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ขนส่ง ศ.1\1185-นายภุบดีฐิติศักดิ์ โฆษพงศ์ฆนัท\"/>
    </mc:Choice>
  </mc:AlternateContent>
  <xr:revisionPtr revIDLastSave="0" documentId="8_{524E51B6-4D81-4E51-9B67-89E8E2681756}" xr6:coauthVersionLast="47" xr6:coauthVersionMax="47" xr10:uidLastSave="{00000000-0000-0000-0000-000000000000}"/>
  <bookViews>
    <workbookView xWindow="11424" yWindow="0" windowWidth="11712" windowHeight="12336" firstSheet="3"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<sst xmlns="http://schemas.openxmlformats.org/spreadsheetml/2006/main" count="724" uniqueCount="356">
  <si>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</si>
  <si>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</si>
  <si>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</si>
  <si>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</si>
  <si>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</si>
  <si>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</si>
  <si>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</si>
  <si>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</si>
  <si>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</si>
  <si>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</si>
  <si>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</si>
  <si>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</si>
  <si>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</si>
  <si>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</si>
  <si>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</si>
  <si>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</si>
  <si>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</si>
  <si>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</si>
  <si>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</si>
  <si>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</si>
  <si>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</si>
  <si>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</si>
  <si>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</si>
  <si>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</si>
  <si>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</si>
  <si>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</si>
  <si>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</si>
  <si>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</si>
  <si>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</si>
  <si>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</si>
  <si>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</si>
  <si>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</si>
  <si>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</si>
  <si>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</si>
  <si>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</si>
  <si>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</si>
  <si>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</si>
  <si>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</si>
  <si>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</si>
  <si>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</si>
  <si>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</si>
  <si>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</si>
  <si>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</si>
  <si>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</si>
  <si>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</si>
  <si>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</si>
  <si>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</si>
  <si>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</si>
  <si>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</si>
  <si>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</si>
  <si>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</si>
  <si>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</si>
  <si>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</si>
  <si>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</si>
  <si>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</si>
  <si>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</si>
  <si>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</si>
  <si>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</si>
  <si>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</si>
  <si>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</si>
  <si>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</si>
  <si>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</si>
  <si>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</si>
  <si>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</si>
  <si>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</si>
  <si>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</si>
  <si>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</si>
  <si>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</si>
  <si>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</si>
  <si>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</si>
  <si>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</si>
  <si>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</si>
  <si>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</si>
  <si>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</si>
  <si>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</si>
  <si>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</si>
  <si>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</si>
  <si>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</si>
  <si>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</si>
  <si>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</si>
  <si>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</si>
  <si>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</si>
  <si>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</si>
  <si>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</si>
  <si>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</si>
  <si>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</si>
  <si>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</si>
  <si>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</si>
  <si>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</si>
  <si>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</si>
  <si>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</si>
  <si>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</si>
  <si>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</si>
  <si>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</si>
  <si>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</si>
  <si>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</si>
  <si>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</si>
  <si>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</si>
  <si>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</si>
  <si>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</si>
  <si>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</si>
  <si>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</si>
  <si>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</si>
  <si>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</si>
  <si>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</si>
  <si>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</si>
  <si>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</si>
  <si>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</si>
  <si>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</si>
  <si>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</si>
  <si>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</si>
  <si>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</si>
  <si>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</si>
  <si>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</si>
  <si>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</si>
  <si>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</si>
  <si>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</si>
  <si>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</si>
  <si>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</si>
  <si>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</si>
  <si>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</si>
  <si>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</si>
  <si>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</si>
  <si>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</si>
  <si>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</si>
  <si>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</si>
  <si>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</si>
  <si>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</si>
  <si>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</si>
  <si>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</si>
  <si>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</si>
  <si>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</si>
  <si>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</si>
  <si>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</si>
  <si>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</si>
  <si>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</si>
  <si>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</si>
  <si>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</si>
  <si>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</si>
  <si>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</si>
  <si>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</si>
  <si>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</si>
  <si>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</si>
  <si>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</si>
  <si>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</si>
  <si>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</si>
  <si>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</si>
  <si>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</si>
  <si>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</si>
  <si>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</si>
  <si>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</si>
  <si>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</si>
  <si>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</si>
  <si>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</si>
  <si>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</si>
  <si>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</si>
  <si>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</si>
  <si>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</si>
  <si>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</si>
  <si>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</si>
  <si>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</si>
  <si>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</si>
  <si>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</si>
  <si>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</si>
  <si>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</si>
  <si>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</si>
  <si>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</si>
  <si>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</si>
  <si>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</si>
  <si>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</si>
  <si>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</si>
  <si>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</si>
  <si>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</si>
  <si>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</si>
  <si>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</si>
  <si>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</si>
  <si>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</si>
  <si>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</si>
  <si>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</si>
  <si>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</si>
  <si>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</si>
  <si>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</si>
  <si>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</si>
  <si>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</si>
  <si>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</si>
  <si>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</si>
  <si>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</si>
  <si>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</si>
  <si>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</si>
  <si>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</si>
  <si>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</si>
  <si>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</si>
  <si>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</si>
  <si>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</si>
  <si>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</si>
  <si>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</si>
  <si>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</si>
  <si>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</si>
  <si>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</si>
  <si>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</si>
  <si>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</si>
  <si>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</si>
  <si>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</si>
  <si>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</si>
  <si>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</si>
  <si>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</si>
  <si>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</si>
  <si>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</si>
  <si>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</si>
  <si>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</si>
  <si>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</si>
  <si>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</si>
  <si>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</si>
  <si>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</si>
  <si>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</si>
  <si>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</si>
  <si>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</si>
  <si>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</si>
  <si>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</si>
  <si>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</si>
  <si>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</si>
  <si>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</si>
  <si>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</si>
  <si>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</si>
  <si>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</si>
  <si>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</si>
  <si>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</si>
  <si>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</si>
  <si>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</si>
  <si>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</si>
  <si>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</si>
  <si>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</si>
  <si>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</si>
  <si>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</si>
  <si>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</si>
  <si>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</si>
  <si>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</si>
  <si>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</si>
  <si>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</si>
  <si>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</si>
  <si>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</si>
  <si>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</si>
  <si>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</si>
  <si>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</si>
  <si>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</si>
  <si>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</si>
  <si>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</si>
  <si>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</si>
  <si>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</si>
  <si>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</si>
  <si>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</si>
  <si>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</si>
  <si>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</si>
  <si>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</si>
  <si>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</si>
  <si>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</si>
  <si>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</si>
  <si>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</si>
  <si>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</si>
  <si>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</si>
  <si>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</si>
  <si>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</si>
  <si>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</si>
  <si>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</si>
  <si>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</si>
  <si>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</si>
  <si>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</si>
  <si>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</si>
  <si>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</si>
  <si>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</si>
  <si>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</si>
  <si>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</si>
  <si>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</si>
  <si>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</si>
  <si>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</si>
  <si>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</si>
  <si>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</si>
  <si>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</si>
  <si>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</si>
  <si>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</si>
  <si>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</si>
  <si>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</si>
  <si>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</si>
  <si>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</si>
  <si>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</si>
  <si>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</si>
  <si>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</si>
  <si>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</si>
  <si>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</si>
  <si>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</si>
  <si>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</si>
  <si>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</si>
  <si>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</si>
  <si>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</si>
  <si>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</si>
  <si>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</si>
  <si>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</si>
  <si>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</si>
  <si>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</si>
  <si>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</si>
  <si>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</si>
  <si>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</si>
  <si>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</si>
  <si>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</si>
  <si>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</si>
  <si>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</si>
  <si>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</si>
  <si>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</si>
  <si>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</si>
  <si>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</si>
  <si>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</si>
  <si>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</si>
  <si>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</si>
  <si>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</si>
  <si>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</si>
  <si>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</si>
  <si>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</si>
  <si>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</si>
  <si>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</si>
  <si>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</si>
  <si>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</si>
  <si>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</si>
  <si>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</si>
  <si>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</si>
  <si>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</si>
  <si>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</si>
  <si>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</si>
  <si>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</si>
  <si>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</si>
  <si>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</si>
  <si>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</si>
  <si>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</si>
  <si>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</si>
  <si>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</si>
  <si>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</si>
  <si>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</si>
  <si>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</si>
  <si>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</si>
  <si>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</si>
  <si>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</si>
  <si>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</si>
  <si>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</si>
  <si>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</si>
  <si>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</si>
  <si>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</si>
  <si>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</si>
  <si>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</si>
  <si>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</si>
  <si>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</si>
  <si>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</si>
  <si>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1.นายภูบดีฐิติศักดิ์   โฆษพงศ์ฆนัท</t>
  </si>
  <si>
    <t>3-5099-00847-46-6</t>
  </si>
  <si>
    <t>นายภูบดีฐิติศักดิ์   โฆษพงศ์ฆนัท</t>
  </si>
  <si>
    <t>1185(67) - รายงานผลสืบทรัพย์ ราย นายภูบดีฐิติศักดิ์ โฆษพงศ์ฆนัท สาขาประตูช้างเผือก (สืบรอบที่ 2) - ไม่พบทรัพย์</t>
  </si>
  <si>
    <t xml:space="preserve">นายปฏิยุทธ์ ฟองแก้ว </t>
  </si>
  <si>
    <t>มกราคม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</si>
</sst>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0" borderId="3" xfId="0" applyFont="1" applyBorder="1" applyAlignment="1">
      <alignment horizontal="center" vertical="top" wrapText="1"/>
    </xf>
    <xf numFmtId="191" fontId="12" fillId="2" borderId="3" xfId="0" quotePrefix="1" applyNumberFormat="1" applyFont="1" applyFill="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BC1913"/>
          <cell r="BD1913"/>
          <cell r="BE1913"/>
          <cell r="BF1913"/>
          <cell r="BG1913"/>
          <cell r="BH1913"/>
          <cell r="BI1913"/>
          <cell r="BJ1913"/>
          <cell r="BK1913"/>
          <cell r="BL1913" t="str">
            <v>นางสาวรุ่งนภา ปัญญา</v>
          </cell>
          <cell r="BM1913"/>
          <cell r="BP1913"/>
          <cell r="BS1913"/>
          <cell r="BX1913"/>
          <cell r="BZ1913"/>
          <cell r="CA1913"/>
          <cell r="CB1913"/>
          <cell r="CC1913"/>
          <cell r="CD1913"/>
          <cell r="CE1913"/>
          <cell r="CF1913"/>
          <cell r="CG1913"/>
          <cell r="CH1913"/>
          <cell r="CI1913"/>
          <cell r="CJ1913"/>
          <cell r="CK1913"/>
          <cell r="CL1913"/>
          <cell r="CM1913"/>
          <cell r="CN1913"/>
          <cell r="CO1913"/>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-ไม่พบว่ามีกรรมสิทธิ์ในที่ดิน อ.เมือง จ.พิษณุโลก
-พบว่ามีกรรมสิทธิ์ในที่ดิน โฉนดเลขที่ 76691 ต.ตาคลี อ.ตาคลี จ.นครสวรรค์
-พบว่ามีกรรมสิทธิ์ในที่ดิน โฉนดเลขที่ 76924 ต.ตาคลี อ.ตาคลี จ.นครสวรรค์
-พบว่ามีกรรมสิทธิ์ที่ดิน โฉนดเลขที่ 19794 ต.ในเมือง อ.เมือง จ.ขอนแก่น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9" sqref="B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8">
        <v>1185</v>
      </c>
    </row>
    <row r="2" spans="1:11">
      <c r="A2" s="143" t="s">
        <v>252</v>
      </c>
      <c r="B2" s="145" t="str" cm="1">
        <f t="array" ref="B2">_xlfn.IFS(I1&lt;850,VLOOKUP(I1,[1]บังคับคดี!$B:$ZZ,60,0),AND(I1&gt;=850,I1&lt;1435),VLOOKUP(I1,'[1]บังคับคดีใหม่ ปี2563-2564'!$B:$ZZ,63,0),I1&gt;=1435,VLOOKUP(I1,'[1]สืบทรัพย์ ปี 2564-25666'!$B:$ZZ,71,0))</f>
        <v>นายภูบดีฐิติศักดิ์    โฆษพงศ์ฆนัท</v>
      </c>
      <c r="C2" s="175" t="s">
        <v>73</v>
      </c>
      <c r="D2" s="145" t="str" cm="1">
        <f t="array" ref="D2">_xlfn.IFS(I1&lt;850,VLOOKUP(I1,[1]บังคับคดี!$B:$ZZ,10,0),AND(I1&gt;=850,I1&lt;1435),VLOOKUP(I1,'[1]บังคับคดีใหม่ ปี2563-2564'!$B:$ZZ,11,0),I1&gt;=1435,VLOOKUP(I1,'[1]สืบทรัพย์ ปี 2564-25666'!$B:$ZZ,11,0))</f>
        <v>ประตูช้างเผือก</v>
      </c>
      <c r="E2" s="153" t="s">
        <v>257</v>
      </c>
      <c r="F2" s="145">
        <v>2</v>
      </c>
      <c r="I2" s="248"/>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883162010678</v>
      </c>
      <c r="E3" s="153" t="s">
        <v>256</v>
      </c>
      <c r="F3" s="149"/>
      <c r="I3" s="248"/>
    </row>
    <row r="4" spans="1:11">
      <c r="A4" s="143" t="s">
        <v>254</v>
      </c>
      <c r="B4" s="146" cm="1">
        <f t="array" ref="B4">_xlfn.IFS(I1&lt;850,VLOOKUP(I1,[1]บังคับคดี!$B:$ZZ,5,0),AND(I1&gt;=850,I1&lt;1435),VLOOKUP(I1,'[1]บังคับคดีใหม่ ปี2563-2564'!$B:$ZZ,6,0),I1&gt;=1435,VLOOKUP(I1,'[1]สืบทรัพย์ ปี 2564-25666'!$B:$ZZ,6,0))</f>
        <v>800068220154</v>
      </c>
      <c r="C4" s="176" t="s">
        <v>265</v>
      </c>
      <c r="D4" s="219">
        <v>241959</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ผบ.4971/2562</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ผบ.4999/2562</v>
      </c>
      <c r="I5" s="157" t="s">
        <v>258</v>
      </c>
    </row>
    <row r="6" spans="1:11">
      <c r="A6" s="153" t="s">
        <v>340</v>
      </c>
      <c r="B6" s="171">
        <v>122841.21</v>
      </c>
      <c r="C6" s="225" t="s">
        <v>348</v>
      </c>
      <c r="D6" s="148">
        <v>243919</v>
      </c>
    </row>
    <row r="7" spans="1:11">
      <c r="A7" s="153"/>
      <c r="B7" s="190"/>
      <c r="D7" s="191"/>
    </row>
    <row r="8" spans="1:11">
      <c r="A8" s="153" t="s">
        <v>278</v>
      </c>
      <c r="B8" s="145" t="s">
        <v>354</v>
      </c>
      <c r="C8" s="175" t="s">
        <v>316</v>
      </c>
      <c r="D8" s="145">
        <v>27</v>
      </c>
      <c r="E8" s="175" t="s">
        <v>279</v>
      </c>
      <c r="F8" s="192">
        <v>1560100415109</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v>
      </c>
      <c r="B12" s="158" t="s">
        <v>352</v>
      </c>
      <c r="C12" s="229" t="s">
        <v>351</v>
      </c>
      <c r="D12" s="152" t="s">
        <v>240</v>
      </c>
      <c r="E12" s="158"/>
      <c r="F12" s="169"/>
      <c r="G12" s="152"/>
      <c r="I12" s="249" t="s">
        <v>243</v>
      </c>
      <c r="J12" s="249"/>
      <c r="K12" s="249"/>
    </row>
    <row r="13" spans="1:11" s="151" customFormat="1">
      <c r="A13" s="165" t="str">
        <f>IF(B14="","คู่สมรส","คู่สมรสจำเลยที่ 1")</f>
        <v>คู่สมรส</v>
      </c>
      <c r="B13" s="158" t="s">
        <v>152</v>
      </c>
      <c r="C13" s="203" t="s">
        <v>152</v>
      </c>
      <c r="D13" s="152" t="s">
        <v>152</v>
      </c>
      <c r="E13" s="158"/>
      <c r="F13" s="169"/>
      <c r="G13" s="152"/>
      <c r="I13" s="249"/>
      <c r="J13" s="249"/>
      <c r="K13" s="249"/>
    </row>
    <row r="14" spans="1:11" s="151" customFormat="1">
      <c r="A14" s="165" t="s">
        <v>212</v>
      </c>
      <c r="B14" s="158"/>
      <c r="C14" s="203" t="s">
        <v>152</v>
      </c>
      <c r="D14" s="152" t="s">
        <v>152</v>
      </c>
      <c r="E14" s="158"/>
      <c r="F14" s="169"/>
      <c r="G14" s="152"/>
      <c r="I14" s="166" t="s">
        <v>249</v>
      </c>
      <c r="J14" s="166"/>
      <c r="K14" s="166"/>
    </row>
    <row r="15" spans="1:11" s="151" customFormat="1">
      <c r="A15" s="165" t="s">
        <v>215</v>
      </c>
      <c r="B15" s="158" t="s">
        <v>152</v>
      </c>
      <c r="C15" s="203" t="s">
        <v>152</v>
      </c>
      <c r="D15" s="152" t="s">
        <v>152</v>
      </c>
      <c r="E15" s="158"/>
      <c r="F15" s="169"/>
      <c r="G15" s="152"/>
      <c r="I15" s="166" t="s">
        <v>250</v>
      </c>
      <c r="J15" s="166"/>
      <c r="K15" s="166"/>
    </row>
    <row r="16" spans="1:11" s="151" customFormat="1">
      <c r="A16" s="165" t="s">
        <v>213</v>
      </c>
      <c r="B16" s="158"/>
      <c r="C16" s="203" t="s">
        <v>152</v>
      </c>
      <c r="D16" s="152" t="s">
        <v>152</v>
      </c>
      <c r="E16" s="158"/>
      <c r="F16" s="169"/>
      <c r="G16" s="152"/>
      <c r="I16" s="166" t="s">
        <v>341</v>
      </c>
      <c r="J16" s="166"/>
      <c r="K16" s="166"/>
    </row>
    <row r="17" spans="1:12" s="151" customFormat="1">
      <c r="A17" s="165" t="s">
        <v>216</v>
      </c>
      <c r="B17" s="158" t="s">
        <v>152</v>
      </c>
      <c r="C17" s="203" t="s">
        <v>152</v>
      </c>
      <c r="D17" s="152" t="s">
        <v>152</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1185 - รายงานผลสืบทรัพย์ ราย นายภูบดีฐิติศักดิ์    โฆษพงศ์ฆนัท สาขาประตูช้างเผือก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t="s">
        <v>350</v>
      </c>
      <c r="C35" s="228" t="s">
        <v>211</v>
      </c>
      <c r="D35" s="230"/>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50" t="str">
        <f>CONCATENATE("รายงานการสืบทรัพย์ (ข้อมูล ณ วันที่ ",TEXT(Sheet1!D6,"d ดดดด yyyy"),")")</f>
        <v>รายงานการสืบทรัพย์ (ข้อมูล ณ วันที่ 28 ตุลาคม 2567)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5" t="str">
        <f>Sheet1!B2</f>
        <v>นายภูบดีฐิติศักดิ์    โฆษพงศ์ฆนัท</v>
      </c>
      <c r="F4" s="255"/>
      <c r="G4" s="255"/>
      <c r="H4" s="255"/>
      <c r="I4" s="255"/>
      <c r="J4" s="255"/>
      <c r="K4" s="255"/>
      <c r="L4" s="255"/>
      <c r="M4" s="255"/>
      <c r="N4" s="255"/>
      <c r="O4" s="255"/>
      <c r="P4" s="255"/>
      <c r="Q4" s="255"/>
      <c r="R4" s="255"/>
      <c r="S4" s="255"/>
      <c r="T4" s="255"/>
      <c r="U4" s="254" t="s">
        <v>73</v>
      </c>
      <c r="V4" s="254"/>
      <c r="W4" s="255" t="str">
        <f>Sheet1!D2</f>
        <v>ประตูช้างเผือก</v>
      </c>
      <c r="X4" s="255"/>
      <c r="Y4" s="255"/>
      <c r="Z4" s="255"/>
      <c r="AA4" s="255"/>
      <c r="AB4" s="255"/>
      <c r="AC4" s="255"/>
      <c r="AD4" s="255"/>
      <c r="AE4" s="255"/>
      <c r="AF4" s="255"/>
      <c r="AG4" s="255"/>
      <c r="AH4" s="255"/>
      <c r="AI4" s="255"/>
      <c r="AJ4" s="255"/>
      <c r="AK4" s="138"/>
      <c r="AL4" s="186" t="s">
        <v>262</v>
      </c>
      <c r="AM4" s="185" t="s">
        <v>353</v>
      </c>
      <c r="AO4" s="161" t="s">
        <v>242</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883162010678</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1185(67) - รายงานผลสืบทรัพย์ ราย นายภูบดีฐิติศักดิ์    โฆษพงศ์ฆนัท สาขาประตูช้างเผือก (สืบรอบที่ 2) - ไม่พบทรัพย์</v>
      </c>
      <c r="AM5" s="138"/>
      <c r="AO5" s="162" t="s">
        <v>259</v>
      </c>
      <c r="AP5" s="138"/>
      <c r="AQ5" s="138"/>
    </row>
    <row r="6" spans="1:43">
      <c r="A6" s="19" t="s">
        <v>207</v>
      </c>
      <c r="B6" s="137"/>
      <c r="F6" s="259">
        <f>Sheet1!B4</f>
        <v>800068220154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345</v>
      </c>
      <c r="AO6" s="162" t="s">
        <v>251</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ผบ.4971/2562</v>
      </c>
      <c r="R7" s="256"/>
      <c r="S7" s="256"/>
      <c r="T7" s="256"/>
      <c r="U7" s="256"/>
      <c r="V7" s="256"/>
      <c r="W7" s="256"/>
      <c r="X7" s="278" t="s">
        <v>210</v>
      </c>
      <c r="Y7" s="278"/>
      <c r="Z7" s="278"/>
      <c r="AA7" s="278"/>
      <c r="AB7" s="278"/>
      <c r="AC7" s="278"/>
      <c r="AD7" s="256" t="str">
        <f>Sheet1!F5</f>
        <v>ผบ.4999/2562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นายภูบดีฐิติศักดิ์   โฆษพงศ์ฆนัท</v>
      </c>
      <c r="G9" s="257"/>
      <c r="H9" s="257"/>
      <c r="I9" s="257"/>
      <c r="J9" s="257"/>
      <c r="K9" s="257"/>
      <c r="L9" s="257"/>
      <c r="M9" s="257"/>
      <c r="N9" s="257"/>
      <c r="O9" s="257"/>
      <c r="P9" s="257"/>
      <c r="Q9" s="257"/>
      <c r="R9" s="257"/>
      <c r="S9" s="2" t="str">
        <f>Sheet1!A13</f>
        <v>คู่สมรส</v>
      </c>
      <c r="Y9" s="258" t="str">
        <f>Sheet1!B13</f>
        <v>-</v>
      </c>
      <c r="Z9" s="258"/>
      <c r="AA9" s="258"/>
      <c r="AB9" s="258"/>
      <c r="AC9" s="258"/>
      <c r="AD9" s="258"/>
      <c r="AE9" s="258"/>
      <c r="AF9" s="258"/>
      <c r="AG9" s="258"/>
      <c r="AH9" s="258"/>
      <c r="AI9" s="258"/>
      <c r="AJ9" s="258"/>
      <c r="AK9" s="138"/>
      <c r="AN9" s="138"/>
      <c r="AO9" s="163" t="s">
        <v>236</v>
      </c>
      <c r="AP9" s="138"/>
      <c r="AQ9" s="138"/>
    </row>
    <row r="10" spans="1:43" hidden="1">
      <c r="A10" s="19"/>
      <c r="B10" s="2" t="s">
        <v>212</v>
      </c>
      <c r="F10" s="257">
        <f>Sheet1!B14</f>
        <v>0</v>
      </c>
      <c r="G10" s="257"/>
      <c r="H10" s="257"/>
      <c r="I10" s="257"/>
      <c r="J10" s="257"/>
      <c r="K10" s="257"/>
      <c r="L10" s="257"/>
      <c r="M10" s="257"/>
      <c r="N10" s="257"/>
      <c r="O10" s="257"/>
      <c r="P10" s="257"/>
      <c r="Q10" s="257"/>
      <c r="R10" s="257"/>
      <c r="S10" s="2" t="s">
        <v>215</v>
      </c>
      <c r="Y10" s="258" t="str">
        <f>Sheet1!B15</f>
        <v>-</v>
      </c>
      <c r="Z10" s="258"/>
      <c r="AA10" s="258"/>
      <c r="AB10" s="258"/>
      <c r="AC10" s="258"/>
      <c r="AD10" s="258"/>
      <c r="AE10" s="258"/>
      <c r="AF10" s="258"/>
      <c r="AG10" s="258"/>
      <c r="AH10" s="258"/>
      <c r="AI10" s="258"/>
      <c r="AJ10" s="258"/>
      <c r="AK10" s="138"/>
      <c r="AN10" s="138"/>
      <c r="AO10" s="164" t="s">
        <v>237</v>
      </c>
      <c r="AP10" s="138"/>
      <c r="AQ10" s="138"/>
    </row>
    <row r="11" spans="1:43" hidden="1">
      <c r="A11" s="19"/>
      <c r="B11" s="2" t="s">
        <v>213</v>
      </c>
      <c r="F11" s="257">
        <f>Sheet1!B16</f>
        <v>0</v>
      </c>
      <c r="G11" s="257"/>
      <c r="H11" s="257"/>
      <c r="I11" s="257"/>
      <c r="J11" s="257"/>
      <c r="K11" s="257"/>
      <c r="L11" s="257"/>
      <c r="M11" s="257"/>
      <c r="N11" s="257"/>
      <c r="O11" s="257"/>
      <c r="P11" s="257"/>
      <c r="Q11" s="257"/>
      <c r="R11" s="257"/>
      <c r="S11" s="2" t="s">
        <v>216</v>
      </c>
      <c r="Y11" s="258" t="str">
        <f>Sheet1!B17</f>
        <v>-</v>
      </c>
      <c r="Z11" s="258"/>
      <c r="AA11" s="258"/>
      <c r="AB11" s="258"/>
      <c r="AC11" s="258"/>
      <c r="AD11" s="258"/>
      <c r="AE11" s="258"/>
      <c r="AF11" s="258"/>
      <c r="AG11" s="258"/>
      <c r="AH11" s="258"/>
      <c r="AI11" s="258"/>
      <c r="AJ11" s="258"/>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58">
        <f>Sheet1!B25</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223</v>
      </c>
      <c r="H20" s="251"/>
      <c r="I20" s="251"/>
      <c r="J20" s="251"/>
      <c r="K20" s="251"/>
      <c r="L20" s="251"/>
      <c r="M20" s="251"/>
      <c r="N20" s="251"/>
      <c r="O20" s="251"/>
      <c r="P20" s="251"/>
      <c r="Q20" s="251"/>
      <c r="R20" s="251"/>
      <c r="S20" s="251"/>
      <c r="T20" s="251" t="s">
        <v>264</v>
      </c>
      <c r="U20" s="251"/>
      <c r="V20" s="251"/>
      <c r="W20" s="251"/>
      <c r="X20" s="261" t="s">
        <v>234</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235</v>
      </c>
      <c r="H21" s="263"/>
      <c r="I21" s="263"/>
      <c r="J21" s="263"/>
      <c r="K21" s="263"/>
      <c r="L21" s="263"/>
      <c r="M21" s="263"/>
      <c r="N21" s="263"/>
      <c r="O21" s="263"/>
      <c r="P21" s="263"/>
      <c r="Q21" s="263"/>
      <c r="R21" s="263"/>
      <c r="S21" s="263"/>
      <c r="T21" s="264" t="str">
        <f>VLOOKUP(A21,Sheet1!A11:G31,4,0)</f>
        <v>ไม่พบ</v>
      </c>
      <c r="U21" s="264"/>
      <c r="V21" s="264"/>
      <c r="W21" s="264"/>
      <c r="X21" s="262" t="str">
        <f>IF(OR(T21="ไม่พบ",T21="-"),"-",VLOOKUP(A21,Sheet1!A11:G31,5,0))</f>
        <v>-</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263</v>
      </c>
      <c r="H22" s="263"/>
      <c r="I22" s="263"/>
      <c r="J22" s="263"/>
      <c r="K22" s="263"/>
      <c r="L22" s="263"/>
      <c r="M22" s="263"/>
      <c r="N22" s="263"/>
      <c r="O22" s="263"/>
      <c r="P22" s="263"/>
      <c r="Q22" s="263"/>
      <c r="R22" s="263"/>
      <c r="S22" s="263"/>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63" t="s">
        <v>235</v>
      </c>
      <c r="H23" s="263"/>
      <c r="I23" s="263"/>
      <c r="J23" s="263"/>
      <c r="K23" s="263"/>
      <c r="L23" s="263"/>
      <c r="M23" s="263"/>
      <c r="N23" s="263"/>
      <c r="O23" s="263"/>
      <c r="P23" s="263"/>
      <c r="Q23" s="263"/>
      <c r="R23" s="263"/>
      <c r="S23" s="263"/>
      <c r="T23" s="264" t="str">
        <f>VLOOKUP(A23,Sheet1!A11:G31,4,0)</f>
        <v>-</v>
      </c>
      <c r="U23" s="264"/>
      <c r="V23" s="264"/>
      <c r="W23" s="264"/>
      <c r="X23" s="262" t="str">
        <f>IF(OR(T23="ไม่พบ",T23="-"),"-",VLOOKUP(A23,Sheet1!A11:G31,5,0))</f>
        <v>-</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263</v>
      </c>
      <c r="H24" s="263"/>
      <c r="I24" s="263"/>
      <c r="J24" s="263"/>
      <c r="K24" s="263"/>
      <c r="L24" s="263"/>
      <c r="M24" s="263"/>
      <c r="N24" s="263"/>
      <c r="O24" s="263"/>
      <c r="P24" s="263"/>
      <c r="Q24" s="263"/>
      <c r="R24" s="263"/>
      <c r="S24" s="263"/>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hidden="1" customHeight="1">
      <c r="A25" s="252" t="str">
        <f>IF(F10=0,"ซ่อนช่อง","จำเลยที่ 2")</f>
        <v>ซ่อนช่อง</v>
      </c>
      <c r="B25" s="252"/>
      <c r="C25" s="252"/>
      <c r="D25" s="252"/>
      <c r="E25" s="252"/>
      <c r="F25" s="252"/>
      <c r="G25" s="263" t="s">
        <v>235</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hidden="1" customHeight="1">
      <c r="A26" s="252"/>
      <c r="B26" s="252"/>
      <c r="C26" s="252"/>
      <c r="D26" s="252"/>
      <c r="E26" s="252"/>
      <c r="F26" s="252"/>
      <c r="G26" s="263" t="s">
        <v>263</v>
      </c>
      <c r="H26" s="263"/>
      <c r="I26" s="263"/>
      <c r="J26" s="263"/>
      <c r="K26" s="263"/>
      <c r="L26" s="263"/>
      <c r="M26" s="263"/>
      <c r="N26" s="263"/>
      <c r="O26" s="263"/>
      <c r="P26" s="263"/>
      <c r="Q26" s="263"/>
      <c r="R26" s="263"/>
      <c r="S26" s="263"/>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hidden="1" customHeight="1">
      <c r="A27" s="252" t="str">
        <f>IF(Y10=0,"ซ่อนช่อง","คู่สมรสจำเลยที่ 2")</f>
        <v>คู่สมรสจำเลยที่ 2</v>
      </c>
      <c r="B27" s="252"/>
      <c r="C27" s="252"/>
      <c r="D27" s="252"/>
      <c r="E27" s="252"/>
      <c r="F27" s="252"/>
      <c r="G27" s="263" t="s">
        <v>235</v>
      </c>
      <c r="H27" s="263"/>
      <c r="I27" s="263"/>
      <c r="J27" s="263"/>
      <c r="K27" s="263"/>
      <c r="L27" s="263"/>
      <c r="M27" s="263"/>
      <c r="N27" s="263"/>
      <c r="O27" s="263"/>
      <c r="P27" s="263"/>
      <c r="Q27" s="263"/>
      <c r="R27" s="263"/>
      <c r="S27" s="263"/>
      <c r="T27" s="264" t="str">
        <f>VLOOKUP(A27,Sheet1!A11:G31,4,0)</f>
        <v>-</v>
      </c>
      <c r="U27" s="264"/>
      <c r="V27" s="264"/>
      <c r="W27" s="264"/>
      <c r="X27" s="262" t="str">
        <f>IF(OR(T27="ไม่พบ",T27="-"),"-",VLOOKUP(A27,Sheet1!A11:G31,5,0))</f>
        <v>-</v>
      </c>
      <c r="Y27" s="262"/>
      <c r="Z27" s="262"/>
      <c r="AA27" s="262"/>
      <c r="AB27" s="262"/>
      <c r="AC27" s="262"/>
      <c r="AD27" s="262"/>
      <c r="AE27" s="262"/>
      <c r="AF27" s="262"/>
      <c r="AG27" s="262"/>
      <c r="AH27" s="262"/>
      <c r="AI27" s="262"/>
      <c r="AJ27" s="262"/>
      <c r="AK27" s="138"/>
      <c r="AL27" s="138"/>
      <c r="AM27" s="138"/>
      <c r="AN27" s="138"/>
      <c r="AO27" s="138"/>
      <c r="AP27" s="138"/>
      <c r="AQ27" s="138"/>
    </row>
    <row r="28" spans="1:43" ht="21.75" hidden="1" customHeight="1">
      <c r="A28" s="252"/>
      <c r="B28" s="252"/>
      <c r="C28" s="252"/>
      <c r="D28" s="252"/>
      <c r="E28" s="252"/>
      <c r="F28" s="252"/>
      <c r="G28" s="263" t="s">
        <v>263</v>
      </c>
      <c r="H28" s="263"/>
      <c r="I28" s="263"/>
      <c r="J28" s="263"/>
      <c r="K28" s="263"/>
      <c r="L28" s="263"/>
      <c r="M28" s="263"/>
      <c r="N28" s="263"/>
      <c r="O28" s="263"/>
      <c r="P28" s="263"/>
      <c r="Q28" s="263"/>
      <c r="R28" s="263"/>
      <c r="S28" s="263"/>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63" t="s">
        <v>235</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263</v>
      </c>
      <c r="H30" s="263"/>
      <c r="I30" s="263"/>
      <c r="J30" s="263"/>
      <c r="K30" s="263"/>
      <c r="L30" s="263"/>
      <c r="M30" s="263"/>
      <c r="N30" s="263"/>
      <c r="O30" s="263"/>
      <c r="P30" s="263"/>
      <c r="Q30" s="263"/>
      <c r="R30" s="263"/>
      <c r="S30" s="263"/>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235</v>
      </c>
      <c r="H31" s="263"/>
      <c r="I31" s="263"/>
      <c r="J31" s="263"/>
      <c r="K31" s="263"/>
      <c r="L31" s="263"/>
      <c r="M31" s="263"/>
      <c r="N31" s="263"/>
      <c r="O31" s="263"/>
      <c r="P31" s="263"/>
      <c r="Q31" s="263"/>
      <c r="R31" s="263"/>
      <c r="S31" s="263"/>
      <c r="T31" s="264" t="str">
        <f>VLOOKUP(A31,Sheet1!A11:G31,4,0)</f>
        <v>-</v>
      </c>
      <c r="U31" s="264"/>
      <c r="V31" s="264"/>
      <c r="W31" s="264"/>
      <c r="X31" s="262" t="str">
        <f>IF(OR(T31="ไม่พบ",T31="-"),"-",VLOOKUP(A31,Sheet1!A11:G31,5,0))</f>
        <v>-</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263</v>
      </c>
      <c r="H32" s="263"/>
      <c r="I32" s="263"/>
      <c r="J32" s="263"/>
      <c r="K32" s="263"/>
      <c r="L32" s="263"/>
      <c r="M32" s="263"/>
      <c r="N32" s="263"/>
      <c r="O32" s="263"/>
      <c r="P32" s="263"/>
      <c r="Q32" s="263"/>
      <c r="R32" s="263"/>
      <c r="S32" s="263"/>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235</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263</v>
      </c>
      <c r="H34" s="263"/>
      <c r="I34" s="263"/>
      <c r="J34" s="263"/>
      <c r="K34" s="263"/>
      <c r="L34" s="263"/>
      <c r="M34" s="263"/>
      <c r="N34" s="263"/>
      <c r="O34" s="263"/>
      <c r="P34" s="263"/>
      <c r="Q34" s="263"/>
      <c r="R34" s="263"/>
      <c r="S34" s="263"/>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235</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263</v>
      </c>
      <c r="H36" s="263"/>
      <c r="I36" s="263"/>
      <c r="J36" s="263"/>
      <c r="K36" s="263"/>
      <c r="L36" s="263"/>
      <c r="M36" s="263"/>
      <c r="N36" s="263"/>
      <c r="O36" s="263"/>
      <c r="P36" s="263"/>
      <c r="Q36" s="263"/>
      <c r="R36" s="263"/>
      <c r="S36" s="263"/>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235</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263</v>
      </c>
      <c r="H38" s="263"/>
      <c r="I38" s="263"/>
      <c r="J38" s="263"/>
      <c r="K38" s="263"/>
      <c r="L38" s="263"/>
      <c r="M38" s="263"/>
      <c r="N38" s="263"/>
      <c r="O38" s="263"/>
      <c r="P38" s="263"/>
      <c r="Q38" s="263"/>
      <c r="R38" s="263"/>
      <c r="S38" s="263"/>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235</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263</v>
      </c>
      <c r="H40" s="263"/>
      <c r="I40" s="263"/>
      <c r="J40" s="263"/>
      <c r="K40" s="263"/>
      <c r="L40" s="263"/>
      <c r="M40" s="263"/>
      <c r="N40" s="263"/>
      <c r="O40" s="263"/>
      <c r="P40" s="263"/>
      <c r="Q40" s="263"/>
      <c r="R40" s="263"/>
      <c r="S40" s="263"/>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235</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263</v>
      </c>
      <c r="H42" s="263"/>
      <c r="I42" s="263"/>
      <c r="J42" s="263"/>
      <c r="K42" s="263"/>
      <c r="L42" s="263"/>
      <c r="M42" s="263"/>
      <c r="N42" s="263"/>
      <c r="O42" s="263"/>
      <c r="P42" s="263"/>
      <c r="Q42" s="263"/>
      <c r="R42" s="263"/>
      <c r="S42" s="263"/>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235</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263</v>
      </c>
      <c r="H44" s="263"/>
      <c r="I44" s="263"/>
      <c r="J44" s="263"/>
      <c r="K44" s="263"/>
      <c r="L44" s="263"/>
      <c r="M44" s="263"/>
      <c r="N44" s="263"/>
      <c r="O44" s="263"/>
      <c r="P44" s="263"/>
      <c r="Q44" s="263"/>
      <c r="R44" s="263"/>
      <c r="S44" s="263"/>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235</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263</v>
      </c>
      <c r="H46" s="263"/>
      <c r="I46" s="263"/>
      <c r="J46" s="263"/>
      <c r="K46" s="263"/>
      <c r="L46" s="263"/>
      <c r="M46" s="263"/>
      <c r="N46" s="263"/>
      <c r="O46" s="263"/>
      <c r="P46" s="263"/>
      <c r="Q46" s="263"/>
      <c r="R46" s="263"/>
      <c r="S46" s="263"/>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235</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263</v>
      </c>
      <c r="H48" s="263"/>
      <c r="I48" s="263"/>
      <c r="J48" s="263"/>
      <c r="K48" s="263"/>
      <c r="L48" s="263"/>
      <c r="M48" s="263"/>
      <c r="N48" s="263"/>
      <c r="O48" s="263"/>
      <c r="P48" s="263"/>
      <c r="Q48" s="263"/>
      <c r="R48" s="263"/>
      <c r="S48" s="26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63" t="s">
        <v>235</v>
      </c>
      <c r="H49" s="263"/>
      <c r="I49" s="263"/>
      <c r="J49" s="263"/>
      <c r="K49" s="263"/>
      <c r="L49" s="263"/>
      <c r="M49" s="263"/>
      <c r="N49" s="263"/>
      <c r="O49" s="263"/>
      <c r="P49" s="263"/>
      <c r="Q49" s="263"/>
      <c r="R49" s="263"/>
      <c r="S49" s="263"/>
      <c r="T49" s="264" t="e">
        <f>VLOOKUP(A49,Sheet1!A11:G31,4,0)</f>
        <v>#N/A</v>
      </c>
      <c r="U49" s="264"/>
      <c r="V49" s="264"/>
      <c r="W49" s="264"/>
      <c r="X49" s="262" t="e">
        <f>IF(OR(T49="ไม่พบ",T49="-"),"-",VLOOKUP(A49,Sheet1!A11:G31,5,0))</f>
        <v>#N/A</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263</v>
      </c>
      <c r="H50" s="263"/>
      <c r="I50" s="263"/>
      <c r="J50" s="263"/>
      <c r="K50" s="263"/>
      <c r="L50" s="263"/>
      <c r="M50" s="263"/>
      <c r="N50" s="263"/>
      <c r="O50" s="263"/>
      <c r="P50" s="263"/>
      <c r="Q50" s="263"/>
      <c r="R50" s="263"/>
      <c r="S50" s="26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235</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263</v>
      </c>
      <c r="H52" s="263"/>
      <c r="I52" s="263"/>
      <c r="J52" s="263"/>
      <c r="K52" s="263"/>
      <c r="L52" s="263"/>
      <c r="M52" s="263"/>
      <c r="N52" s="263"/>
      <c r="O52" s="263"/>
      <c r="P52" s="263"/>
      <c r="Q52" s="263"/>
      <c r="R52" s="263"/>
      <c r="S52" s="263"/>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235</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263</v>
      </c>
      <c r="H54" s="263"/>
      <c r="I54" s="263"/>
      <c r="J54" s="263"/>
      <c r="K54" s="263"/>
      <c r="L54" s="263"/>
      <c r="M54" s="263"/>
      <c r="N54" s="263"/>
      <c r="O54" s="263"/>
      <c r="P54" s="263"/>
      <c r="Q54" s="263"/>
      <c r="R54" s="263"/>
      <c r="S54" s="263"/>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235</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263</v>
      </c>
      <c r="H56" s="263"/>
      <c r="I56" s="263"/>
      <c r="J56" s="263"/>
      <c r="K56" s="263"/>
      <c r="L56" s="263"/>
      <c r="M56" s="263"/>
      <c r="N56" s="263"/>
      <c r="O56" s="263"/>
      <c r="P56" s="263"/>
      <c r="Q56" s="263"/>
      <c r="R56" s="263"/>
      <c r="S56" s="263"/>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235</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263</v>
      </c>
      <c r="H58" s="263"/>
      <c r="I58" s="263"/>
      <c r="J58" s="263"/>
      <c r="K58" s="263"/>
      <c r="L58" s="263"/>
      <c r="M58" s="263"/>
      <c r="N58" s="263"/>
      <c r="O58" s="263"/>
      <c r="P58" s="263"/>
      <c r="Q58" s="263"/>
      <c r="R58" s="263"/>
      <c r="S58" s="263"/>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235</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263</v>
      </c>
      <c r="H60" s="263"/>
      <c r="I60" s="263"/>
      <c r="J60" s="263"/>
      <c r="K60" s="263"/>
      <c r="L60" s="263"/>
      <c r="M60" s="263"/>
      <c r="N60" s="263"/>
      <c r="O60" s="263"/>
      <c r="P60" s="263"/>
      <c r="Q60" s="263"/>
      <c r="R60" s="263"/>
      <c r="S60" s="263"/>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354330708661419" bottom="0.47244094488188981" header="0.31496062992125984" footer="0.15748031496062992"/>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1" t="s">
        <v>269</v>
      </c>
      <c r="S3" s="281"/>
      <c r="T3" s="281"/>
      <c r="U3" s="281"/>
      <c r="V3" s="281"/>
      <c r="W3" s="281"/>
      <c r="X3" s="281"/>
      <c r="Y3" s="281"/>
      <c r="Z3" s="281"/>
      <c r="AA3" s="281"/>
      <c r="AB3" s="281"/>
      <c r="AC3" s="281"/>
      <c r="AD3" s="281"/>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55"/>
      <c r="Q5" s="255"/>
      <c r="R5" s="255"/>
      <c r="S5" s="255"/>
      <c r="T5" s="255"/>
      <c r="U5" s="255"/>
      <c r="V5" s="255"/>
      <c r="W5" s="255"/>
      <c r="X5" s="255"/>
      <c r="Y5" s="255"/>
      <c r="Z5" s="255"/>
      <c r="AA5" s="255"/>
      <c r="AB5" s="255"/>
      <c r="AC5" s="255"/>
      <c r="AD5" s="255"/>
      <c r="AE5" s="255"/>
    </row>
    <row r="6" spans="1:48">
      <c r="AC6" s="143" t="s">
        <v>267</v>
      </c>
      <c r="AD6" s="255" t="s">
        <v>337</v>
      </c>
      <c r="AE6" s="255"/>
      <c r="AF6" s="255"/>
      <c r="AG6" s="255"/>
      <c r="AH6" s="255"/>
      <c r="AI6" s="255"/>
      <c r="AJ6" s="255"/>
      <c r="AK6" s="255"/>
      <c r="AL6" s="255"/>
      <c r="AM6" s="255"/>
      <c r="AN6" s="255"/>
      <c r="AO6" s="255"/>
      <c r="AP6" s="255"/>
      <c r="AQ6" s="255"/>
      <c r="AR6" s="140"/>
    </row>
    <row r="7" spans="1:48">
      <c r="X7" s="143" t="s">
        <v>62</v>
      </c>
      <c r="Y7" s="255"/>
      <c r="Z7" s="255"/>
      <c r="AA7" s="280" t="s">
        <v>271</v>
      </c>
      <c r="AB7" s="280"/>
      <c r="AC7" s="280"/>
      <c r="AD7" s="256"/>
      <c r="AE7" s="256"/>
      <c r="AF7" s="256"/>
      <c r="AG7" s="256"/>
      <c r="AH7" s="256"/>
      <c r="AI7" s="256"/>
      <c r="AJ7" s="283" t="s">
        <v>272</v>
      </c>
      <c r="AK7" s="283"/>
      <c r="AL7" s="283"/>
      <c r="AM7" s="283"/>
      <c r="AN7" s="283"/>
      <c r="AO7" s="256">
        <v>2567</v>
      </c>
      <c r="AP7" s="256"/>
      <c r="AQ7" s="256"/>
      <c r="AR7" s="140"/>
    </row>
    <row r="8" spans="1:48">
      <c r="D8" s="2" t="s">
        <v>273</v>
      </c>
      <c r="G8" s="260" t="s">
        <v>274</v>
      </c>
      <c r="H8" s="260"/>
      <c r="I8" s="260"/>
      <c r="J8" s="260"/>
      <c r="K8" s="260"/>
      <c r="L8" s="260"/>
      <c r="M8" s="260"/>
      <c r="N8" s="260"/>
      <c r="O8" s="260"/>
      <c r="P8" s="260"/>
      <c r="Q8" s="260"/>
      <c r="R8" s="260"/>
      <c r="S8" s="260"/>
      <c r="T8" s="260"/>
      <c r="U8" s="260"/>
      <c r="V8" s="260"/>
      <c r="W8" s="260"/>
      <c r="X8" s="260"/>
      <c r="Y8" s="260"/>
      <c r="Z8" s="260"/>
      <c r="AA8" s="260"/>
      <c r="AB8" s="280" t="s">
        <v>275</v>
      </c>
      <c r="AC8" s="280"/>
      <c r="AD8" s="280"/>
      <c r="AE8" s="280"/>
      <c r="AF8" s="255">
        <f>Sheet1!D8</f>
        <v>27</v>
      </c>
      <c r="AG8" s="255"/>
      <c r="AH8" s="255"/>
      <c r="AI8" s="255"/>
      <c r="AL8" s="143" t="s">
        <v>276</v>
      </c>
      <c r="AM8" s="255" t="s">
        <v>277</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280</v>
      </c>
      <c r="B10" s="280"/>
      <c r="C10" s="280"/>
      <c r="D10" s="255" t="s">
        <v>277</v>
      </c>
      <c r="E10" s="255"/>
      <c r="F10" s="255"/>
      <c r="G10" s="255"/>
      <c r="H10" s="255"/>
      <c r="I10" s="280" t="s">
        <v>282</v>
      </c>
      <c r="J10" s="280"/>
      <c r="K10" s="280"/>
      <c r="L10" s="280"/>
      <c r="M10" s="280"/>
      <c r="N10" s="255">
        <v>470</v>
      </c>
      <c r="O10" s="255"/>
      <c r="P10" s="255"/>
      <c r="Q10" s="255"/>
      <c r="R10" s="280" t="s">
        <v>283</v>
      </c>
      <c r="S10" s="280"/>
      <c r="T10" s="255" t="s">
        <v>152</v>
      </c>
      <c r="U10" s="255"/>
      <c r="V10" s="255"/>
      <c r="W10" s="255"/>
      <c r="X10" s="280" t="s">
        <v>284</v>
      </c>
      <c r="Y10" s="280"/>
      <c r="Z10" s="255" t="s">
        <v>286</v>
      </c>
      <c r="AA10" s="255"/>
      <c r="AB10" s="255"/>
      <c r="AC10" s="255"/>
      <c r="AD10" s="255"/>
      <c r="AE10" s="255"/>
      <c r="AF10" s="255"/>
      <c r="AG10" s="255"/>
      <c r="AH10" s="280" t="s">
        <v>285</v>
      </c>
      <c r="AI10" s="280"/>
      <c r="AJ10" s="280"/>
      <c r="AK10" s="280"/>
      <c r="AL10" s="255" t="s">
        <v>152</v>
      </c>
      <c r="AM10" s="255"/>
      <c r="AN10" s="255"/>
      <c r="AO10" s="255"/>
      <c r="AP10" s="255"/>
      <c r="AQ10" s="255"/>
      <c r="AR10" s="140"/>
    </row>
    <row r="11" spans="1:48">
      <c r="A11" s="2" t="s">
        <v>281</v>
      </c>
      <c r="F11" s="255" t="s">
        <v>289</v>
      </c>
      <c r="G11" s="255"/>
      <c r="H11" s="255"/>
      <c r="I11" s="255"/>
      <c r="J11" s="255"/>
      <c r="K11" s="255"/>
      <c r="L11" s="280" t="s">
        <v>287</v>
      </c>
      <c r="M11" s="280"/>
      <c r="N11" s="280"/>
      <c r="O11" s="280"/>
      <c r="P11" s="255" t="s">
        <v>347</v>
      </c>
      <c r="Q11" s="255"/>
      <c r="R11" s="255"/>
      <c r="S11" s="255"/>
      <c r="T11" s="255"/>
      <c r="U11" s="255"/>
      <c r="V11" s="255"/>
      <c r="W11" s="255"/>
      <c r="X11" s="280" t="s">
        <v>288</v>
      </c>
      <c r="Y11" s="280"/>
      <c r="Z11" s="280"/>
      <c r="AA11" s="256" t="s">
        <v>293</v>
      </c>
      <c r="AB11" s="256"/>
      <c r="AC11" s="256"/>
      <c r="AD11" s="256"/>
      <c r="AE11" s="256"/>
      <c r="AF11" s="256"/>
      <c r="AG11" s="256"/>
      <c r="AH11" s="280" t="s">
        <v>290</v>
      </c>
      <c r="AI11" s="280"/>
      <c r="AJ11" s="255" t="s">
        <v>294</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267</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338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ผบ.4971/2562 ในคดีหมายเลขแดงที่  ผบ.4999/2562 ลว.16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291</v>
      </c>
      <c r="AT16" s="217" t="s">
        <v>335</v>
      </c>
      <c r="AU16" s="216">
        <f>COUNTIF(C17:N32,"ซ่อนช่อง")</f>
        <v>14</v>
      </c>
      <c r="AV16" s="215" t="s">
        <v>336</v>
      </c>
    </row>
    <row r="17" spans="1:45">
      <c r="A17" s="188"/>
      <c r="B17" s="188"/>
      <c r="C17" s="257" t="e">
        <f>IF(AS17="","ซ่อนช่อง",CONCATENATE("1. ",VLOOKUP(AS17,Table1[#All],2,0)))</f>
        <v>#N/A</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e">
        <f>IF(AS17="","",VLOOKUP(AS17,Table1[#All],3,0))</f>
        <v>#N/A</v>
      </c>
      <c r="AE17" s="288"/>
      <c r="AF17" s="288"/>
      <c r="AG17" s="288"/>
      <c r="AH17" s="288"/>
      <c r="AI17" s="288"/>
      <c r="AJ17" s="288"/>
      <c r="AK17" s="288"/>
      <c r="AL17" s="201"/>
      <c r="AM17" s="188"/>
      <c r="AN17" s="188"/>
      <c r="AO17" s="188"/>
      <c r="AP17" s="188"/>
      <c r="AQ17" s="188"/>
      <c r="AS17" s="197" t="s">
        <v>211</v>
      </c>
    </row>
    <row r="18" spans="1:45">
      <c r="A18" s="193"/>
      <c r="B18" s="193"/>
      <c r="C18" s="284" t="e">
        <f>IF(AS18="","ซ่อนช่อง",CONCATENATE("2. ",VLOOKUP(AS18,Table1[#All],2,0)))</f>
        <v>#N/A</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e">
        <f>IF(AS18="","",VLOOKUP(AS18,Table1[#All],3,0))</f>
        <v>#N/A</v>
      </c>
      <c r="AE18" s="285"/>
      <c r="AF18" s="285"/>
      <c r="AG18" s="285"/>
      <c r="AH18" s="285"/>
      <c r="AI18" s="285"/>
      <c r="AJ18" s="285"/>
      <c r="AK18" s="285"/>
      <c r="AL18" s="195"/>
      <c r="AM18" s="193"/>
      <c r="AN18" s="193"/>
      <c r="AO18" s="193"/>
      <c r="AP18" s="193"/>
      <c r="AQ18" s="193"/>
      <c r="AS18" s="197" t="s">
        <v>214</v>
      </c>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16</v>
      </c>
      <c r="Y10" s="255"/>
      <c r="Z10" s="280" t="s">
        <v>271</v>
      </c>
      <c r="AA10" s="280"/>
      <c r="AB10" s="255" t="s">
        <v>355</v>
      </c>
      <c r="AC10" s="255"/>
      <c r="AD10" s="255"/>
      <c r="AE10" s="255"/>
      <c r="AF10" s="255"/>
      <c r="AG10" s="255"/>
      <c r="AH10" s="280" t="s">
        <v>314</v>
      </c>
      <c r="AI10" s="280"/>
      <c r="AJ10" s="255">
        <v>2568</v>
      </c>
      <c r="AK10" s="255"/>
      <c r="AL10" s="255"/>
      <c r="AM10" s="255"/>
    </row>
    <row r="11" spans="1:39">
      <c r="A11" s="2" t="s">
        <v>33</v>
      </c>
      <c r="D11" s="2" t="s">
        <v>315</v>
      </c>
    </row>
    <row r="12" spans="1:39">
      <c r="D12" s="2" t="s">
        <v>273</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316</v>
      </c>
      <c r="AG12" s="255">
        <f>Sheet1!D8</f>
        <v>27</v>
      </c>
      <c r="AH12" s="255"/>
      <c r="AI12" s="255"/>
      <c r="AJ12" s="2" t="s">
        <v>317</v>
      </c>
    </row>
    <row r="13" spans="1:39">
      <c r="A13" s="2" t="s">
        <v>280</v>
      </c>
      <c r="D13" s="255" t="s">
        <v>277</v>
      </c>
      <c r="E13" s="255"/>
      <c r="F13" s="255"/>
      <c r="G13" s="255"/>
      <c r="H13" s="280" t="s">
        <v>282</v>
      </c>
      <c r="I13" s="280"/>
      <c r="J13" s="280"/>
      <c r="K13" s="280"/>
      <c r="L13" s="255">
        <v>470</v>
      </c>
      <c r="M13" s="255"/>
      <c r="N13" s="255"/>
      <c r="O13" s="255"/>
      <c r="P13" s="280" t="s">
        <v>283</v>
      </c>
      <c r="Q13" s="280"/>
      <c r="R13" s="255" t="s">
        <v>152</v>
      </c>
      <c r="S13" s="255"/>
      <c r="T13" s="280" t="s">
        <v>318</v>
      </c>
      <c r="U13" s="280"/>
      <c r="V13" s="255" t="s">
        <v>152</v>
      </c>
      <c r="W13" s="255"/>
      <c r="X13" s="255"/>
      <c r="Y13" s="255"/>
      <c r="Z13" s="255"/>
      <c r="AA13" s="255"/>
      <c r="AB13" s="255"/>
      <c r="AC13" s="280" t="s">
        <v>284</v>
      </c>
      <c r="AD13" s="280"/>
      <c r="AE13" s="255" t="s">
        <v>286</v>
      </c>
      <c r="AF13" s="255"/>
      <c r="AG13" s="255"/>
      <c r="AH13" s="255"/>
      <c r="AI13" s="255"/>
      <c r="AJ13" s="255"/>
      <c r="AK13" s="255"/>
      <c r="AL13" s="255"/>
      <c r="AM13" s="255"/>
    </row>
    <row r="14" spans="1:39">
      <c r="A14" s="2" t="s">
        <v>319</v>
      </c>
      <c r="D14" s="255" t="s">
        <v>347</v>
      </c>
      <c r="E14" s="255"/>
      <c r="F14" s="255"/>
      <c r="G14" s="255"/>
      <c r="H14" s="255"/>
      <c r="I14" s="255"/>
      <c r="J14" s="255"/>
      <c r="K14" s="255"/>
      <c r="L14" s="280" t="s">
        <v>288</v>
      </c>
      <c r="M14" s="280"/>
      <c r="N14" s="280"/>
      <c r="O14" s="255" t="s">
        <v>293</v>
      </c>
      <c r="P14" s="255"/>
      <c r="Q14" s="255"/>
      <c r="R14" s="255"/>
      <c r="S14" s="255"/>
      <c r="T14" s="255"/>
      <c r="U14" s="255"/>
      <c r="V14" s="255"/>
      <c r="W14" s="255"/>
      <c r="X14" s="255"/>
      <c r="Y14" s="255"/>
      <c r="Z14" s="280" t="s">
        <v>290</v>
      </c>
      <c r="AA14" s="280"/>
      <c r="AB14" s="255" t="s">
        <v>294</v>
      </c>
      <c r="AC14" s="255"/>
      <c r="AD14" s="255"/>
      <c r="AE14" s="255"/>
      <c r="AF14" s="255"/>
      <c r="AG14" s="255"/>
      <c r="AH14" s="255"/>
      <c r="AI14" s="255"/>
      <c r="AJ14" s="255"/>
      <c r="AK14" s="255"/>
      <c r="AL14" s="255"/>
      <c r="AM14" s="255"/>
    </row>
    <row r="15" spans="1:39">
      <c r="A15" s="2" t="s">
        <v>333</v>
      </c>
    </row>
    <row r="16" spans="1:39">
      <c r="A16" s="2" t="s">
        <v>332</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ผบ.4971/2562 คดีหมายเลขแดงที่ ผบ.4999/2562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334</v>
      </c>
    </row>
    <row r="21" spans="1:40">
      <c r="A21" s="188" t="str">
        <f>CONCATENATE("1.  ",VLOOKUP(AN21,Table1[#All],2,0))</f>
        <v>1.  นายภูบดีฐิติศักดิ์   โฆษพงศ์ฆนัท</v>
      </c>
      <c r="B21" s="188"/>
      <c r="C21" s="188"/>
      <c r="D21" s="188"/>
      <c r="E21" s="188"/>
      <c r="F21" s="188"/>
      <c r="G21" s="188"/>
      <c r="H21" s="188"/>
      <c r="I21" s="188"/>
      <c r="J21" s="188"/>
      <c r="K21" s="188"/>
      <c r="L21" s="188"/>
      <c r="M21" s="188"/>
      <c r="N21" s="188"/>
      <c r="O21" s="188"/>
      <c r="P21" s="188"/>
      <c r="Q21" s="280" t="s">
        <v>328</v>
      </c>
      <c r="R21" s="280"/>
      <c r="S21" s="280"/>
      <c r="T21" s="280"/>
      <c r="U21" s="280"/>
      <c r="V21" s="280"/>
      <c r="W21" s="280"/>
      <c r="X21" s="280"/>
      <c r="Y21" s="280"/>
      <c r="Z21" s="292" t="str">
        <f>VLOOKUP(AN21,Table1[#All],3,0)</f>
        <v>3-5099-00847-46-6</v>
      </c>
      <c r="AA21" s="292"/>
      <c r="AB21" s="292"/>
      <c r="AC21" s="292"/>
      <c r="AD21" s="292"/>
      <c r="AE21" s="292"/>
      <c r="AF21" s="292"/>
      <c r="AG21" s="292"/>
      <c r="AH21" s="292"/>
      <c r="AI21" s="292"/>
      <c r="AJ21" s="292"/>
      <c r="AK21" s="292"/>
      <c r="AL21" s="292"/>
      <c r="AM21" s="292"/>
      <c r="AN21" s="214" t="s">
        <v>119</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2024-10-28T03:41:08Z</cp:lastPrinted>
  <dcterms:created xsi:type="dcterms:W3CDTF">2016-06-06T16:13:57Z</dcterms:created>
  <dcterms:modified xsi:type="dcterms:W3CDTF">2025-01-11T07:31:44Z</dcterms:modified>
</cp:coreProperties>
</file>