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706-นางวัชรี คำมาสาร\"/>
    </mc:Choice>
  </mc:AlternateContent>
  <xr:revisionPtr revIDLastSave="0" documentId="8_{494A7D37-D865-4DB5-8C45-6CC5146531F5}"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5" i="29" l="1"/>
  <c r="T25" i="29" s="1"/>
  <c r="X25" i="29" s="1"/>
  <c r="A23" i="29"/>
  <c r="T23" i="29" s="1"/>
  <c r="X23"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<sst xmlns="http://schemas.openxmlformats.org/spreadsheetml/2006/main" count="726" uniqueCount="365">
  <si>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</si>
  <si>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</si>
  <si>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</si>
  <si>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</si>
  <si>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</si>
  <si>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</si>
  <si>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</si>
  <si>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</si>
  <si>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</si>
  <si>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</si>
  <si>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</si>
  <si>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</si>
  <si>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</si>
  <si>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</si>
  <si>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</si>
  <si>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</si>
  <si>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</si>
  <si>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</si>
  <si>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</si>
  <si>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</si>
  <si>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</si>
  <si>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</si>
  <si>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</si>
  <si>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</si>
  <si>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</si>
  <si>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</si>
  <si>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</si>
  <si>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</si>
  <si>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</si>
  <si>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</si>
  <si>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</si>
  <si>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</si>
  <si>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</si>
  <si>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</si>
  <si>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</si>
  <si>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</si>
  <si>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</si>
  <si>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</si>
  <si>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</si>
  <si>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</si>
  <si>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</si>
  <si>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</si>
  <si>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</si>
  <si>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</si>
  <si>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</si>
  <si>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</si>
  <si>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</si>
  <si>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</si>
  <si>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</si>
  <si>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</si>
  <si>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</si>
  <si>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</si>
  <si>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</si>
  <si>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</si>
  <si>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</si>
  <si>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</si>
  <si>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</si>
  <si>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</si>
  <si>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</si>
  <si>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</si>
  <si>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</si>
  <si>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</si>
  <si>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</si>
  <si>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</si>
  <si>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</si>
  <si>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</si>
  <si>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</si>
  <si>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</si>
  <si>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</si>
  <si>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</si>
  <si>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</si>
  <si>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</si>
  <si>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</si>
  <si>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</si>
  <si>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</si>
  <si>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</si>
  <si>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</si>
  <si>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</si>
  <si>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</si>
  <si>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</si>
  <si>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</si>
  <si>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</si>
  <si>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</si>
  <si>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</si>
  <si>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</si>
  <si>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</si>
  <si>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</si>
  <si>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</si>
  <si>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</si>
  <si>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</si>
  <si>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</si>
  <si>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</si>
  <si>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</si>
  <si>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</si>
  <si>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</si>
  <si>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</si>
  <si>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</si>
  <si>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</si>
  <si>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</si>
  <si>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</si>
  <si>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</si>
  <si>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</si>
  <si>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</si>
  <si>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</si>
  <si>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</si>
  <si>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</si>
  <si>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</si>
  <si>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</si>
  <si>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</si>
  <si>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</si>
  <si>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</si>
  <si>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</si>
  <si>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</si>
  <si>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</si>
  <si>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</si>
  <si>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</si>
  <si>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</si>
  <si>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</si>
  <si>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</si>
  <si>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</si>
  <si>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</si>
  <si>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</si>
  <si>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</si>
  <si>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</si>
  <si>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</si>
  <si>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</si>
  <si>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</si>
  <si>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</si>
  <si>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</si>
  <si>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</si>
  <si>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</si>
  <si>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</si>
  <si>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</si>
  <si>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</si>
  <si>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</si>
  <si>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</si>
  <si>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</si>
  <si>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</si>
  <si>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</si>
  <si>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</si>
  <si>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</si>
  <si>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</si>
  <si>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</si>
  <si>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</si>
  <si>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</si>
  <si>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</si>
  <si>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</si>
  <si>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</si>
  <si>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</si>
  <si>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</si>
  <si>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</si>
  <si>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</si>
  <si>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</si>
  <si>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</si>
  <si>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</si>
  <si>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</si>
  <si>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</si>
  <si>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</si>
  <si>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</si>
  <si>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</si>
  <si>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</si>
  <si>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</si>
  <si>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</si>
  <si>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</si>
  <si>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</si>
  <si>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</si>
  <si>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</si>
  <si>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</si>
  <si>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</si>
  <si>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</si>
  <si>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</si>
  <si>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</si>
  <si>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</si>
  <si>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</si>
  <si>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</si>
  <si>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</si>
  <si>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</si>
  <si>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</si>
  <si>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</si>
  <si>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</si>
  <si>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</si>
  <si>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</si>
  <si>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</si>
  <si>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</si>
  <si>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</si>
  <si>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</si>
  <si>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</si>
  <si>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</si>
  <si>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</si>
  <si>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</si>
  <si>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</si>
  <si>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</si>
  <si>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</si>
  <si>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</si>
  <si>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</si>
  <si>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</si>
  <si>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</si>
  <si>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</si>
  <si>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</si>
  <si>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</si>
  <si>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</si>
  <si>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</si>
  <si>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</si>
  <si>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</si>
  <si>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</si>
  <si>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</si>
  <si>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</si>
  <si>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</si>
  <si>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</si>
  <si>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</si>
  <si>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</si>
  <si>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</si>
  <si>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</si>
  <si>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</si>
  <si>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</si>
  <si>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</si>
  <si>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</si>
  <si>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</si>
  <si>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</si>
  <si>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</si>
  <si>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</si>
  <si>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</si>
  <si>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</si>
  <si>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</si>
  <si>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</si>
  <si>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</si>
  <si>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</si>
  <si>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</si>
  <si>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</si>
  <si>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</si>
  <si>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</si>
  <si>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</si>
  <si>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</si>
  <si>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</si>
  <si>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</si>
  <si>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</si>
  <si>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</si>
  <si>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</si>
  <si>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</si>
  <si>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</si>
  <si>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</si>
  <si>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</si>
  <si>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</si>
  <si>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</si>
  <si>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</si>
  <si>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</si>
  <si>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</si>
  <si>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</si>
  <si>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</si>
  <si>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</si>
  <si>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</si>
  <si>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</si>
  <si>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</si>
  <si>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</si>
  <si>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</si>
  <si>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</si>
  <si>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</si>
  <si>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</si>
  <si>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</si>
  <si>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</si>
  <si>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</si>
  <si>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</si>
  <si>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</si>
  <si>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</si>
  <si>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</si>
  <si>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</si>
  <si>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</si>
  <si>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</si>
  <si>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</si>
  <si>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</si>
  <si>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</si>
  <si>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</si>
  <si>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</si>
  <si>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</si>
  <si>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</si>
  <si>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</si>
  <si>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</si>
  <si>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</si>
  <si>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</si>
  <si>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</si>
  <si>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</si>
  <si>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</si>
  <si>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</si>
  <si>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</si>
  <si>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</si>
  <si>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</si>
  <si>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</si>
  <si>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</si>
  <si>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</si>
  <si>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</si>
  <si>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</si>
  <si>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</si>
  <si>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</si>
  <si>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</si>
  <si>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</si>
  <si>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</si>
  <si>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</si>
  <si>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</si>
  <si>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</si>
  <si>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</si>
  <si>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</si>
  <si>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</si>
  <si>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</si>
  <si>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</si>
  <si>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</si>
  <si>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</si>
  <si>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</si>
  <si>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</si>
  <si>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</si>
  <si>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</si>
  <si>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</si>
  <si>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</si>
  <si>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</si>
  <si>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</si>
  <si>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</si>
  <si>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</si>
  <si>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</si>
  <si>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</si>
  <si>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</si>
  <si>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</si>
  <si>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</si>
  <si>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</si>
  <si>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</si>
  <si>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</si>
  <si>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</si>
  <si>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</si>
  <si>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</si>
  <si>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</si>
  <si>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</si>
  <si>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</si>
  <si>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</si>
  <si>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</si>
  <si>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</si>
  <si>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</si>
  <si>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</si>
  <si>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</si>
  <si>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</si>
  <si>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</si>
  <si>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</si>
  <si>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</si>
  <si>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</si>
  <si>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</si>
  <si>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</si>
  <si>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</si>
  <si>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</si>
  <si>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</si>
  <si>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</si>
  <si>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</si>
  <si>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</si>
  <si>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</si>
  <si>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นางวัชรี คำมาสาร</t>
  </si>
  <si>
    <t>นายจงรักษ์ กันทะศิริ</t>
  </si>
  <si>
    <t>นางจ๋อย คำมาสาร</t>
  </si>
  <si>
    <t>นายคำหล้า เวฬุวนารักษ์</t>
  </si>
  <si>
    <t>นายอเนก คำมาสาร</t>
  </si>
  <si>
    <t>3-5016-00034-42-0</t>
  </si>
  <si>
    <t>3-5016-00245-48-0</t>
  </si>
  <si>
    <t>3-5016-00034-41-1</t>
  </si>
  <si>
    <t>3-3502-00267-30-4</t>
  </si>
  <si>
    <t>3-5016-00034-43-8</t>
  </si>
  <si>
    <t>โฉนกเลขที่ 11950 อ.ฮอด จ.เชียงใหม่ (ติดห้ามโอน 10ปี 22/4/58)</t>
  </si>
  <si>
    <t>โฉนดเลขที่ 11946 อ.ฮอด จ.เชียงใหม่ (ติดห้ามโอน 10ปี 22/4/58)</t>
  </si>
  <si>
    <t>2706(67) - รายงานผลสืบทรัพย์ ราย นางวัชรี คำมาสาร สาขาฮอด (สืบรอบที่ 1) - ไม่พบทรัพย์</t>
  </si>
  <si>
    <t>มกราคม</t>
  </si>
  <si>
    <t>นายปฏิยุทธ์ ฟองแก้ว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</si>
</sst>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เตจ๊ะนัง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CO1944"/>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U1292">
            <v>0</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9.25">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2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25">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0" sqref="B10"/>
    </sheetView>
  </sheetViews>
  <sheetFormatPr defaultColWidth="9" defaultRowHeight="21.75"/>
  <cols>
    <col min="1" max="1" width="1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7">
        <v>2706</v>
      </c>
    </row>
    <row r="2" spans="1:11">
      <c r="A2" s="143" t="s">
        <v>252</v>
      </c>
      <c r="B2" s="145" t="str" cm="1">
        <f t="array" ref="B2">_xlfn.IFS(I1&lt;850,VLOOKUP(I1,[1]บังคับคดี!$B:$ZZ,60,0),AND(I1&gt;=850,I1&lt;1435),VLOOKUP(I1,'[1]บังคับคดีใหม่ ปี2563-2564'!$B:$ZZ,63,0),I1&gt;=1435,VLOOKUP(I1,'[1]สืบทรัพย์ ปี 2564-25666'!$B:$ZZ,71,0))</f>
        <v>นางวัชรี คำมาสาร</v>
      </c>
      <c r="C2" s="175" t="s">
        <v>73</v>
      </c>
      <c r="D2" s="145" t="str" cm="1">
        <f t="array" ref="D2">_xlfn.IFS(I1&lt;850,VLOOKUP(I1,[1]บังคับคดี!$B:$ZZ,10,0),AND(I1&gt;=850,I1&lt;1435),VLOOKUP(I1,'[1]บังคับคดีใหม่ ปี2563-2564'!$B:$ZZ,11,0),I1&gt;=1435,VLOOKUP(I1,'[1]สืบทรัพย์ ปี 2564-25666'!$B:$ZZ,11,0))</f>
        <v>ฮอด</v>
      </c>
      <c r="E2" s="153" t="s">
        <v>257</v>
      </c>
      <c r="F2" s="145">
        <v>1</v>
      </c>
      <c r="I2" s="247"/>
    </row>
    <row r="3" spans="1:11">
      <c r="A3" s="143" t="s">
        <v>253</v>
      </c>
      <c r="B3" s="144" cm="1">
        <f t="array" ref="B3">_xlfn.IFS(I1&lt;850,VLOOKUP(I1,[1]บังคับคดี!$B:$ZZ,13,0),AND(I1&gt;=850,I1&lt;1435),VLOOKUP(I1,'[1]บังคับคดีใหม่ ปี2563-2564'!$B:$ZZ,14,0),I1&gt;=1435,VLOOKUP(I1,'[1]สืบทรัพย์ ปี 2564-25666'!$B:$ZZ,14,0))</f>
        <v>0</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800072835419</v>
      </c>
      <c r="C4" s="176" t="s">
        <v>265</v>
      </c>
      <c r="D4" s="219">
        <v>243206</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ผบE666/2565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ผบE856/2565</v>
      </c>
      <c r="I5" s="157" t="s">
        <v>258</v>
      </c>
    </row>
    <row r="6" spans="1:11">
      <c r="A6" s="153" t="s">
        <v>340</v>
      </c>
      <c r="B6" s="171">
        <v>91169.73</v>
      </c>
      <c r="C6" s="225" t="s">
        <v>348</v>
      </c>
      <c r="D6" s="148">
        <v>243933</v>
      </c>
    </row>
    <row r="7" spans="1:11">
      <c r="A7" s="153"/>
      <c r="B7" s="190"/>
      <c r="D7" s="191"/>
    </row>
    <row r="8" spans="1:11">
      <c r="A8" s="153" t="s">
        <v>278</v>
      </c>
      <c r="B8" s="145" t="s">
        <v>364</v>
      </c>
      <c r="C8" s="175" t="s">
        <v>316</v>
      </c>
      <c r="D8" s="145">
        <v>27</v>
      </c>
      <c r="E8" s="175" t="s">
        <v>279</v>
      </c>
      <c r="F8" s="192">
        <v>1560100415109</v>
      </c>
      <c r="G8"/>
    </row>
    <row r="9" spans="1:11">
      <c r="A9" s="153" t="s">
        <v>326</v>
      </c>
      <c r="B9" s="220">
        <v>243912</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355</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351</v>
      </c>
      <c r="C13" s="203" t="s">
        <v>356</v>
      </c>
      <c r="D13" s="152" t="s">
        <v>240</v>
      </c>
      <c r="E13" s="158"/>
      <c r="F13" s="169"/>
      <c r="G13" s="152"/>
      <c r="I13" s="248"/>
      <c r="J13" s="248"/>
      <c r="K13" s="248"/>
    </row>
    <row r="14" spans="1:11" s="151" customFormat="1">
      <c r="A14" s="165" t="s">
        <v>212</v>
      </c>
      <c r="B14" s="158" t="s">
        <v>352</v>
      </c>
      <c r="C14" s="203" t="s">
        <v>357</v>
      </c>
      <c r="D14" s="152" t="s">
        <v>241</v>
      </c>
      <c r="E14" s="158" t="s">
        <v>361</v>
      </c>
      <c r="F14" s="169"/>
      <c r="G14" s="152"/>
      <c r="I14" s="166" t="s">
        <v>249</v>
      </c>
      <c r="J14" s="166"/>
      <c r="K14" s="166"/>
    </row>
    <row r="15" spans="1:11" s="151" customFormat="1">
      <c r="A15" s="165" t="s">
        <v>215</v>
      </c>
      <c r="B15" s="158" t="s">
        <v>353</v>
      </c>
      <c r="C15" s="203" t="s">
        <v>358</v>
      </c>
      <c r="D15" s="152" t="s">
        <v>240</v>
      </c>
      <c r="E15" s="158"/>
      <c r="F15" s="169"/>
      <c r="G15" s="152"/>
      <c r="I15" s="166" t="s">
        <v>250</v>
      </c>
      <c r="J15" s="166"/>
      <c r="K15" s="166"/>
    </row>
    <row r="16" spans="1:11" s="151" customFormat="1">
      <c r="A16" s="165" t="s">
        <v>213</v>
      </c>
      <c r="B16" s="158" t="s">
        <v>354</v>
      </c>
      <c r="C16" s="203" t="s">
        <v>359</v>
      </c>
      <c r="D16" s="152" t="s">
        <v>241</v>
      </c>
      <c r="E16" s="158" t="s">
        <v>360</v>
      </c>
      <c r="F16" s="169"/>
      <c r="G16" s="152"/>
      <c r="I16" s="166" t="s">
        <v>341</v>
      </c>
      <c r="J16" s="166"/>
      <c r="K16" s="166"/>
    </row>
    <row r="17" spans="1:12" s="151" customFormat="1">
      <c r="A17" s="165" t="s">
        <v>216</v>
      </c>
      <c r="B17" s="158" t="s">
        <v>152</v>
      </c>
      <c r="C17" s="203" t="s">
        <v>152</v>
      </c>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2706 - รายงานผลสืบทรัพย์ ราย นางวัชรี คำมาสาร สาขาฮอด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9"/>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25" style="2" bestFit="1" customWidth="1"/>
    <col min="38" max="39" width="16.25" style="2" customWidth="1"/>
    <col min="40" max="40" width="35.125" style="2" customWidth="1"/>
    <col min="41" max="46" width="16.25" style="2" customWidth="1"/>
    <col min="47" max="16384" width="6.125" style="2"/>
  </cols>
  <sheetData>
    <row r="1" spans="1:43" ht="10.5" customHeight="1">
      <c r="AK1"/>
      <c r="AL1" s="226">
        <f>YEAR(Sheet1!D6)</f>
        <v>2567</v>
      </c>
      <c r="AM1"/>
    </row>
    <row r="2" spans="1:43" ht="23.25">
      <c r="A2" s="249" t="str">
        <f>CONCATENATE("รายงานการสืบทรัพย์ (ข้อมูล ณ วันที่ ",TEXT(Sheet1!D6,"d ดดดด yyyy"),")")</f>
        <v>รายงานการสืบทรัพย์ (ข้อมูล ณ วันที่ 11 พฤศจิกายน 2567)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4" t="str">
        <f>Sheet1!B2</f>
        <v>นางวัชรี คำมาสาร</v>
      </c>
      <c r="F4" s="254"/>
      <c r="G4" s="254"/>
      <c r="H4" s="254"/>
      <c r="I4" s="254"/>
      <c r="J4" s="254"/>
      <c r="K4" s="254"/>
      <c r="L4" s="254"/>
      <c r="M4" s="254"/>
      <c r="N4" s="254"/>
      <c r="O4" s="254"/>
      <c r="P4" s="254"/>
      <c r="Q4" s="254"/>
      <c r="R4" s="254"/>
      <c r="S4" s="254"/>
      <c r="T4" s="254"/>
      <c r="U4" s="253" t="s">
        <v>73</v>
      </c>
      <c r="V4" s="253"/>
      <c r="W4" s="254" t="str">
        <f>Sheet1!D2</f>
        <v>ฮอด</v>
      </c>
      <c r="X4" s="254"/>
      <c r="Y4" s="254"/>
      <c r="Z4" s="254"/>
      <c r="AA4" s="254"/>
      <c r="AB4" s="254"/>
      <c r="AC4" s="254"/>
      <c r="AD4" s="254"/>
      <c r="AE4" s="254"/>
      <c r="AF4" s="254"/>
      <c r="AG4" s="254"/>
      <c r="AH4" s="254"/>
      <c r="AI4" s="254"/>
      <c r="AJ4" s="254"/>
      <c r="AK4" s="138"/>
      <c r="AL4" s="186" t="s">
        <v>262</v>
      </c>
      <c r="AM4" s="185" t="s">
        <v>362</v>
      </c>
      <c r="AO4" s="161" t="s">
        <v>242</v>
      </c>
      <c r="AP4" s="138"/>
      <c r="AQ4" s="138"/>
    </row>
    <row r="5" spans="1:43">
      <c r="A5" s="19" t="s">
        <v>206</v>
      </c>
      <c r="B5" s="137"/>
      <c r="D5" s="254">
        <f>Sheet1!B3</f>
        <v>0</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2706(67) - รายงานผลสืบทรัพย์ ราย นางวัชรี คำมาสาร สาขาฮอด (สืบรอบที่ 1) - ไม่พบทรัพย์</v>
      </c>
      <c r="AM5" s="138"/>
      <c r="AO5" s="162" t="s">
        <v>259</v>
      </c>
      <c r="AP5" s="138"/>
      <c r="AQ5" s="138"/>
    </row>
    <row r="6" spans="1:43">
      <c r="A6" s="19" t="s">
        <v>207</v>
      </c>
      <c r="B6" s="137"/>
      <c r="F6" s="258">
        <f>Sheet1!B4</f>
        <v>800072835419</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345</v>
      </c>
      <c r="AO6" s="162" t="s">
        <v>251</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ผบE666/2565</v>
      </c>
      <c r="R7" s="255"/>
      <c r="S7" s="255"/>
      <c r="T7" s="255"/>
      <c r="U7" s="255"/>
      <c r="V7" s="255"/>
      <c r="W7" s="255"/>
      <c r="X7" s="277" t="s">
        <v>210</v>
      </c>
      <c r="Y7" s="277"/>
      <c r="Z7" s="277"/>
      <c r="AA7" s="277"/>
      <c r="AB7" s="277"/>
      <c r="AC7" s="277"/>
      <c r="AD7" s="255" t="str">
        <f>Sheet1!F5</f>
        <v>ผบE856/2565</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นางวัชรี คำมาสาร</v>
      </c>
      <c r="G9" s="256"/>
      <c r="H9" s="256"/>
      <c r="I9" s="256"/>
      <c r="J9" s="256"/>
      <c r="K9" s="256"/>
      <c r="L9" s="256"/>
      <c r="M9" s="256"/>
      <c r="N9" s="256"/>
      <c r="O9" s="256"/>
      <c r="P9" s="256"/>
      <c r="Q9" s="256"/>
      <c r="R9" s="256"/>
      <c r="S9" s="2" t="str">
        <f>Sheet1!A13</f>
        <v>คู่สมรสจำเลยที่ 1</v>
      </c>
      <c r="Y9" s="257" t="str">
        <f>Sheet1!B13</f>
        <v>นายจงรักษ์ กันทะศิริ</v>
      </c>
      <c r="Z9" s="257"/>
      <c r="AA9" s="257"/>
      <c r="AB9" s="257"/>
      <c r="AC9" s="257"/>
      <c r="AD9" s="257"/>
      <c r="AE9" s="257"/>
      <c r="AF9" s="257"/>
      <c r="AG9" s="257"/>
      <c r="AH9" s="257"/>
      <c r="AI9" s="257"/>
      <c r="AJ9" s="257"/>
      <c r="AK9" s="138"/>
      <c r="AN9" s="138"/>
      <c r="AO9" s="163" t="s">
        <v>236</v>
      </c>
      <c r="AP9" s="138"/>
      <c r="AQ9" s="138"/>
    </row>
    <row r="10" spans="1:43">
      <c r="A10" s="19"/>
      <c r="B10" s="2" t="s">
        <v>212</v>
      </c>
      <c r="F10" s="256" t="str">
        <f>Sheet1!B14</f>
        <v>นางจ๋อย คำมาสาร</v>
      </c>
      <c r="G10" s="256"/>
      <c r="H10" s="256"/>
      <c r="I10" s="256"/>
      <c r="J10" s="256"/>
      <c r="K10" s="256"/>
      <c r="L10" s="256"/>
      <c r="M10" s="256"/>
      <c r="N10" s="256"/>
      <c r="O10" s="256"/>
      <c r="P10" s="256"/>
      <c r="Q10" s="256"/>
      <c r="R10" s="256"/>
      <c r="S10" s="2" t="s">
        <v>215</v>
      </c>
      <c r="Y10" s="257" t="str">
        <f>Sheet1!B15</f>
        <v>นายคำหล้า เวฬุวนารักษ์</v>
      </c>
      <c r="Z10" s="257"/>
      <c r="AA10" s="257"/>
      <c r="AB10" s="257"/>
      <c r="AC10" s="257"/>
      <c r="AD10" s="257"/>
      <c r="AE10" s="257"/>
      <c r="AF10" s="257"/>
      <c r="AG10" s="257"/>
      <c r="AH10" s="257"/>
      <c r="AI10" s="257"/>
      <c r="AJ10" s="257"/>
      <c r="AK10" s="138"/>
      <c r="AN10" s="138"/>
      <c r="AO10" s="164" t="s">
        <v>237</v>
      </c>
      <c r="AP10" s="138"/>
      <c r="AQ10" s="138"/>
    </row>
    <row r="11" spans="1:43">
      <c r="A11" s="19"/>
      <c r="B11" s="2" t="s">
        <v>213</v>
      </c>
      <c r="F11" s="256" t="str">
        <f>Sheet1!B16</f>
        <v>นายอเนก คำมาสาร</v>
      </c>
      <c r="G11" s="256"/>
      <c r="H11" s="256"/>
      <c r="I11" s="256"/>
      <c r="J11" s="256"/>
      <c r="K11" s="256"/>
      <c r="L11" s="256"/>
      <c r="M11" s="256"/>
      <c r="N11" s="256"/>
      <c r="O11" s="256"/>
      <c r="P11" s="256"/>
      <c r="Q11" s="256"/>
      <c r="R11" s="256"/>
      <c r="S11" s="2" t="s">
        <v>216</v>
      </c>
      <c r="Y11" s="257" t="str">
        <f>Sheet1!B17</f>
        <v>-</v>
      </c>
      <c r="Z11" s="257"/>
      <c r="AA11" s="257"/>
      <c r="AB11" s="257"/>
      <c r="AC11" s="257"/>
      <c r="AD11" s="257"/>
      <c r="AE11" s="257"/>
      <c r="AF11" s="257"/>
      <c r="AG11" s="257"/>
      <c r="AH11" s="257"/>
      <c r="AI11" s="257"/>
      <c r="AJ11" s="257"/>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223</v>
      </c>
      <c r="H20" s="250"/>
      <c r="I20" s="250"/>
      <c r="J20" s="250"/>
      <c r="K20" s="250"/>
      <c r="L20" s="250"/>
      <c r="M20" s="250"/>
      <c r="N20" s="250"/>
      <c r="O20" s="250"/>
      <c r="P20" s="250"/>
      <c r="Q20" s="250"/>
      <c r="R20" s="250"/>
      <c r="S20" s="250"/>
      <c r="T20" s="250" t="s">
        <v>264</v>
      </c>
      <c r="U20" s="250"/>
      <c r="V20" s="250"/>
      <c r="W20" s="250"/>
      <c r="X20" s="260" t="s">
        <v>234</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235</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263</v>
      </c>
      <c r="H22" s="262"/>
      <c r="I22" s="262"/>
      <c r="J22" s="262"/>
      <c r="K22" s="262"/>
      <c r="L22" s="262"/>
      <c r="M22" s="262"/>
      <c r="N22" s="262"/>
      <c r="O22" s="262"/>
      <c r="P22" s="262"/>
      <c r="Q22" s="262"/>
      <c r="R22" s="262"/>
      <c r="S22" s="26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235</v>
      </c>
      <c r="H23" s="262"/>
      <c r="I23" s="262"/>
      <c r="J23" s="262"/>
      <c r="K23" s="262"/>
      <c r="L23" s="262"/>
      <c r="M23" s="262"/>
      <c r="N23" s="262"/>
      <c r="O23" s="262"/>
      <c r="P23" s="262"/>
      <c r="Q23" s="262"/>
      <c r="R23" s="262"/>
      <c r="S23" s="262"/>
      <c r="T23" s="263" t="str">
        <f>VLOOKUP(A23,Sheet1!A11:G31,4,0)</f>
        <v>ไม่พบ</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263</v>
      </c>
      <c r="H24" s="262"/>
      <c r="I24" s="262"/>
      <c r="J24" s="262"/>
      <c r="K24" s="262"/>
      <c r="L24" s="262"/>
      <c r="M24" s="262"/>
      <c r="N24" s="262"/>
      <c r="O24" s="262"/>
      <c r="P24" s="262"/>
      <c r="Q24" s="262"/>
      <c r="R24" s="262"/>
      <c r="S24" s="26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235</v>
      </c>
      <c r="H25" s="262"/>
      <c r="I25" s="262"/>
      <c r="J25" s="262"/>
      <c r="K25" s="262"/>
      <c r="L25" s="262"/>
      <c r="M25" s="262"/>
      <c r="N25" s="262"/>
      <c r="O25" s="262"/>
      <c r="P25" s="262"/>
      <c r="Q25" s="262"/>
      <c r="R25" s="262"/>
      <c r="S25" s="262"/>
      <c r="T25" s="264" t="str">
        <f>VLOOKUP(A25,Sheet1!A11:G31,4,0)</f>
        <v>พบ</v>
      </c>
      <c r="U25" s="265"/>
      <c r="V25" s="265"/>
      <c r="W25" s="266"/>
      <c r="X25" s="267" t="str">
        <f>IF(OR(T25="ไม่พบ",T25="-"),"-",VLOOKUP(A25,Sheet1!A11:G31,5,0))</f>
        <v>โฉนดเลขที่ 11946 อ.ฮอด จ.เชียงใหม่ (ติดห้ามโอน 10ปี 22/4/58)</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263</v>
      </c>
      <c r="H26" s="262"/>
      <c r="I26" s="262"/>
      <c r="J26" s="262"/>
      <c r="K26" s="262"/>
      <c r="L26" s="262"/>
      <c r="M26" s="262"/>
      <c r="N26" s="262"/>
      <c r="O26" s="262"/>
      <c r="P26" s="262"/>
      <c r="Q26" s="262"/>
      <c r="R26" s="262"/>
      <c r="S26" s="26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235</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263</v>
      </c>
      <c r="H28" s="262"/>
      <c r="I28" s="262"/>
      <c r="J28" s="262"/>
      <c r="K28" s="262"/>
      <c r="L28" s="262"/>
      <c r="M28" s="262"/>
      <c r="N28" s="262"/>
      <c r="O28" s="262"/>
      <c r="P28" s="262"/>
      <c r="Q28" s="262"/>
      <c r="R28" s="262"/>
      <c r="S28" s="26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235</v>
      </c>
      <c r="H29" s="262"/>
      <c r="I29" s="262"/>
      <c r="J29" s="262"/>
      <c r="K29" s="262"/>
      <c r="L29" s="262"/>
      <c r="M29" s="262"/>
      <c r="N29" s="262"/>
      <c r="O29" s="262"/>
      <c r="P29" s="262"/>
      <c r="Q29" s="262"/>
      <c r="R29" s="262"/>
      <c r="S29" s="262"/>
      <c r="T29" s="263" t="str">
        <f>VLOOKUP(A29,Sheet1!A11:G31,4,0)</f>
        <v>พบ</v>
      </c>
      <c r="U29" s="263"/>
      <c r="V29" s="263"/>
      <c r="W29" s="263"/>
      <c r="X29" s="261" t="str">
        <f>IF(OR(T29="ไม่พบ",T29="-"),"-",VLOOKUP(A29,Sheet1!A11:G31,5,0))</f>
        <v>โฉนกเลขที่ 11950 อ.ฮอด จ.เชียงใหม่ (ติดห้ามโอน 10ปี 22/4/58)</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263</v>
      </c>
      <c r="H30" s="262"/>
      <c r="I30" s="262"/>
      <c r="J30" s="262"/>
      <c r="K30" s="262"/>
      <c r="L30" s="262"/>
      <c r="M30" s="262"/>
      <c r="N30" s="262"/>
      <c r="O30" s="262"/>
      <c r="P30" s="262"/>
      <c r="Q30" s="262"/>
      <c r="R30" s="262"/>
      <c r="S30" s="26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235</v>
      </c>
      <c r="H31" s="262"/>
      <c r="I31" s="262"/>
      <c r="J31" s="262"/>
      <c r="K31" s="262"/>
      <c r="L31" s="262"/>
      <c r="M31" s="262"/>
      <c r="N31" s="262"/>
      <c r="O31" s="262"/>
      <c r="P31" s="262"/>
      <c r="Q31" s="262"/>
      <c r="R31" s="262"/>
      <c r="S31" s="262"/>
      <c r="T31" s="263" t="str">
        <f>VLOOKUP(A31,Sheet1!A11:G31,4,0)</f>
        <v>-</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263</v>
      </c>
      <c r="H32" s="262"/>
      <c r="I32" s="262"/>
      <c r="J32" s="262"/>
      <c r="K32" s="262"/>
      <c r="L32" s="262"/>
      <c r="M32" s="262"/>
      <c r="N32" s="262"/>
      <c r="O32" s="262"/>
      <c r="P32" s="262"/>
      <c r="Q32" s="262"/>
      <c r="R32" s="262"/>
      <c r="S32" s="26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235</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263</v>
      </c>
      <c r="H34" s="262"/>
      <c r="I34" s="262"/>
      <c r="J34" s="262"/>
      <c r="K34" s="262"/>
      <c r="L34" s="262"/>
      <c r="M34" s="262"/>
      <c r="N34" s="262"/>
      <c r="O34" s="262"/>
      <c r="P34" s="262"/>
      <c r="Q34" s="262"/>
      <c r="R34" s="262"/>
      <c r="S34" s="26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235</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263</v>
      </c>
      <c r="H36" s="262"/>
      <c r="I36" s="262"/>
      <c r="J36" s="262"/>
      <c r="K36" s="262"/>
      <c r="L36" s="262"/>
      <c r="M36" s="262"/>
      <c r="N36" s="262"/>
      <c r="O36" s="262"/>
      <c r="P36" s="262"/>
      <c r="Q36" s="262"/>
      <c r="R36" s="262"/>
      <c r="S36" s="26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235</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263</v>
      </c>
      <c r="H38" s="262"/>
      <c r="I38" s="262"/>
      <c r="J38" s="262"/>
      <c r="K38" s="262"/>
      <c r="L38" s="262"/>
      <c r="M38" s="262"/>
      <c r="N38" s="262"/>
      <c r="O38" s="262"/>
      <c r="P38" s="262"/>
      <c r="Q38" s="262"/>
      <c r="R38" s="262"/>
      <c r="S38" s="26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235</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263</v>
      </c>
      <c r="H40" s="262"/>
      <c r="I40" s="262"/>
      <c r="J40" s="262"/>
      <c r="K40" s="262"/>
      <c r="L40" s="262"/>
      <c r="M40" s="262"/>
      <c r="N40" s="262"/>
      <c r="O40" s="262"/>
      <c r="P40" s="262"/>
      <c r="Q40" s="262"/>
      <c r="R40" s="262"/>
      <c r="S40" s="26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235</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263</v>
      </c>
      <c r="H42" s="262"/>
      <c r="I42" s="262"/>
      <c r="J42" s="262"/>
      <c r="K42" s="262"/>
      <c r="L42" s="262"/>
      <c r="M42" s="262"/>
      <c r="N42" s="262"/>
      <c r="O42" s="262"/>
      <c r="P42" s="262"/>
      <c r="Q42" s="262"/>
      <c r="R42" s="262"/>
      <c r="S42" s="26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235</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263</v>
      </c>
      <c r="H44" s="262"/>
      <c r="I44" s="262"/>
      <c r="J44" s="262"/>
      <c r="K44" s="262"/>
      <c r="L44" s="262"/>
      <c r="M44" s="262"/>
      <c r="N44" s="262"/>
      <c r="O44" s="262"/>
      <c r="P44" s="262"/>
      <c r="Q44" s="262"/>
      <c r="R44" s="262"/>
      <c r="S44" s="26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235</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263</v>
      </c>
      <c r="H46" s="262"/>
      <c r="I46" s="262"/>
      <c r="J46" s="262"/>
      <c r="K46" s="262"/>
      <c r="L46" s="262"/>
      <c r="M46" s="262"/>
      <c r="N46" s="262"/>
      <c r="O46" s="262"/>
      <c r="P46" s="262"/>
      <c r="Q46" s="262"/>
      <c r="R46" s="262"/>
      <c r="S46" s="26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235</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263</v>
      </c>
      <c r="H48" s="262"/>
      <c r="I48" s="262"/>
      <c r="J48" s="262"/>
      <c r="K48" s="262"/>
      <c r="L48" s="262"/>
      <c r="M48" s="262"/>
      <c r="N48" s="262"/>
      <c r="O48" s="262"/>
      <c r="P48" s="262"/>
      <c r="Q48" s="262"/>
      <c r="R48" s="262"/>
      <c r="S48" s="26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235</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263</v>
      </c>
      <c r="H50" s="262"/>
      <c r="I50" s="262"/>
      <c r="J50" s="262"/>
      <c r="K50" s="262"/>
      <c r="L50" s="262"/>
      <c r="M50" s="262"/>
      <c r="N50" s="262"/>
      <c r="O50" s="262"/>
      <c r="P50" s="262"/>
      <c r="Q50" s="262"/>
      <c r="R50" s="262"/>
      <c r="S50" s="26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235</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263</v>
      </c>
      <c r="H52" s="262"/>
      <c r="I52" s="262"/>
      <c r="J52" s="262"/>
      <c r="K52" s="262"/>
      <c r="L52" s="262"/>
      <c r="M52" s="262"/>
      <c r="N52" s="262"/>
      <c r="O52" s="262"/>
      <c r="P52" s="262"/>
      <c r="Q52" s="262"/>
      <c r="R52" s="262"/>
      <c r="S52" s="26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235</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263</v>
      </c>
      <c r="H54" s="262"/>
      <c r="I54" s="262"/>
      <c r="J54" s="262"/>
      <c r="K54" s="262"/>
      <c r="L54" s="262"/>
      <c r="M54" s="262"/>
      <c r="N54" s="262"/>
      <c r="O54" s="262"/>
      <c r="P54" s="262"/>
      <c r="Q54" s="262"/>
      <c r="R54" s="262"/>
      <c r="S54" s="26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235</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263</v>
      </c>
      <c r="H56" s="262"/>
      <c r="I56" s="262"/>
      <c r="J56" s="262"/>
      <c r="K56" s="262"/>
      <c r="L56" s="262"/>
      <c r="M56" s="262"/>
      <c r="N56" s="262"/>
      <c r="O56" s="262"/>
      <c r="P56" s="262"/>
      <c r="Q56" s="262"/>
      <c r="R56" s="262"/>
      <c r="S56" s="26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235</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263</v>
      </c>
      <c r="H58" s="262"/>
      <c r="I58" s="262"/>
      <c r="J58" s="262"/>
      <c r="K58" s="262"/>
      <c r="L58" s="262"/>
      <c r="M58" s="262"/>
      <c r="N58" s="262"/>
      <c r="O58" s="262"/>
      <c r="P58" s="262"/>
      <c r="Q58" s="262"/>
      <c r="R58" s="262"/>
      <c r="S58" s="26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235</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263</v>
      </c>
      <c r="H60" s="262"/>
      <c r="I60" s="262"/>
      <c r="J60" s="262"/>
      <c r="K60" s="262"/>
      <c r="L60" s="262"/>
      <c r="M60" s="262"/>
      <c r="N60" s="262"/>
      <c r="O60" s="262"/>
      <c r="P60" s="262"/>
      <c r="Q60" s="262"/>
      <c r="R60" s="262"/>
      <c r="S60" s="26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75" defaultRowHeight="21.75"/>
  <cols>
    <col min="1" max="44" width="2" style="2" customWidth="1"/>
    <col min="45" max="45" width="12.125" style="2" bestFit="1" customWidth="1"/>
    <col min="46" max="46" width="17" style="2" customWidth="1"/>
    <col min="47" max="16384" width="8.75" style="2"/>
  </cols>
  <sheetData>
    <row r="1" spans="1:48" ht="66" customHeight="1">
      <c r="S1" s="279"/>
      <c r="T1" s="279"/>
      <c r="U1" s="279"/>
      <c r="V1" s="279"/>
      <c r="W1" s="279"/>
      <c r="X1" s="279"/>
      <c r="Y1" s="279"/>
      <c r="AQ1" s="198" t="s">
        <v>292</v>
      </c>
      <c r="AR1" s="198"/>
    </row>
    <row r="2" spans="1:48" ht="10.5" customHeight="1">
      <c r="S2" s="140"/>
      <c r="T2" s="140"/>
      <c r="U2" s="140"/>
      <c r="V2" s="140"/>
      <c r="W2" s="140"/>
      <c r="X2" s="140"/>
      <c r="Y2" s="140"/>
      <c r="AQ2" s="198"/>
      <c r="AR2" s="198"/>
    </row>
    <row r="3" spans="1:48">
      <c r="O3" s="2" t="s">
        <v>268</v>
      </c>
      <c r="Q3" s="188"/>
      <c r="R3" s="280" t="s">
        <v>269</v>
      </c>
      <c r="S3" s="280"/>
      <c r="T3" s="280"/>
      <c r="U3" s="280"/>
      <c r="V3" s="280"/>
      <c r="W3" s="280"/>
      <c r="X3" s="280"/>
      <c r="Y3" s="280"/>
      <c r="Z3" s="280"/>
      <c r="AA3" s="280"/>
      <c r="AB3" s="280"/>
      <c r="AC3" s="280"/>
      <c r="AD3" s="280"/>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54"/>
      <c r="Q5" s="254"/>
      <c r="R5" s="254"/>
      <c r="S5" s="254"/>
      <c r="T5" s="254"/>
      <c r="U5" s="254"/>
      <c r="V5" s="254"/>
      <c r="W5" s="254"/>
      <c r="X5" s="254"/>
      <c r="Y5" s="254"/>
      <c r="Z5" s="254"/>
      <c r="AA5" s="254"/>
      <c r="AB5" s="254"/>
      <c r="AC5" s="254"/>
      <c r="AD5" s="254"/>
      <c r="AE5" s="254"/>
    </row>
    <row r="6" spans="1:48">
      <c r="AC6" s="143" t="s">
        <v>267</v>
      </c>
      <c r="AD6" s="254" t="s">
        <v>337</v>
      </c>
      <c r="AE6" s="254"/>
      <c r="AF6" s="254"/>
      <c r="AG6" s="254"/>
      <c r="AH6" s="254"/>
      <c r="AI6" s="254"/>
      <c r="AJ6" s="254"/>
      <c r="AK6" s="254"/>
      <c r="AL6" s="254"/>
      <c r="AM6" s="254"/>
      <c r="AN6" s="254"/>
      <c r="AO6" s="254"/>
      <c r="AP6" s="254"/>
      <c r="AQ6" s="254"/>
      <c r="AR6" s="140"/>
    </row>
    <row r="7" spans="1:48">
      <c r="X7" s="143" t="s">
        <v>62</v>
      </c>
      <c r="Y7" s="254"/>
      <c r="Z7" s="254"/>
      <c r="AA7" s="279" t="s">
        <v>271</v>
      </c>
      <c r="AB7" s="279"/>
      <c r="AC7" s="279"/>
      <c r="AD7" s="255"/>
      <c r="AE7" s="255"/>
      <c r="AF7" s="255"/>
      <c r="AG7" s="255"/>
      <c r="AH7" s="255"/>
      <c r="AI7" s="255"/>
      <c r="AJ7" s="282" t="s">
        <v>272</v>
      </c>
      <c r="AK7" s="282"/>
      <c r="AL7" s="282"/>
      <c r="AM7" s="282"/>
      <c r="AN7" s="282"/>
      <c r="AO7" s="255">
        <v>2567</v>
      </c>
      <c r="AP7" s="255"/>
      <c r="AQ7" s="255"/>
      <c r="AR7" s="140"/>
    </row>
    <row r="8" spans="1:48">
      <c r="D8" s="2" t="s">
        <v>273</v>
      </c>
      <c r="G8" s="259" t="s">
        <v>274</v>
      </c>
      <c r="H8" s="259"/>
      <c r="I8" s="259"/>
      <c r="J8" s="259"/>
      <c r="K8" s="259"/>
      <c r="L8" s="259"/>
      <c r="M8" s="259"/>
      <c r="N8" s="259"/>
      <c r="O8" s="259"/>
      <c r="P8" s="259"/>
      <c r="Q8" s="259"/>
      <c r="R8" s="259"/>
      <c r="S8" s="259"/>
      <c r="T8" s="259"/>
      <c r="U8" s="259"/>
      <c r="V8" s="259"/>
      <c r="W8" s="259"/>
      <c r="X8" s="259"/>
      <c r="Y8" s="259"/>
      <c r="Z8" s="259"/>
      <c r="AA8" s="259"/>
      <c r="AB8" s="279" t="s">
        <v>275</v>
      </c>
      <c r="AC8" s="279"/>
      <c r="AD8" s="279"/>
      <c r="AE8" s="279"/>
      <c r="AF8" s="254">
        <f>Sheet1!D8</f>
        <v>27</v>
      </c>
      <c r="AG8" s="254"/>
      <c r="AH8" s="254"/>
      <c r="AI8" s="254"/>
      <c r="AL8" s="143" t="s">
        <v>276</v>
      </c>
      <c r="AM8" s="254" t="s">
        <v>277</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79" t="s">
        <v>280</v>
      </c>
      <c r="B10" s="279"/>
      <c r="C10" s="279"/>
      <c r="D10" s="254" t="s">
        <v>277</v>
      </c>
      <c r="E10" s="254"/>
      <c r="F10" s="254"/>
      <c r="G10" s="254"/>
      <c r="H10" s="254"/>
      <c r="I10" s="279" t="s">
        <v>282</v>
      </c>
      <c r="J10" s="279"/>
      <c r="K10" s="279"/>
      <c r="L10" s="279"/>
      <c r="M10" s="279"/>
      <c r="N10" s="254">
        <v>470</v>
      </c>
      <c r="O10" s="254"/>
      <c r="P10" s="254"/>
      <c r="Q10" s="254"/>
      <c r="R10" s="279" t="s">
        <v>283</v>
      </c>
      <c r="S10" s="279"/>
      <c r="T10" s="254" t="s">
        <v>152</v>
      </c>
      <c r="U10" s="254"/>
      <c r="V10" s="254"/>
      <c r="W10" s="254"/>
      <c r="X10" s="279" t="s">
        <v>284</v>
      </c>
      <c r="Y10" s="279"/>
      <c r="Z10" s="254" t="s">
        <v>286</v>
      </c>
      <c r="AA10" s="254"/>
      <c r="AB10" s="254"/>
      <c r="AC10" s="254"/>
      <c r="AD10" s="254"/>
      <c r="AE10" s="254"/>
      <c r="AF10" s="254"/>
      <c r="AG10" s="254"/>
      <c r="AH10" s="279" t="s">
        <v>285</v>
      </c>
      <c r="AI10" s="279"/>
      <c r="AJ10" s="279"/>
      <c r="AK10" s="279"/>
      <c r="AL10" s="254" t="s">
        <v>152</v>
      </c>
      <c r="AM10" s="254"/>
      <c r="AN10" s="254"/>
      <c r="AO10" s="254"/>
      <c r="AP10" s="254"/>
      <c r="AQ10" s="254"/>
      <c r="AR10" s="140"/>
    </row>
    <row r="11" spans="1:48">
      <c r="A11" s="2" t="s">
        <v>281</v>
      </c>
      <c r="F11" s="254" t="s">
        <v>289</v>
      </c>
      <c r="G11" s="254"/>
      <c r="H11" s="254"/>
      <c r="I11" s="254"/>
      <c r="J11" s="254"/>
      <c r="K11" s="254"/>
      <c r="L11" s="279" t="s">
        <v>287</v>
      </c>
      <c r="M11" s="279"/>
      <c r="N11" s="279"/>
      <c r="O11" s="279"/>
      <c r="P11" s="254" t="s">
        <v>347</v>
      </c>
      <c r="Q11" s="254"/>
      <c r="R11" s="254"/>
      <c r="S11" s="254"/>
      <c r="T11" s="254"/>
      <c r="U11" s="254"/>
      <c r="V11" s="254"/>
      <c r="W11" s="254"/>
      <c r="X11" s="279" t="s">
        <v>288</v>
      </c>
      <c r="Y11" s="279"/>
      <c r="Z11" s="279"/>
      <c r="AA11" s="255" t="s">
        <v>293</v>
      </c>
      <c r="AB11" s="255"/>
      <c r="AC11" s="255"/>
      <c r="AD11" s="255"/>
      <c r="AE11" s="255"/>
      <c r="AF11" s="255"/>
      <c r="AG11" s="255"/>
      <c r="AH11" s="279" t="s">
        <v>290</v>
      </c>
      <c r="AI11" s="279"/>
      <c r="AJ11" s="254" t="s">
        <v>294</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338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ผบE666/2565 ในคดีหมายเลขแดงที่  ผบE856/2565 ลว.14 พฤศจิกายน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1. นางวัชรี คำมาสาร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3-5016-00034-42-0</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นายจงรักษ์ กันทะศิริ</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t="str">
        <f>IF(AS18="","",VLOOKUP(AS18,Table1[#All],3,0))</f>
        <v>3-5016-00245-48-0</v>
      </c>
      <c r="AE18" s="284"/>
      <c r="AF18" s="284"/>
      <c r="AG18" s="284"/>
      <c r="AH18" s="284"/>
      <c r="AI18" s="284"/>
      <c r="AJ18" s="284"/>
      <c r="AK18" s="284"/>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4" t="str">
        <f>IF(AS19="","",VLOOKUP(AS19,Table1[#All],3,0))</f>
        <v/>
      </c>
      <c r="AE19" s="284"/>
      <c r="AF19" s="284"/>
      <c r="AG19" s="284"/>
      <c r="AH19" s="284"/>
      <c r="AI19" s="284"/>
      <c r="AJ19" s="284"/>
      <c r="AK19" s="284"/>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4" t="str">
        <f>IF(AS20="","",VLOOKUP(AS20,Table1[#All],3,0))</f>
        <v/>
      </c>
      <c r="AE20" s="284"/>
      <c r="AF20" s="284"/>
      <c r="AG20" s="284"/>
      <c r="AH20" s="284"/>
      <c r="AI20" s="284"/>
      <c r="AJ20" s="284"/>
      <c r="AK20" s="284"/>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J10" sqref="AJ10:AM10"/>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25">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v>16</v>
      </c>
      <c r="Y10" s="254"/>
      <c r="Z10" s="279" t="s">
        <v>271</v>
      </c>
      <c r="AA10" s="279"/>
      <c r="AB10" s="254" t="s">
        <v>363</v>
      </c>
      <c r="AC10" s="254"/>
      <c r="AD10" s="254"/>
      <c r="AE10" s="254"/>
      <c r="AF10" s="254"/>
      <c r="AG10" s="254"/>
      <c r="AH10" s="279" t="s">
        <v>314</v>
      </c>
      <c r="AI10" s="279"/>
      <c r="AJ10" s="254">
        <v>2568</v>
      </c>
      <c r="AK10" s="254"/>
      <c r="AL10" s="254"/>
      <c r="AM10" s="25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54">
        <f>Sheet1!D8</f>
        <v>27</v>
      </c>
      <c r="AH12" s="254"/>
      <c r="AI12" s="254"/>
      <c r="AJ12" s="2" t="s">
        <v>317</v>
      </c>
    </row>
    <row r="13" spans="1:39">
      <c r="A13" s="2" t="s">
        <v>280</v>
      </c>
      <c r="D13" s="254" t="s">
        <v>277</v>
      </c>
      <c r="E13" s="254"/>
      <c r="F13" s="254"/>
      <c r="G13" s="254"/>
      <c r="H13" s="279" t="s">
        <v>282</v>
      </c>
      <c r="I13" s="279"/>
      <c r="J13" s="279"/>
      <c r="K13" s="279"/>
      <c r="L13" s="254">
        <v>470</v>
      </c>
      <c r="M13" s="254"/>
      <c r="N13" s="254"/>
      <c r="O13" s="254"/>
      <c r="P13" s="279" t="s">
        <v>283</v>
      </c>
      <c r="Q13" s="279"/>
      <c r="R13" s="254" t="s">
        <v>152</v>
      </c>
      <c r="S13" s="254"/>
      <c r="T13" s="279" t="s">
        <v>318</v>
      </c>
      <c r="U13" s="279"/>
      <c r="V13" s="254" t="s">
        <v>152</v>
      </c>
      <c r="W13" s="254"/>
      <c r="X13" s="254"/>
      <c r="Y13" s="254"/>
      <c r="Z13" s="254"/>
      <c r="AA13" s="254"/>
      <c r="AB13" s="254"/>
      <c r="AC13" s="279" t="s">
        <v>284</v>
      </c>
      <c r="AD13" s="279"/>
      <c r="AE13" s="254" t="s">
        <v>286</v>
      </c>
      <c r="AF13" s="254"/>
      <c r="AG13" s="254"/>
      <c r="AH13" s="254"/>
      <c r="AI13" s="254"/>
      <c r="AJ13" s="254"/>
      <c r="AK13" s="254"/>
      <c r="AL13" s="254"/>
      <c r="AM13" s="254"/>
    </row>
    <row r="14" spans="1:39">
      <c r="A14" s="2" t="s">
        <v>319</v>
      </c>
      <c r="D14" s="254" t="s">
        <v>347</v>
      </c>
      <c r="E14" s="254"/>
      <c r="F14" s="254"/>
      <c r="G14" s="254"/>
      <c r="H14" s="254"/>
      <c r="I14" s="254"/>
      <c r="J14" s="254"/>
      <c r="K14" s="254"/>
      <c r="L14" s="279" t="s">
        <v>288</v>
      </c>
      <c r="M14" s="279"/>
      <c r="N14" s="279"/>
      <c r="O14" s="254" t="s">
        <v>293</v>
      </c>
      <c r="P14" s="254"/>
      <c r="Q14" s="254"/>
      <c r="R14" s="254"/>
      <c r="S14" s="254"/>
      <c r="T14" s="254"/>
      <c r="U14" s="254"/>
      <c r="V14" s="254"/>
      <c r="W14" s="254"/>
      <c r="X14" s="254"/>
      <c r="Y14" s="254"/>
      <c r="Z14" s="279" t="s">
        <v>290</v>
      </c>
      <c r="AA14" s="279"/>
      <c r="AB14" s="254" t="s">
        <v>294</v>
      </c>
      <c r="AC14" s="254"/>
      <c r="AD14" s="254"/>
      <c r="AE14" s="254"/>
      <c r="AF14" s="254"/>
      <c r="AG14" s="254"/>
      <c r="AH14" s="254"/>
      <c r="AI14" s="254"/>
      <c r="AJ14" s="254"/>
      <c r="AK14" s="254"/>
      <c r="AL14" s="254"/>
      <c r="AM14" s="254"/>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ผบE666/2565 คดีหมายเลขแดงที่ ผบE856/2565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นางวัชรี คำมาสาร</v>
      </c>
      <c r="B21" s="188"/>
      <c r="C21" s="188"/>
      <c r="D21" s="188"/>
      <c r="E21" s="188"/>
      <c r="F21" s="188"/>
      <c r="G21" s="188"/>
      <c r="H21" s="188"/>
      <c r="I21" s="188"/>
      <c r="J21" s="188"/>
      <c r="K21" s="188"/>
      <c r="L21" s="188"/>
      <c r="M21" s="188"/>
      <c r="N21" s="188"/>
      <c r="O21" s="188"/>
      <c r="P21" s="188"/>
      <c r="Q21" s="279" t="s">
        <v>328</v>
      </c>
      <c r="R21" s="279"/>
      <c r="S21" s="279"/>
      <c r="T21" s="279"/>
      <c r="U21" s="279"/>
      <c r="V21" s="279"/>
      <c r="W21" s="279"/>
      <c r="X21" s="279"/>
      <c r="Y21" s="279"/>
      <c r="Z21" s="291" t="str">
        <f>VLOOKUP(AN21,Table1[#All],3,0)</f>
        <v>3-5016-00034-42-0</v>
      </c>
      <c r="AA21" s="291"/>
      <c r="AB21" s="291"/>
      <c r="AC21" s="291"/>
      <c r="AD21" s="291"/>
      <c r="AE21" s="291"/>
      <c r="AF21" s="291"/>
      <c r="AG21" s="291"/>
      <c r="AH21" s="291"/>
      <c r="AI21" s="291"/>
      <c r="AJ21" s="291"/>
      <c r="AK21" s="291"/>
      <c r="AL21" s="291"/>
      <c r="AM21" s="291"/>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25">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75" style="3" customWidth="1"/>
    <col min="8" max="16384" width="9.1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75">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75">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75">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75">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75">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75">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75">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2.5"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2.5"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75">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75">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75" style="2" customWidth="1"/>
    <col min="4" max="4" width="6" style="2" customWidth="1"/>
    <col min="5" max="5" width="7" style="2" customWidth="1"/>
    <col min="6" max="6" width="9.125" style="2" customWidth="1"/>
    <col min="7" max="16384" width="9.125" style="2"/>
  </cols>
  <sheetData>
    <row r="1" spans="1:9" ht="29.25">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9.25">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2.5" thickBot="1">
      <c r="C23" s="74"/>
      <c r="D23" s="74"/>
      <c r="E23" s="74"/>
      <c r="F23" s="74"/>
      <c r="G23" s="74"/>
      <c r="H23" s="74"/>
      <c r="I23" s="74"/>
      <c r="J23" s="74"/>
      <c r="K23" s="74"/>
      <c r="L23" s="74"/>
      <c r="M23" s="74"/>
      <c r="N23" s="74"/>
    </row>
    <row r="24" spans="1:16" ht="22.5"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2.5" thickBot="1">
      <c r="C29" s="90"/>
      <c r="D29" s="372"/>
      <c r="E29" s="372"/>
      <c r="F29" s="372"/>
      <c r="G29" s="375" t="e">
        <f>"- ("&amp;BAHTTEXT($L$29)&amp;") -"</f>
        <v>#REF!</v>
      </c>
      <c r="H29" s="375"/>
      <c r="I29" s="375"/>
      <c r="J29" s="375"/>
      <c r="K29" s="375"/>
      <c r="L29" s="374" t="e">
        <f>SUM(L25:N28)</f>
        <v>#REF!</v>
      </c>
      <c r="M29" s="374"/>
      <c r="N29" s="374"/>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2024-11-09T04:21:32Z</cp:lastPrinted>
  <dcterms:created xsi:type="dcterms:W3CDTF">2016-06-06T16:13:57Z</dcterms:created>
  <dcterms:modified xsi:type="dcterms:W3CDTF">2025-01-13T04:47:21Z</dcterms:modified>
</cp:coreProperties>
</file>