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10-นางสาวจีระนันท์   ปัญญานะ\"/>
    </mc:Choice>
  </mc:AlternateContent>
  <xr:revisionPtr revIDLastSave="0" documentId="8_{B5D789ED-5A98-46E7-B8B5-16321D0BFEB3}"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3" i="29" l="1"/>
  <c r="B2" i="35" l="1" a="1"/>
  <c r="B2" i="35" s="1"/>
  <c r="AL1" i="29"/>
  <c r="A13" i="35" l="1"/>
  <c r="C18" i="36" s="1"/>
  <c r="A12" i="35"/>
  <c r="A2" i="29"/>
  <c r="AF8" i="36"/>
  <c r="F64" i="29"/>
  <c r="F62" i="29"/>
  <c r="Z21" i="37"/>
  <c r="A21" i="37"/>
  <c r="X29" i="37"/>
  <c r="AG12" i="37"/>
  <c r="G12" i="37"/>
  <c r="A12" i="36"/>
  <c r="C32" i="36"/>
  <c r="C31" i="36"/>
  <c r="C30" i="36"/>
  <c r="C29" i="36"/>
  <c r="C28" i="36"/>
  <c r="C27" i="36"/>
  <c r="C26" i="36"/>
  <c r="C25" i="36"/>
  <c r="C24" i="36"/>
  <c r="C23" i="36"/>
  <c r="C22" i="36"/>
  <c r="C21" i="36"/>
  <c r="C20" i="36"/>
  <c r="C19" i="36"/>
  <c r="C17" i="36"/>
  <c r="U36" i="36"/>
  <c r="C41" i="36"/>
  <c r="AD18" i="36" l="1"/>
  <c r="AD17" i="36"/>
  <c r="AU16"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AB36" i="29" l="1"/>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A25" i="29" s="1"/>
  <c r="T25" i="29" s="1"/>
  <c r="Y9" i="29"/>
  <c r="A23" i="29" s="1"/>
  <c r="T23" i="29" s="1"/>
  <c r="X23" i="29" s="1"/>
  <c r="F9" i="29"/>
  <c r="A21" i="29" s="1"/>
  <c r="X25" i="29" l="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<sst xmlns="http://schemas.openxmlformats.org/spreadsheetml/2006/main" count="727" uniqueCount="364">
  <si>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</si>
  <si>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</si>
  <si>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</si>
  <si>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</si>
  <si>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</si>
  <si>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</si>
  <si>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</si>
  <si>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</si>
  <si>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</si>
  <si>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</si>
  <si>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</si>
  <si>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</si>
  <si>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</si>
  <si>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</si>
  <si>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</si>
  <si>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</si>
  <si>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</si>
  <si>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</si>
  <si>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</si>
  <si>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</si>
  <si>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</si>
  <si>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</si>
  <si>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</si>
  <si>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</si>
  <si>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</si>
  <si>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</si>
  <si>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</si>
  <si>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</si>
  <si>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</si>
  <si>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</si>
  <si>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</si>
  <si>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</si>
  <si>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</si>
  <si>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</si>
  <si>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</si>
  <si>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</si>
  <si>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</si>
  <si>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</si>
  <si>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</si>
  <si>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</si>
  <si>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</si>
  <si>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</si>
  <si>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</si>
  <si>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</si>
  <si>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</si>
  <si>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</si>
  <si>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</si>
  <si>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</si>
  <si>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</si>
  <si>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</si>
  <si>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</si>
  <si>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</si>
  <si>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</si>
  <si>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</si>
  <si>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</si>
  <si>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</si>
  <si>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</si>
  <si>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</si>
  <si>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</si>
  <si>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</si>
  <si>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</si>
  <si>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</si>
  <si>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</si>
  <si>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</si>
  <si>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</si>
  <si>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</si>
  <si>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</si>
  <si>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</si>
  <si>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</si>
  <si>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</si>
  <si>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</si>
  <si>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</si>
  <si>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</si>
  <si>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</si>
  <si>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</si>
  <si>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</si>
  <si>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</si>
  <si>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</si>
  <si>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</si>
  <si>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</si>
  <si>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</si>
  <si>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</si>
  <si>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</si>
  <si>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</si>
  <si>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</si>
  <si>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</si>
  <si>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</si>
  <si>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</si>
  <si>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</si>
  <si>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</si>
  <si>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</si>
  <si>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</si>
  <si>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</si>
  <si>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</si>
  <si>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</si>
  <si>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</si>
  <si>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</si>
  <si>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</si>
  <si>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</si>
  <si>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</si>
  <si>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</si>
  <si>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</si>
  <si>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</si>
  <si>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</si>
  <si>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</si>
  <si>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</si>
  <si>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</si>
  <si>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</si>
  <si>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</si>
  <si>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</si>
  <si>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</si>
  <si>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</si>
  <si>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</si>
  <si>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</si>
  <si>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</si>
  <si>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</si>
  <si>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</si>
  <si>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</si>
  <si>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</si>
  <si>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</si>
  <si>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</si>
  <si>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</si>
  <si>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</si>
  <si>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</si>
  <si>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</si>
  <si>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</si>
  <si>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</si>
  <si>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</si>
  <si>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</si>
  <si>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</si>
  <si>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</si>
  <si>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</si>
  <si>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</si>
  <si>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</si>
  <si>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</si>
  <si>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</si>
  <si>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</si>
  <si>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</si>
  <si>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</si>
  <si>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</si>
  <si>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</si>
  <si>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</si>
  <si>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</si>
  <si>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</si>
  <si>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</si>
  <si>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</si>
  <si>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</si>
  <si>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</si>
  <si>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</si>
  <si>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</si>
  <si>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</si>
  <si>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</si>
  <si>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</si>
  <si>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</si>
  <si>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</si>
  <si>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</si>
  <si>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</si>
  <si>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</si>
  <si>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</si>
  <si>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</si>
  <si>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</si>
  <si>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</si>
  <si>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</si>
  <si>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</si>
  <si>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</si>
  <si>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</si>
  <si>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</si>
  <si>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</si>
  <si>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</si>
  <si>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</si>
  <si>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</si>
  <si>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</si>
  <si>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</si>
  <si>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</si>
  <si>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</si>
  <si>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</si>
  <si>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</si>
  <si>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</si>
  <si>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</si>
  <si>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</si>
  <si>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</si>
  <si>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</si>
  <si>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</si>
  <si>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</si>
  <si>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</si>
  <si>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</si>
  <si>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</si>
  <si>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</si>
  <si>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</si>
  <si>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</si>
  <si>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</si>
  <si>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</si>
  <si>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</si>
  <si>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</si>
  <si>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</si>
  <si>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</si>
  <si>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</si>
  <si>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</si>
  <si>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</si>
  <si>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</si>
  <si>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</si>
  <si>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</si>
  <si>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</si>
  <si>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</si>
  <si>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</si>
  <si>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</si>
  <si>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ลูกหนี่ราย</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</si>
  <si>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</si>
  <si>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</si>
  <si>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</si>
  <si>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</si>
  <si>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</si>
  <si>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</si>
  <si>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</si>
  <si>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</si>
  <si>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</si>
  <si>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</si>
  <si>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</si>
  <si>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</si>
  <si>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</si>
  <si>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</si>
  <si>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</si>
  <si>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</si>
  <si>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</si>
  <si>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</si>
  <si>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</si>
  <si>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</si>
  <si>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</si>
  <si>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</si>
  <si>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</si>
  <si>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</si>
  <si>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</si>
  <si>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</si>
  <si>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</si>
  <si>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</si>
  <si>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</si>
  <si>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</si>
  <si>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</si>
  <si>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</si>
  <si>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</si>
  <si>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</si>
  <si>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</si>
  <si>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</si>
  <si>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</si>
  <si>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</si>
  <si>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</si>
  <si>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</si>
  <si>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</si>
  <si>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</si>
  <si>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</si>
  <si>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</si>
  <si>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</si>
  <si>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</si>
  <si>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</si>
  <si>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</si>
  <si>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</si>
  <si>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</si>
  <si>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</si>
  <si>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</si>
  <si>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</si>
  <si>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</si>
  <si>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</si>
  <si>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</si>
  <si>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</si>
  <si>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</si>
  <si>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</si>
  <si>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</si>
  <si>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</si>
  <si>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</si>
  <si>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</si>
  <si>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</si>
  <si>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</si>
  <si>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</si>
  <si>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</si>
  <si>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</si>
  <si>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</si>
  <si>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</si>
  <si>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</si>
  <si>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</si>
  <si>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</si>
  <si>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</si>
  <si>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</si>
  <si>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</si>
  <si>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</si>
  <si>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</si>
  <si>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</si>
  <si>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</si>
  <si>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</si>
  <si>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</si>
  <si>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</si>
  <si>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</si>
  <si>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</si>
  <si>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</si>
  <si>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</si>
  <si>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</si>
  <si>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พยาไท</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</si>
  <si>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</si>
  <si>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</si>
  <si>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</si>
  <si>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</si>
  <si>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</si>
  <si>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</si>
  <si>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</si>
  <si>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</si>
  <si>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</si>
  <si>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</si>
  <si>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</si>
  <si>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</si>
  <si>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</si>
  <si>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</si>
  <si>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</si>
  <si>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</si>
  <si>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</si>
  <si>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</si>
  <si>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</si>
  <si>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</si>
  <si>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</si>
  <si>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</si>
  <si>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</si>
  <si>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</si>
  <si>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</si>
  <si>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</si>
  <si>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</si>
  <si>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</si>
  <si>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</si>
  <si>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</si>
  <si>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</si>
  <si>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</si>
  <si>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</si>
  <si>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</si>
  <si>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</si>
  <si>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</si>
  <si>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</si>
  <si>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</si>
  <si>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</si>
  <si>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</si>
  <si>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</si>
  <si>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</si>
  <si>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</si>
  <si>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</si>
  <si>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</si>
  <si>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</si>
  <si>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</si>
  <si>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</si>
  <si>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</si>
  <si>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</si>
  <si>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</si>
  <si>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</si>
  <si>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</si>
  <si>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</si>
  <si>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นางลำดวน มณีวงค์</t>
  </si>
  <si>
    <t>นายไพบูลย์ มณีวงค์</t>
  </si>
  <si>
    <t>นางสาววราภรณ์ สุโข</t>
  </si>
  <si>
    <t>นายดำเนิน มูลอุด</t>
  </si>
  <si>
    <t>3-5099-01451-88-4</t>
  </si>
  <si>
    <t>5-5099-00092-86-1</t>
  </si>
  <si>
    <t>3-5099-00805-20-8</t>
  </si>
  <si>
    <t>8-5006-73001-11-4</t>
  </si>
  <si>
    <t>3-5006-00555-38-1</t>
  </si>
  <si>
    <t>ที่ดินเลขโฉนดที่ 26750,24179,24899 อ.แม่แตง จ.เชียงใหม่ (สินส่วนตัวทั้งหมด)</t>
  </si>
  <si>
    <t>10(67) - รายงานผลสืบทรัพย์ ราย นางสาวจีระนันท์   ปัญญานะ สาขาเซ็นทรัล แอร์พอร์ต พลาซ่า เชียงใหม่ (สืบรอบที่ 3) - ไม่พบทรัพย์</t>
  </si>
  <si>
    <t>นางสาวจีระนันท์ ศิริกุลพันธ์</t>
  </si>
  <si>
    <t>นายอัครชัย จันทร์ขอนแก่น</t>
  </si>
  <si>
    <t>กุมภาพันธ์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</si>
</sst>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44" fontId="1" fillId="0" borderId="0" applyFon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0" fontId="3" fillId="0" borderId="3" xfId="0" applyFont="1" applyBorder="1" applyAlignment="1">
      <alignment horizontal="left" vertical="top" wrapText="1"/>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44" fontId="3" fillId="0" borderId="0" xfId="3" applyFont="1"/>
    <xf numFmtId="43" fontId="6" fillId="0" borderId="0" xfId="1" applyFont="1" applyAlignment="1">
      <alignment horizontal="right"/>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Currency" xfId="3" builtinId="4"/>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v>242971</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v>242899</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 xml:space="preserve">คำสั่งสืบทรัพย์ครั้งที่ 2 วันที่ 4/8/2566 </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J1120" t="str">
            <v>จันทร์นิภา</v>
          </cell>
          <cell r="CK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cell r="W1170"/>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นาย,นางสาวอติรุจ,จิตตานันท์ อินนันท์,ดวงปัญญา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row>
        <row r="1854">
          <cell r="B1854">
            <v>2696</v>
          </cell>
          <cell r="C1854">
            <v>1847</v>
          </cell>
          <cell r="D1854"/>
          <cell r="E1854"/>
          <cell r="F1854"/>
          <cell r="G1854">
            <v>800054858959</v>
          </cell>
          <cell r="H1854" t="str">
            <v>นาย</v>
          </cell>
          <cell r="I1854" t="str">
            <v>บุญทอง</v>
          </cell>
          <cell r="J1854" t="str">
            <v>สุนันต๊ะ</v>
          </cell>
          <cell r="K1854"/>
          <cell r="L1854" t="str">
            <v>แม่แจ่ม</v>
          </cell>
          <cell r="M1854" t="str">
            <v>เชียงใหม่ 3</v>
          </cell>
          <cell r="N1854">
            <v>8</v>
          </cell>
          <cell r="O1854" t="str">
            <v>สินเชื่อองค์ชุมชน</v>
          </cell>
          <cell r="P1854"/>
          <cell r="Q1854"/>
          <cell r="R1854"/>
          <cell r="S1854" t="str">
            <v>จังหวัดฮดด</v>
          </cell>
          <cell r="T1854" t="str">
            <v>ผบE714</v>
          </cell>
          <cell r="U1854">
            <v>2566</v>
          </cell>
          <cell r="V1854" t="str">
            <v>ผบE912</v>
          </cell>
          <cell r="W1854">
            <v>2566</v>
          </cell>
          <cell r="X1854">
            <v>26</v>
          </cell>
          <cell r="Y1854">
            <v>7</v>
          </cell>
          <cell r="Z1854">
            <v>2566</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นายบุญทอง สุนันต๊ะ</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row>
        <row r="1855">
          <cell r="B1855">
            <v>2697</v>
          </cell>
          <cell r="C1855">
            <v>1848</v>
          </cell>
          <cell r="D1855"/>
          <cell r="E1855"/>
          <cell r="F1855"/>
          <cell r="G1855">
            <v>800077191594</v>
          </cell>
          <cell r="H1855" t="str">
            <v>นาย</v>
          </cell>
          <cell r="I1855" t="str">
            <v>วิมนต์</v>
          </cell>
          <cell r="J1855" t="str">
            <v>ใจอ่อน</v>
          </cell>
          <cell r="K1855"/>
          <cell r="L1855" t="str">
            <v>แม่แจ่ม</v>
          </cell>
          <cell r="M1855" t="str">
            <v>เชียงใหม่ 3</v>
          </cell>
          <cell r="N1855">
            <v>8</v>
          </cell>
          <cell r="O1855"/>
          <cell r="P1855"/>
          <cell r="Q1855"/>
          <cell r="R1855"/>
          <cell r="S1855" t="str">
            <v>จังหวัดฮอด</v>
          </cell>
          <cell r="T1855" t="str">
            <v>ผบE431</v>
          </cell>
          <cell r="U1855">
            <v>2565</v>
          </cell>
          <cell r="V1855" t="str">
            <v>ผบE541</v>
          </cell>
          <cell r="W1855">
            <v>2565</v>
          </cell>
          <cell r="X1855">
            <v>27</v>
          </cell>
          <cell r="Y1855">
            <v>7</v>
          </cell>
          <cell r="Z1855">
            <v>2565</v>
          </cell>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นายวิมนต์ ใจอ่อน</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row>
        <row r="1856">
          <cell r="B1856">
            <v>2698</v>
          </cell>
          <cell r="C1856">
            <v>1849</v>
          </cell>
          <cell r="D1856"/>
          <cell r="E1856"/>
          <cell r="F1856"/>
          <cell r="G1856">
            <v>800080097333</v>
          </cell>
          <cell r="H1856" t="str">
            <v>นาง</v>
          </cell>
          <cell r="I1856" t="str">
            <v>เฉิดฉาย</v>
          </cell>
          <cell r="J1856" t="str">
            <v>วงค์จันทร์ตา</v>
          </cell>
          <cell r="K1856"/>
          <cell r="L1856" t="str">
            <v>แม่อาย</v>
          </cell>
          <cell r="M1856" t="str">
            <v>เชียงใหม่ 2</v>
          </cell>
          <cell r="N1856">
            <v>8</v>
          </cell>
          <cell r="O1856" t="str">
            <v>สินเชื่อธนาคารประชาชน</v>
          </cell>
          <cell r="P1856"/>
          <cell r="Q1856"/>
          <cell r="R1856"/>
          <cell r="S1856" t="str">
            <v>จังหวัดฝาง</v>
          </cell>
          <cell r="T1856" t="str">
            <v>ผบE1180</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นางเฉิดฉาย วงค์จันทร์ตา</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row>
        <row r="1857">
          <cell r="B1857">
            <v>2699</v>
          </cell>
          <cell r="C1857">
            <v>1850</v>
          </cell>
          <cell r="D1857"/>
          <cell r="E1857"/>
          <cell r="F1857"/>
          <cell r="G1857">
            <v>800074216980</v>
          </cell>
          <cell r="H1857" t="str">
            <v>นางสาว</v>
          </cell>
          <cell r="I1857" t="str">
            <v>พัชนี</v>
          </cell>
          <cell r="J1857" t="str">
            <v>ยอดคำ</v>
          </cell>
          <cell r="K1857"/>
          <cell r="L1857" t="str">
            <v>แม่อาย</v>
          </cell>
          <cell r="M1857" t="str">
            <v>เชียงใหม่ 2</v>
          </cell>
          <cell r="N1857">
            <v>8</v>
          </cell>
          <cell r="O1857"/>
          <cell r="P1857"/>
          <cell r="Q1857"/>
          <cell r="R1857"/>
          <cell r="S1857" t="str">
            <v>จังหวัดฝาง</v>
          </cell>
          <cell r="T1857" t="str">
            <v>ผบE1181</v>
          </cell>
          <cell r="U1857">
            <v>2566</v>
          </cell>
          <cell r="V1857"/>
          <cell r="W1857"/>
          <cell r="X1857"/>
          <cell r="Y1857"/>
          <cell r="Z1857"/>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นางสาวพัชนี ยอดคำ</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row>
        <row r="1858">
          <cell r="B1858">
            <v>2700</v>
          </cell>
          <cell r="C1858">
            <v>1851</v>
          </cell>
          <cell r="D1858"/>
          <cell r="E1858"/>
          <cell r="F1858"/>
          <cell r="G1858">
            <v>800095040781</v>
          </cell>
          <cell r="H1858" t="str">
            <v>นาย</v>
          </cell>
          <cell r="I1858" t="str">
            <v>ธมกร</v>
          </cell>
          <cell r="J1858" t="str">
            <v>เพ็ชรสุวรรณ</v>
          </cell>
          <cell r="K1858"/>
          <cell r="L1858" t="str">
            <v>มีโชค 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ผบE3643</v>
          </cell>
          <cell r="U1858">
            <v>2565</v>
          </cell>
          <cell r="V1858" t="str">
            <v>ผบE7107</v>
          </cell>
          <cell r="W1858">
            <v>2565</v>
          </cell>
          <cell r="X1858">
            <v>4</v>
          </cell>
          <cell r="Y1858">
            <v>10</v>
          </cell>
          <cell r="Z1858">
            <v>2565</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นายธมกร เพ็ชรสุวรรณ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row>
        <row r="1859">
          <cell r="B1859">
            <v>2701</v>
          </cell>
          <cell r="C1859">
            <v>1852</v>
          </cell>
          <cell r="D1859"/>
          <cell r="E1859"/>
          <cell r="F1859"/>
          <cell r="G1859">
            <v>800089551504</v>
          </cell>
          <cell r="H1859" t="str">
            <v>นาย</v>
          </cell>
          <cell r="I1859" t="str">
            <v>ชญาณ์นันท์</v>
          </cell>
          <cell r="J1859" t="str">
            <v>นินทร์ธัตถ์</v>
          </cell>
          <cell r="K1859"/>
          <cell r="L1859" t="str">
            <v>มีโชค พลาซ่า</v>
          </cell>
          <cell r="M1859" t="str">
            <v>เชียงใหม่ 2</v>
          </cell>
          <cell r="N1859">
            <v>8</v>
          </cell>
          <cell r="O1859"/>
          <cell r="P1859" t="str">
            <v>1.บุคคลค้ำประกัน</v>
          </cell>
          <cell r="Q1859"/>
          <cell r="R1859"/>
          <cell r="S1859" t="str">
            <v>แขวงเชียงใหม่</v>
          </cell>
          <cell r="T1859" t="str">
            <v>ผบE59</v>
          </cell>
          <cell r="U1859">
            <v>2566</v>
          </cell>
          <cell r="V1859" t="str">
            <v>ผบE2403</v>
          </cell>
          <cell r="W1859">
            <v>2566</v>
          </cell>
          <cell r="X1859">
            <v>25</v>
          </cell>
          <cell r="Y1859">
            <v>4</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นายชญาณ์นันท์ นินทร์ธัตถ์</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row>
        <row r="1860">
          <cell r="B1860">
            <v>2702</v>
          </cell>
          <cell r="C1860">
            <v>1853</v>
          </cell>
          <cell r="D1860"/>
          <cell r="E1860"/>
          <cell r="F1860"/>
          <cell r="G1860">
            <v>800096105955</v>
          </cell>
          <cell r="H1860" t="str">
            <v>นาย</v>
          </cell>
          <cell r="I1860" t="str">
            <v>พิเชษฐ์</v>
          </cell>
          <cell r="J1860" t="str">
            <v>สนธิคุณ</v>
          </cell>
          <cell r="K1860"/>
          <cell r="L1860" t="str">
            <v>มีโชค พลาซ่า</v>
          </cell>
          <cell r="M1860" t="str">
            <v>เชียงใหม่ 2</v>
          </cell>
          <cell r="N1860">
            <v>8</v>
          </cell>
          <cell r="O1860" t="str">
            <v>สินเชื่อแก้ไขปัญหาหนี้นอกระบบ PSA ระยะที่ 2</v>
          </cell>
          <cell r="P1860" t="str">
            <v>1.บุคคลค้ำประกัน</v>
          </cell>
          <cell r="Q1860"/>
          <cell r="R1860"/>
          <cell r="S1860" t="str">
            <v>แขวงเชียงใหม่</v>
          </cell>
          <cell r="T1860" t="str">
            <v>ผบ574</v>
          </cell>
          <cell r="U1860">
            <v>2566</v>
          </cell>
          <cell r="V1860" t="str">
            <v>ผบ882</v>
          </cell>
          <cell r="W1860">
            <v>2566</v>
          </cell>
          <cell r="X1860">
            <v>8</v>
          </cell>
          <cell r="Y1860">
            <v>8</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นายพิเชษฐ์ สนธิคุณ</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row>
        <row r="1861">
          <cell r="B1861">
            <v>2703</v>
          </cell>
          <cell r="C1861">
            <v>1854</v>
          </cell>
          <cell r="D1861"/>
          <cell r="E1861"/>
          <cell r="F1861"/>
          <cell r="G1861">
            <v>800074147914</v>
          </cell>
          <cell r="H1861" t="str">
            <v>นาย</v>
          </cell>
          <cell r="I1861" t="str">
            <v>ชัยวัฒน์</v>
          </cell>
          <cell r="J1861" t="str">
            <v>พัชรานุกุล</v>
          </cell>
          <cell r="K1861"/>
          <cell r="L1861" t="str">
            <v>ฮอด</v>
          </cell>
          <cell r="M1861" t="str">
            <v>เชียงใหม่ 3</v>
          </cell>
          <cell r="N1861">
            <v>8</v>
          </cell>
          <cell r="O1861" t="str">
            <v>สินเชื่อองค์ชุมชน</v>
          </cell>
          <cell r="P1861" t="str">
            <v>1.บุคคลค้ำประกัน</v>
          </cell>
          <cell r="Q1861"/>
          <cell r="R1861"/>
          <cell r="S1861" t="str">
            <v>จังหวัดฮอด</v>
          </cell>
          <cell r="T1861" t="str">
            <v>ผบE889</v>
          </cell>
          <cell r="U1861">
            <v>2565</v>
          </cell>
          <cell r="V1861" t="str">
            <v>ผบE52</v>
          </cell>
          <cell r="W1861">
            <v>2566</v>
          </cell>
          <cell r="X1861">
            <v>23</v>
          </cell>
          <cell r="Y1861">
            <v>1</v>
          </cell>
          <cell r="Z1861">
            <v>2566</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นายชัยวัฒน์ พัชรานุกุล</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row>
        <row r="1862">
          <cell r="B1862">
            <v>2704</v>
          </cell>
          <cell r="C1862">
            <v>1855</v>
          </cell>
          <cell r="D1862"/>
          <cell r="E1862"/>
          <cell r="F1862"/>
          <cell r="G1862">
            <v>800072349916</v>
          </cell>
          <cell r="H1862" t="str">
            <v>นาย</v>
          </cell>
          <cell r="I1862" t="str">
            <v>เกรียงศักดิ์</v>
          </cell>
          <cell r="J1862" t="str">
            <v>ลูนใฝ</v>
          </cell>
          <cell r="K1862"/>
          <cell r="L1862" t="str">
            <v>ฮอด</v>
          </cell>
          <cell r="M1862" t="str">
            <v>เชียงใหม่ 3</v>
          </cell>
          <cell r="N1862">
            <v>8</v>
          </cell>
          <cell r="O1862"/>
          <cell r="P1862"/>
          <cell r="Q1862"/>
          <cell r="R1862"/>
          <cell r="S1862" t="str">
            <v>จังหวัดฮอด</v>
          </cell>
          <cell r="T1862" t="str">
            <v>ผบE799</v>
          </cell>
          <cell r="U1862">
            <v>2565</v>
          </cell>
          <cell r="V1862" t="str">
            <v>ผบE894</v>
          </cell>
          <cell r="W1862">
            <v>2565</v>
          </cell>
          <cell r="X1862">
            <v>21</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นายเกรียงศักดิ์ ลูนใฝ</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row>
        <row r="1863">
          <cell r="B1863">
            <v>2705</v>
          </cell>
          <cell r="C1863">
            <v>1856</v>
          </cell>
          <cell r="D1863"/>
          <cell r="E1863"/>
          <cell r="F1863"/>
          <cell r="G1863">
            <v>8000792980916</v>
          </cell>
          <cell r="H1863" t="str">
            <v>นางสาว</v>
          </cell>
          <cell r="I1863" t="str">
            <v>อรอุมา</v>
          </cell>
          <cell r="J1863" t="str">
            <v>กัลยารัตน์</v>
          </cell>
          <cell r="K1863" t="str">
            <v>3 5099 00418 70 1</v>
          </cell>
          <cell r="L1863" t="str">
            <v>เชียงใหม่</v>
          </cell>
          <cell r="M1863" t="str">
            <v>เชียงใหม่ 1</v>
          </cell>
          <cell r="N1863">
            <v>8</v>
          </cell>
          <cell r="O1863" t="str">
            <v>สินเชื่อไทรทอง</v>
          </cell>
          <cell r="P1863" t="str">
            <v>2.หลักทรัพย์ค้ำประกัน</v>
          </cell>
          <cell r="Q1863">
            <v>632299.35</v>
          </cell>
          <cell r="R1863">
            <v>130008.48</v>
          </cell>
          <cell r="S1863" t="str">
            <v>จังหวัดเชียงใหม่</v>
          </cell>
          <cell r="T1863" t="str">
            <v>ผบE310</v>
          </cell>
          <cell r="U1863">
            <v>2567</v>
          </cell>
          <cell r="V1863" t="str">
            <v>ผบE679</v>
          </cell>
          <cell r="W1863">
            <v>2567</v>
          </cell>
          <cell r="X1863"/>
          <cell r="Y1863"/>
          <cell r="Z1863"/>
          <cell r="AA1863">
            <v>18</v>
          </cell>
          <cell r="AB1863">
            <v>3</v>
          </cell>
          <cell r="AC1863">
            <v>2567</v>
          </cell>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นางสาวอรอุมา กัลยารัตน์</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row>
        <row r="1864">
          <cell r="B1864">
            <v>2706</v>
          </cell>
          <cell r="C1864">
            <v>1857</v>
          </cell>
          <cell r="D1864"/>
          <cell r="E1864"/>
          <cell r="F1864"/>
          <cell r="G1864">
            <v>800072835419</v>
          </cell>
          <cell r="H1864" t="str">
            <v>นาง</v>
          </cell>
          <cell r="I1864" t="str">
            <v>วัชรี</v>
          </cell>
          <cell r="J1864" t="str">
            <v>คำมาสาร</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ผบE666</v>
          </cell>
          <cell r="U1864">
            <v>2565</v>
          </cell>
          <cell r="V1864" t="str">
            <v>ผบE856</v>
          </cell>
          <cell r="W1864">
            <v>2565</v>
          </cell>
          <cell r="X1864">
            <v>14</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นางวัชรี คำมาสาร</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row>
        <row r="1865">
          <cell r="B1865">
            <v>2707</v>
          </cell>
          <cell r="C1865">
            <v>1858</v>
          </cell>
          <cell r="D1865"/>
          <cell r="E1865"/>
          <cell r="F1865"/>
          <cell r="G1865">
            <v>800094810937</v>
          </cell>
          <cell r="H1865" t="str">
            <v>นางสาว</v>
          </cell>
          <cell r="I1865" t="str">
            <v xml:space="preserve">จิราพร  </v>
          </cell>
          <cell r="J1865" t="str">
            <v>เป็งใจ</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ผบE888</v>
          </cell>
          <cell r="U1865">
            <v>2565</v>
          </cell>
          <cell r="V1865" t="str">
            <v>ผบE51</v>
          </cell>
          <cell r="W1865">
            <v>2566</v>
          </cell>
          <cell r="X1865">
            <v>23</v>
          </cell>
          <cell r="Y1865">
            <v>1</v>
          </cell>
          <cell r="Z1865">
            <v>2566</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นางสาวจิราพร   เป็งใจ</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row>
        <row r="1866">
          <cell r="B1866">
            <v>2708</v>
          </cell>
          <cell r="C1866">
            <v>1859</v>
          </cell>
          <cell r="D1866"/>
          <cell r="E1866"/>
          <cell r="F1866"/>
          <cell r="G1866">
            <v>800072107587</v>
          </cell>
          <cell r="H1866" t="str">
            <v>นาง</v>
          </cell>
          <cell r="I1866" t="str">
            <v>อรทัย</v>
          </cell>
          <cell r="J1866" t="str">
            <v>ปัญญาปิน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ผบE798</v>
          </cell>
          <cell r="U1866">
            <v>2565</v>
          </cell>
          <cell r="V1866" t="str">
            <v>ผบE893</v>
          </cell>
          <cell r="W1866">
            <v>2565</v>
          </cell>
          <cell r="X1866">
            <v>21</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นางอรทัย ปัญญาปิน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row>
        <row r="1867">
          <cell r="B1867">
            <v>2709</v>
          </cell>
          <cell r="C1867">
            <v>1860</v>
          </cell>
          <cell r="D1867"/>
          <cell r="E1867"/>
          <cell r="F1867"/>
          <cell r="G1867">
            <v>800093867516</v>
          </cell>
          <cell r="H1867" t="str">
            <v>นาง</v>
          </cell>
          <cell r="I1867" t="str">
            <v>อังศุมาลี</v>
          </cell>
          <cell r="J1867" t="str">
            <v>ไชยคำปัน</v>
          </cell>
          <cell r="K1867"/>
          <cell r="L1867" t="str">
            <v>ฮอด</v>
          </cell>
          <cell r="M1867" t="str">
            <v>เชียงใหม่ 3</v>
          </cell>
          <cell r="N1867">
            <v>8</v>
          </cell>
          <cell r="O1867"/>
          <cell r="P1867" t="str">
            <v>1.บุคคลค้ำประกัน</v>
          </cell>
          <cell r="Q1867"/>
          <cell r="R1867"/>
          <cell r="S1867" t="str">
            <v>จังหวัดฮอด</v>
          </cell>
          <cell r="T1867" t="str">
            <v>ผบE801</v>
          </cell>
          <cell r="U1867">
            <v>2565</v>
          </cell>
          <cell r="V1867" t="str">
            <v>ผบE905</v>
          </cell>
          <cell r="W1867">
            <v>2565</v>
          </cell>
          <cell r="X1867">
            <v>22</v>
          </cell>
          <cell r="Y1867">
            <v>11</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นางอังศุมาลี ไชยคำปัน</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row>
        <row r="1868">
          <cell r="B1868">
            <v>2710</v>
          </cell>
          <cell r="C1868">
            <v>1861</v>
          </cell>
          <cell r="D1868"/>
          <cell r="E1868"/>
          <cell r="F1868"/>
          <cell r="G1868">
            <v>800083945801</v>
          </cell>
          <cell r="H1868" t="str">
            <v>นางสาว</v>
          </cell>
          <cell r="I1868" t="str">
            <v>กมลชนก</v>
          </cell>
          <cell r="J1868" t="str">
            <v>เป็งศิริ</v>
          </cell>
          <cell r="K1868"/>
          <cell r="L1868" t="str">
            <v>ฮอด</v>
          </cell>
          <cell r="M1868" t="str">
            <v>เชียงใหม่ 3</v>
          </cell>
          <cell r="N1868">
            <v>8</v>
          </cell>
          <cell r="O1868"/>
          <cell r="P1868" t="str">
            <v>1.บุคคลค้ำประกัน</v>
          </cell>
          <cell r="Q1868"/>
          <cell r="R1868"/>
          <cell r="S1868" t="str">
            <v>จังหวัดลำพูน</v>
          </cell>
          <cell r="T1868" t="str">
            <v>ผบE87</v>
          </cell>
          <cell r="U1868">
            <v>2566</v>
          </cell>
          <cell r="V1868" t="str">
            <v>ผบE801</v>
          </cell>
          <cell r="W1868">
            <v>2566</v>
          </cell>
          <cell r="X1868">
            <v>20</v>
          </cell>
          <cell r="Y1868">
            <v>3</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นางสาวกมลชนก เป็งศิริ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row>
        <row r="1869">
          <cell r="B1869">
            <v>2711</v>
          </cell>
          <cell r="C1869">
            <v>1862</v>
          </cell>
          <cell r="D1869"/>
          <cell r="E1869"/>
          <cell r="F1869"/>
          <cell r="G1869">
            <v>800084083628</v>
          </cell>
          <cell r="H1869" t="str">
            <v>นางสาว</v>
          </cell>
          <cell r="I1869" t="str">
            <v>สุกัลยา</v>
          </cell>
          <cell r="J1869" t="str">
            <v>ตาณะศรี</v>
          </cell>
          <cell r="K1869"/>
          <cell r="L1869" t="str">
            <v>ฮอด</v>
          </cell>
          <cell r="M1869" t="str">
            <v>เชียงใหม่ 3</v>
          </cell>
          <cell r="N1869">
            <v>8</v>
          </cell>
          <cell r="O1869" t="str">
            <v>สินเชื่อธนาคารประชาชน</v>
          </cell>
          <cell r="P1869" t="str">
            <v>1.บุคคลค้ำประกัน</v>
          </cell>
          <cell r="Q1869"/>
          <cell r="R1869"/>
          <cell r="S1869" t="str">
            <v>จังหวัดฮอด</v>
          </cell>
          <cell r="T1869" t="str">
            <v>ผบE671</v>
          </cell>
          <cell r="U1869">
            <v>2565</v>
          </cell>
          <cell r="V1869" t="str">
            <v>ผบE771</v>
          </cell>
          <cell r="W1869">
            <v>2565</v>
          </cell>
          <cell r="X1869">
            <v>11</v>
          </cell>
          <cell r="Y1869">
            <v>10</v>
          </cell>
          <cell r="Z1869">
            <v>2565</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นางสาวสุกัลยา ตาณะศรี</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row>
        <row r="1870">
          <cell r="B1870">
            <v>2712</v>
          </cell>
          <cell r="C1870">
            <v>1863</v>
          </cell>
          <cell r="D1870"/>
          <cell r="E1870"/>
          <cell r="F1870"/>
          <cell r="G1870">
            <v>800096536043</v>
          </cell>
          <cell r="H1870" t="str">
            <v>นาง</v>
          </cell>
          <cell r="I1870" t="str">
            <v>มีนา</v>
          </cell>
          <cell r="J1870" t="str">
            <v>แก้วเกิดก่อน</v>
          </cell>
          <cell r="K1870"/>
          <cell r="L1870" t="str">
            <v>ฮอด</v>
          </cell>
          <cell r="M1870" t="str">
            <v>เชียงใหม่ 3</v>
          </cell>
          <cell r="N1870">
            <v>8</v>
          </cell>
          <cell r="O1870"/>
          <cell r="P1870" t="str">
            <v>1.บุคคลค้ำประกัน</v>
          </cell>
          <cell r="Q1870"/>
          <cell r="R1870"/>
          <cell r="S1870" t="str">
            <v>จังหวัดฮอด</v>
          </cell>
          <cell r="T1870" t="str">
            <v>ผบE992</v>
          </cell>
          <cell r="U1870">
            <v>2565</v>
          </cell>
          <cell r="V1870" t="str">
            <v>ผบE139</v>
          </cell>
          <cell r="W1870">
            <v>2566</v>
          </cell>
          <cell r="X1870">
            <v>7</v>
          </cell>
          <cell r="Y1870">
            <v>2</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cell r="BC1870"/>
          <cell r="BD1870"/>
          <cell r="BE1870"/>
          <cell r="BF1870"/>
          <cell r="BG1870"/>
          <cell r="BH1870"/>
          <cell r="BI1870"/>
          <cell r="BJ1870"/>
          <cell r="BK1870"/>
          <cell r="BL1870" t="str">
            <v>นางมีนา แก้วเกิดก่อน</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row>
        <row r="1871">
          <cell r="B1871">
            <v>2713</v>
          </cell>
          <cell r="C1871">
            <v>1864</v>
          </cell>
          <cell r="D1871"/>
          <cell r="E1871"/>
          <cell r="F1871"/>
          <cell r="G1871" t="str">
            <v>800084274045 , 800084274060 , 800084274052</v>
          </cell>
          <cell r="H1871" t="str">
            <v>นางสาว</v>
          </cell>
          <cell r="I1871" t="str">
            <v>หทัยชนก</v>
          </cell>
          <cell r="J1871" t="str">
            <v>แตงทอง</v>
          </cell>
          <cell r="K1871">
            <v>1509901013694</v>
          </cell>
          <cell r="L1871" t="str">
            <v>มีโชค พลาซ่า</v>
          </cell>
          <cell r="M1871" t="str">
            <v>เชียงใหม่ 2</v>
          </cell>
          <cell r="N1871">
            <v>8</v>
          </cell>
          <cell r="O1871" t="str">
            <v>สินเชื่อเคหะ , สินเชื่อไทรทอง</v>
          </cell>
          <cell r="P1871" t="str">
            <v>2.หลักทรัพย์ค้ำประกัน</v>
          </cell>
          <cell r="Q1871"/>
          <cell r="R1871"/>
          <cell r="S1871" t="str">
            <v>จังหวัดฮอด</v>
          </cell>
          <cell r="T1871" t="str">
            <v>ผบE201</v>
          </cell>
          <cell r="U1871">
            <v>2566</v>
          </cell>
          <cell r="V1871" t="str">
            <v>ผบE417</v>
          </cell>
          <cell r="W1871">
            <v>2566</v>
          </cell>
          <cell r="X1871">
            <v>8</v>
          </cell>
          <cell r="Y1871">
            <v>5</v>
          </cell>
          <cell r="Z1871">
            <v>2566</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นางสาวหทัยชนก แตงทอง</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row>
        <row r="1872">
          <cell r="B1872">
            <v>2714</v>
          </cell>
          <cell r="C1872">
            <v>1865</v>
          </cell>
          <cell r="D1872"/>
          <cell r="E1872"/>
          <cell r="F1872"/>
          <cell r="G1872">
            <v>800097055951</v>
          </cell>
          <cell r="H1872" t="str">
            <v>นาย</v>
          </cell>
          <cell r="I1872" t="str">
            <v>อภินัทธ์</v>
          </cell>
          <cell r="J1872" t="str">
            <v>โนจา</v>
          </cell>
          <cell r="K1872" t="str">
            <v>1 5099 01016 80 4</v>
          </cell>
          <cell r="L1872" t="str">
            <v>แม่ริม</v>
          </cell>
          <cell r="M1872" t="str">
            <v>เชียงใหม่ 2</v>
          </cell>
          <cell r="N1872">
            <v>8</v>
          </cell>
          <cell r="O1872"/>
          <cell r="P1872" t="str">
            <v>1.บุคคลค้ำประกัน</v>
          </cell>
          <cell r="Q1872"/>
          <cell r="R1872"/>
          <cell r="S1872" t="str">
            <v>แขวงเชียงใหม่</v>
          </cell>
          <cell r="T1872" t="str">
            <v>ผบE3261</v>
          </cell>
          <cell r="U1872">
            <v>2565</v>
          </cell>
          <cell r="V1872" t="str">
            <v>ผบE5582</v>
          </cell>
          <cell r="W1872">
            <v>2565</v>
          </cell>
          <cell r="X1872"/>
          <cell r="Y1872"/>
          <cell r="Z1872"/>
          <cell r="AA1872">
            <v>2</v>
          </cell>
          <cell r="AB1872">
            <v>8</v>
          </cell>
          <cell r="AC1872">
            <v>2565</v>
          </cell>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นายอภินัทธ์ โนจา</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row>
        <row r="1873">
          <cell r="B1873">
            <v>2715</v>
          </cell>
          <cell r="C1873">
            <v>1866</v>
          </cell>
          <cell r="D1873"/>
          <cell r="E1873"/>
          <cell r="F1873"/>
          <cell r="G1873" t="str">
            <v>800086097279,
800086097287,
800086097295</v>
          </cell>
          <cell r="H1873" t="str">
            <v>นางสาว,นาย</v>
          </cell>
          <cell r="I1873" t="str">
            <v>ลัดดาวัลย์,นิติ</v>
          </cell>
          <cell r="J1873" t="str">
            <v>ช่างเรือ,สุวรรณจำรัส</v>
          </cell>
          <cell r="K1873" t="str">
            <v>1-8414-00010-07-2,
3-8001-01960-37-6</v>
          </cell>
          <cell r="L1873" t="str">
            <v>แม่โจ้</v>
          </cell>
          <cell r="M1873" t="str">
            <v>เชียงใหม่ 2</v>
          </cell>
          <cell r="N1873">
            <v>8</v>
          </cell>
          <cell r="O1873" t="str">
            <v>สินเชื่อเคหะ</v>
          </cell>
          <cell r="P1873" t="str">
            <v>2.หลักทรัพย์ค้ำประกัน</v>
          </cell>
          <cell r="Q1873"/>
          <cell r="R1873"/>
          <cell r="S1873" t="str">
            <v>จังหวัดเชียงใหม่</v>
          </cell>
          <cell r="T1873" t="str">
            <v>พE641</v>
          </cell>
          <cell r="U1873">
            <v>2566</v>
          </cell>
          <cell r="V1873" t="str">
            <v>พE381</v>
          </cell>
          <cell r="W1873">
            <v>2567</v>
          </cell>
          <cell r="X1873">
            <v>21</v>
          </cell>
          <cell r="Y1873">
            <v>5</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ยึดทรัพย์</v>
          </cell>
          <cell r="BC1873"/>
          <cell r="BD1873"/>
          <cell r="BE1873"/>
          <cell r="BF1873"/>
          <cell r="BG1873"/>
          <cell r="BH1873"/>
          <cell r="BI1873"/>
          <cell r="BJ1873"/>
          <cell r="BK1873"/>
          <cell r="BL1873" t="str">
            <v>นางสาว,นายลัดดาวัลย์,นิติ ช่างเรือ,สุวรรณจำรัส</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row>
        <row r="1874">
          <cell r="B1874">
            <v>2716</v>
          </cell>
          <cell r="C1874">
            <v>1867</v>
          </cell>
          <cell r="D1874"/>
          <cell r="E1874"/>
          <cell r="F1874"/>
          <cell r="G1874">
            <v>800098449864</v>
          </cell>
          <cell r="H1874" t="str">
            <v>นาย</v>
          </cell>
          <cell r="I1874" t="str">
            <v>สุธีร์</v>
          </cell>
          <cell r="J1874" t="str">
            <v>ทองคำขาว</v>
          </cell>
          <cell r="K1874" t="str">
            <v>3-1010-00501-66-7</v>
          </cell>
          <cell r="L1874" t="str">
            <v>บิ๊กซีหางดง</v>
          </cell>
          <cell r="M1874" t="str">
            <v>เชียงใหม่ 3</v>
          </cell>
          <cell r="N1874">
            <v>8</v>
          </cell>
          <cell r="O1874" t="str">
            <v>สินเชื่อ ธนาคารประชาชนเพื่อผู้มีสวัสดิการแห่งรัฐ</v>
          </cell>
          <cell r="P1874"/>
          <cell r="Q1874"/>
          <cell r="R1874"/>
          <cell r="S1874" t="str">
            <v>แขวงเชียงใหม่</v>
          </cell>
          <cell r="T1874" t="str">
            <v>ผบE3221</v>
          </cell>
          <cell r="U1874">
            <v>2567</v>
          </cell>
          <cell r="V1874"/>
          <cell r="W1874"/>
          <cell r="X1874"/>
          <cell r="Y1874"/>
          <cell r="Z1874"/>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นายสุธีร์ ทองคำขาว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row>
        <row r="1875">
          <cell r="B1875">
            <v>2717</v>
          </cell>
          <cell r="C1875">
            <v>1868</v>
          </cell>
          <cell r="D1875"/>
          <cell r="E1875"/>
          <cell r="F1875"/>
          <cell r="G1875">
            <v>800124741698</v>
          </cell>
          <cell r="H1875" t="str">
            <v>นางสาว</v>
          </cell>
          <cell r="I1875" t="str">
            <v xml:space="preserve">เบญจวรรณ </v>
          </cell>
          <cell r="J1875" t="str">
            <v>ก๋าแก้ว</v>
          </cell>
          <cell r="K1875" t="str">
            <v>3-5012-01021-98-7</v>
          </cell>
          <cell r="L1875" t="str">
            <v>สันป่าตอง</v>
          </cell>
          <cell r="M1875" t="str">
            <v>เชียงใหม่ 3</v>
          </cell>
          <cell r="N1875">
            <v>8</v>
          </cell>
          <cell r="O1875" t="str">
            <v>สินเชื่อ ธนาคารประชาชน</v>
          </cell>
          <cell r="P1875" t="str">
            <v>1.บุคคลค้ำประกัน</v>
          </cell>
          <cell r="Q1875"/>
          <cell r="R1875"/>
          <cell r="S1875" t="str">
            <v>แขวงเชียงใหม่</v>
          </cell>
          <cell r="T1875" t="str">
            <v>ผบE3202</v>
          </cell>
          <cell r="U1875">
            <v>2567</v>
          </cell>
          <cell r="V1875" t="str">
            <v>ผบE5130</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นางสาวเบญจวรรณ  ก๋าแก้ว</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row>
        <row r="1876">
          <cell r="B1876">
            <v>2718</v>
          </cell>
          <cell r="C1876">
            <v>1869</v>
          </cell>
          <cell r="D1876"/>
          <cell r="E1876"/>
          <cell r="F1876"/>
          <cell r="G1876">
            <v>800103644582</v>
          </cell>
          <cell r="H1876" t="str">
            <v>นาง</v>
          </cell>
          <cell r="I1876" t="str">
            <v>รุ่งนภา</v>
          </cell>
          <cell r="J1876" t="str">
            <v>ไชยวรรณ</v>
          </cell>
          <cell r="K1876" t="str">
            <v>3-5019-00471-47-7</v>
          </cell>
          <cell r="L1876" t="str">
            <v>สารภี</v>
          </cell>
          <cell r="M1876" t="str">
            <v>เชียงใหม่ 3</v>
          </cell>
          <cell r="N1876">
            <v>8</v>
          </cell>
          <cell r="O1876" t="str">
            <v>สินเชื่อ ธนาคารประชาชน</v>
          </cell>
          <cell r="P1876"/>
          <cell r="Q1876"/>
          <cell r="R1876"/>
          <cell r="S1876" t="str">
            <v>แขวงเชียงใหม่</v>
          </cell>
          <cell r="T1876" t="str">
            <v>ผบE3204</v>
          </cell>
          <cell r="U1876">
            <v>2567</v>
          </cell>
          <cell r="V1876" t="str">
            <v>ผบE5131</v>
          </cell>
          <cell r="W1876">
            <v>2567</v>
          </cell>
          <cell r="X1876">
            <v>10</v>
          </cell>
          <cell r="Y1876">
            <v>6</v>
          </cell>
          <cell r="Z1876">
            <v>2567</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นางรุ่งนภา ไชยวรรณ</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row>
        <row r="1877">
          <cell r="B1877">
            <v>2719</v>
          </cell>
          <cell r="C1877">
            <v>1870</v>
          </cell>
          <cell r="D1877"/>
          <cell r="E1877"/>
          <cell r="F1877"/>
          <cell r="G1877">
            <v>800096241867</v>
          </cell>
          <cell r="H1877" t="str">
            <v>นาง</v>
          </cell>
          <cell r="I1877" t="str">
            <v>ช่อทิพย์</v>
          </cell>
          <cell r="J1877" t="str">
            <v>คำปาลี</v>
          </cell>
          <cell r="K1877" t="str">
            <v>3-5017-00198-13-1</v>
          </cell>
          <cell r="L1877" t="str">
            <v>ดอยเต่า</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จังหวัดออด</v>
          </cell>
          <cell r="T1877" t="str">
            <v>ผบE419</v>
          </cell>
          <cell r="U1877">
            <v>2565</v>
          </cell>
          <cell r="V1877" t="str">
            <v>ผบE545</v>
          </cell>
          <cell r="W1877">
            <v>2565</v>
          </cell>
          <cell r="X1877">
            <v>27</v>
          </cell>
          <cell r="Y1877">
            <v>7</v>
          </cell>
          <cell r="Z1877">
            <v>2565</v>
          </cell>
          <cell r="AA1877"/>
          <cell r="AB1877"/>
          <cell r="AC1877"/>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cell r="BC1877"/>
          <cell r="BD1877"/>
          <cell r="BE1877"/>
          <cell r="BF1877"/>
          <cell r="BG1877"/>
          <cell r="BH1877"/>
          <cell r="BI1877"/>
          <cell r="BJ1877"/>
          <cell r="BK1877"/>
          <cell r="BL1877" t="str">
            <v>นางช่อทิพย์ คำปาลี</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row>
        <row r="1878">
          <cell r="B1878">
            <v>2720</v>
          </cell>
          <cell r="C1878">
            <v>1871</v>
          </cell>
          <cell r="D1878"/>
          <cell r="E1878"/>
          <cell r="F1878"/>
          <cell r="G1878"/>
          <cell r="H1878" t="str">
            <v>นางสาว</v>
          </cell>
          <cell r="I1878" t="str">
            <v>รุ่งทิวา</v>
          </cell>
          <cell r="J1878" t="str">
            <v>ตุ้มปามา</v>
          </cell>
          <cell r="K1878"/>
          <cell r="L1878"/>
          <cell r="M1878" t="str">
            <v>เชียงใหม่ 3</v>
          </cell>
          <cell r="N1878">
            <v>8</v>
          </cell>
          <cell r="O1878"/>
          <cell r="P1878"/>
          <cell r="Q1878"/>
          <cell r="R1878"/>
          <cell r="S1878"/>
          <cell r="T1878"/>
          <cell r="U1878"/>
          <cell r="V1878"/>
          <cell r="W1878"/>
          <cell r="X1878"/>
          <cell r="Y1878"/>
          <cell r="Z1878"/>
          <cell r="AA1878"/>
          <cell r="AB1878"/>
          <cell r="AC1878"/>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cell r="BC1878"/>
          <cell r="BD1878"/>
          <cell r="BE1878"/>
          <cell r="BF1878"/>
          <cell r="BG1878"/>
          <cell r="BH1878"/>
          <cell r="BI1878"/>
          <cell r="BJ1878"/>
          <cell r="BK1878"/>
          <cell r="BL1878" t="str">
            <v>นางสาวรุ่งทิวา ตุ้มปามา</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row>
        <row r="1879">
          <cell r="B1879">
            <v>2721</v>
          </cell>
          <cell r="C1879">
            <v>1872</v>
          </cell>
          <cell r="D1879"/>
          <cell r="E1879"/>
          <cell r="F1879"/>
          <cell r="G1879"/>
          <cell r="H1879" t="str">
            <v>นาง</v>
          </cell>
          <cell r="I1879" t="str">
            <v>ทัศนีย์</v>
          </cell>
          <cell r="J1879" t="str">
            <v>สุต๋าคำ</v>
          </cell>
          <cell r="K1879"/>
          <cell r="L1879"/>
          <cell r="M1879" t="str">
            <v>เชียงใหม่ 3</v>
          </cell>
          <cell r="N1879">
            <v>8</v>
          </cell>
          <cell r="O1879"/>
          <cell r="P1879"/>
          <cell r="Q1879"/>
          <cell r="R1879"/>
          <cell r="S1879"/>
          <cell r="T1879"/>
          <cell r="U1879"/>
          <cell r="V1879"/>
          <cell r="W1879"/>
          <cell r="X1879"/>
          <cell r="Y1879"/>
          <cell r="Z1879"/>
          <cell r="AA1879"/>
          <cell r="AB1879"/>
          <cell r="AC1879"/>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cell r="BC1879"/>
          <cell r="BD1879"/>
          <cell r="BE1879"/>
          <cell r="BF1879"/>
          <cell r="BG1879"/>
          <cell r="BH1879"/>
          <cell r="BI1879"/>
          <cell r="BJ1879"/>
          <cell r="BK1879"/>
          <cell r="BL1879" t="str">
            <v>นางทัศนีย์ สุต๋าคำ</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row>
        <row r="1880">
          <cell r="B1880">
            <v>2722</v>
          </cell>
          <cell r="C1880">
            <v>1873</v>
          </cell>
          <cell r="D1880"/>
          <cell r="E1880"/>
          <cell r="F1880"/>
          <cell r="G1880"/>
          <cell r="H1880" t="str">
            <v>นาย</v>
          </cell>
          <cell r="I1880" t="str">
            <v>โหล่ง</v>
          </cell>
          <cell r="J1880" t="str">
            <v>จ่อพอ</v>
          </cell>
          <cell r="K1880"/>
          <cell r="L1880"/>
          <cell r="M1880" t="str">
            <v>เชียงใหม่ 3</v>
          </cell>
          <cell r="N1880">
            <v>8</v>
          </cell>
          <cell r="O1880"/>
          <cell r="P1880"/>
          <cell r="Q1880"/>
          <cell r="R1880"/>
          <cell r="S1880"/>
          <cell r="T1880"/>
          <cell r="U1880"/>
          <cell r="V1880"/>
          <cell r="W1880"/>
          <cell r="X1880"/>
          <cell r="Y1880"/>
          <cell r="Z1880"/>
          <cell r="AA1880"/>
          <cell r="AB1880"/>
          <cell r="AC1880"/>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cell r="BC1880"/>
          <cell r="BD1880"/>
          <cell r="BE1880"/>
          <cell r="BF1880"/>
          <cell r="BG1880"/>
          <cell r="BH1880"/>
          <cell r="BI1880"/>
          <cell r="BJ1880"/>
          <cell r="BK1880"/>
          <cell r="BL1880"/>
          <cell r="BM1880"/>
          <cell r="BN1880"/>
          <cell r="BO1880"/>
          <cell r="BP1880"/>
          <cell r="BQ1880"/>
          <cell r="BR1880"/>
          <cell r="BS1880"/>
          <cell r="BT1880"/>
          <cell r="BU1880"/>
          <cell r="BV1880"/>
          <cell r="BW1880"/>
          <cell r="BX1880"/>
          <cell r="BY1880"/>
          <cell r="BZ1880"/>
          <cell r="CA1880"/>
          <cell r="CB1880"/>
          <cell r="CC1880"/>
          <cell r="CD1880"/>
          <cell r="CE1880"/>
          <cell r="CF1880"/>
          <cell r="CG1880"/>
        </row>
        <row r="1881">
          <cell r="B1881">
            <v>2723</v>
          </cell>
          <cell r="C1881">
            <v>1874</v>
          </cell>
          <cell r="D1881"/>
          <cell r="E1881"/>
          <cell r="F1881"/>
          <cell r="G1881"/>
          <cell r="H1881" t="str">
            <v>นางสาว</v>
          </cell>
          <cell r="I1881" t="str">
            <v>อภิชยา</v>
          </cell>
          <cell r="J1881" t="str">
            <v>แก้วมณี</v>
          </cell>
          <cell r="K1881"/>
          <cell r="L1881"/>
          <cell r="M1881" t="str">
            <v>เชียงใหม่ 3</v>
          </cell>
          <cell r="N1881">
            <v>8</v>
          </cell>
          <cell r="O1881"/>
          <cell r="P1881"/>
          <cell r="Q1881"/>
          <cell r="R1881"/>
          <cell r="S1881"/>
          <cell r="T1881"/>
          <cell r="U1881"/>
          <cell r="V1881"/>
          <cell r="W1881"/>
          <cell r="X1881"/>
          <cell r="Y1881"/>
          <cell r="Z1881"/>
          <cell r="AA1881"/>
          <cell r="AB1881"/>
          <cell r="AC1881"/>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cell r="BC1881"/>
          <cell r="BD1881"/>
          <cell r="BE1881"/>
          <cell r="BF1881"/>
          <cell r="BG1881"/>
          <cell r="BH1881"/>
          <cell r="BI1881"/>
          <cell r="BJ1881"/>
          <cell r="BK1881"/>
          <cell r="BL1881"/>
          <cell r="BM1881"/>
          <cell r="BN1881"/>
          <cell r="BO1881"/>
          <cell r="BP1881"/>
          <cell r="BQ1881"/>
          <cell r="BR1881"/>
          <cell r="BS1881"/>
          <cell r="BT1881"/>
          <cell r="BU1881"/>
          <cell r="BV1881"/>
          <cell r="BW1881"/>
          <cell r="BX1881"/>
          <cell r="BY1881"/>
          <cell r="BZ1881"/>
          <cell r="CA1881"/>
          <cell r="CB1881"/>
          <cell r="CC1881"/>
          <cell r="CD1881"/>
          <cell r="CE1881"/>
          <cell r="CF1881"/>
          <cell r="CG1881"/>
        </row>
        <row r="1882">
          <cell r="B1882">
            <v>2724</v>
          </cell>
          <cell r="C1882">
            <v>1875</v>
          </cell>
          <cell r="D1882"/>
          <cell r="E1882"/>
          <cell r="F1882"/>
          <cell r="G1882"/>
          <cell r="H1882" t="str">
            <v>นาย</v>
          </cell>
          <cell r="I1882" t="str">
            <v>กิติพงษ์</v>
          </cell>
          <cell r="J1882" t="str">
            <v>มูลอ้าย</v>
          </cell>
          <cell r="K1882"/>
          <cell r="L1882"/>
          <cell r="M1882" t="str">
            <v>เชียงใหม่ 3</v>
          </cell>
          <cell r="N1882">
            <v>8</v>
          </cell>
          <cell r="O1882"/>
          <cell r="P1882"/>
          <cell r="Q1882"/>
          <cell r="R1882"/>
          <cell r="S1882"/>
          <cell r="T1882"/>
          <cell r="U1882"/>
          <cell r="V1882"/>
          <cell r="W1882"/>
          <cell r="X1882"/>
          <cell r="Y1882"/>
          <cell r="Z1882"/>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cell r="BC1882"/>
          <cell r="BD1882"/>
          <cell r="BE1882"/>
          <cell r="BF1882"/>
          <cell r="BG1882"/>
          <cell r="BH1882"/>
          <cell r="BI1882"/>
          <cell r="BJ1882"/>
          <cell r="BK1882"/>
          <cell r="BL1882"/>
          <cell r="BM1882"/>
          <cell r="BN1882"/>
          <cell r="BO1882"/>
          <cell r="BP1882"/>
          <cell r="BQ1882"/>
          <cell r="BR1882"/>
          <cell r="BS1882"/>
          <cell r="BT1882"/>
          <cell r="BU1882"/>
          <cell r="BV1882"/>
          <cell r="BW1882"/>
          <cell r="BX1882"/>
          <cell r="BY1882"/>
          <cell r="BZ1882"/>
          <cell r="CA1882"/>
          <cell r="CB1882"/>
          <cell r="CC1882"/>
          <cell r="CD1882"/>
          <cell r="CE1882"/>
          <cell r="CF1882"/>
          <cell r="CG1882"/>
        </row>
        <row r="1883">
          <cell r="B1883">
            <v>2725</v>
          </cell>
          <cell r="C1883">
            <v>1876</v>
          </cell>
          <cell r="D1883"/>
          <cell r="E1883"/>
          <cell r="F1883"/>
          <cell r="G1883"/>
          <cell r="H1883" t="str">
            <v>นาย</v>
          </cell>
          <cell r="I1883" t="str">
            <v>อนันต์</v>
          </cell>
          <cell r="J1883" t="str">
            <v>สุยะนาง</v>
          </cell>
          <cell r="K1883"/>
          <cell r="L1883"/>
          <cell r="M1883" t="str">
            <v>เชียงใหม่ 3</v>
          </cell>
          <cell r="N1883">
            <v>8</v>
          </cell>
          <cell r="O1883"/>
          <cell r="P1883"/>
          <cell r="Q1883"/>
          <cell r="R1883"/>
          <cell r="S1883"/>
          <cell r="T1883"/>
          <cell r="U1883"/>
          <cell r="V1883"/>
          <cell r="W1883"/>
          <cell r="X1883"/>
          <cell r="Y1883"/>
          <cell r="Z1883"/>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cell r="BC1883"/>
          <cell r="BD1883"/>
          <cell r="BE1883"/>
          <cell r="BF1883"/>
          <cell r="BG1883"/>
          <cell r="BH1883"/>
          <cell r="BI1883"/>
          <cell r="BJ1883"/>
          <cell r="BK1883"/>
          <cell r="BL1883"/>
          <cell r="BM1883"/>
          <cell r="BN1883"/>
          <cell r="BO1883"/>
          <cell r="BP1883"/>
          <cell r="BQ1883"/>
          <cell r="BR1883"/>
          <cell r="BS1883"/>
          <cell r="BT1883"/>
          <cell r="BU1883"/>
          <cell r="BV1883"/>
          <cell r="BW1883"/>
          <cell r="BX1883"/>
          <cell r="BY1883"/>
          <cell r="BZ1883"/>
          <cell r="CA1883"/>
          <cell r="CB1883"/>
          <cell r="CC1883"/>
          <cell r="CD1883"/>
          <cell r="CE1883"/>
          <cell r="CF1883"/>
          <cell r="CG1883"/>
        </row>
        <row r="1884">
          <cell r="B1884">
            <v>2726</v>
          </cell>
          <cell r="C1884">
            <v>1877</v>
          </cell>
          <cell r="D1884"/>
          <cell r="E1884"/>
          <cell r="F1884"/>
          <cell r="G1884"/>
          <cell r="H1884"/>
          <cell r="I1884"/>
          <cell r="J1884"/>
          <cell r="K1884"/>
          <cell r="L1884"/>
          <cell r="M1884"/>
          <cell r="N1884"/>
          <cell r="O1884"/>
          <cell r="P1884"/>
          <cell r="Q1884"/>
          <cell r="R1884"/>
          <cell r="S1884"/>
          <cell r="T1884"/>
          <cell r="U1884"/>
          <cell r="V1884"/>
          <cell r="W1884"/>
          <cell r="Y1884"/>
          <cell r="Z1884"/>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cell r="BC1884"/>
          <cell r="BD1884"/>
          <cell r="BE1884"/>
          <cell r="BF1884"/>
          <cell r="BG1884"/>
          <cell r="BH1884"/>
          <cell r="BI1884"/>
          <cell r="BJ1884"/>
          <cell r="BK1884"/>
          <cell r="BL1884"/>
          <cell r="BM1884"/>
          <cell r="BN1884"/>
          <cell r="BO1884"/>
          <cell r="BP1884"/>
          <cell r="BQ1884"/>
          <cell r="BR1884"/>
          <cell r="BS1884"/>
          <cell r="BT1884"/>
          <cell r="BU1884"/>
          <cell r="BV1884"/>
          <cell r="BW1884"/>
          <cell r="BX1884"/>
          <cell r="BY1884"/>
          <cell r="BZ1884"/>
          <cell r="CA1884"/>
          <cell r="CB1884"/>
          <cell r="CC1884"/>
          <cell r="CD1884"/>
          <cell r="CE1884"/>
          <cell r="CF1884"/>
        </row>
        <row r="1885">
          <cell r="B1885">
            <v>2727</v>
          </cell>
          <cell r="C1885">
            <v>1878</v>
          </cell>
          <cell r="D1885"/>
          <cell r="E1885"/>
          <cell r="F1885"/>
          <cell r="G1885"/>
          <cell r="H1885"/>
          <cell r="I1885"/>
          <cell r="J1885"/>
          <cell r="K1885"/>
          <cell r="L1885"/>
          <cell r="M1885"/>
          <cell r="N1885"/>
          <cell r="O1885"/>
          <cell r="P1885"/>
          <cell r="Q1885"/>
          <cell r="R1885"/>
          <cell r="S1885"/>
          <cell r="T1885"/>
          <cell r="U1885"/>
          <cell r="V1885"/>
          <cell r="W1885"/>
          <cell r="X1885"/>
          <cell r="Y1885"/>
          <cell r="Z1885"/>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cell r="BC1885"/>
          <cell r="BD1885"/>
          <cell r="BE1885"/>
          <cell r="BF1885"/>
          <cell r="BG1885"/>
          <cell r="BH1885"/>
          <cell r="BI1885"/>
          <cell r="BJ1885"/>
          <cell r="BK1885"/>
          <cell r="BL1885"/>
          <cell r="BM1885"/>
          <cell r="BN1885"/>
          <cell r="BO1885"/>
          <cell r="BP1885"/>
          <cell r="BQ1885"/>
          <cell r="BR1885"/>
          <cell r="BS1885"/>
          <cell r="BT1885"/>
          <cell r="BU1885"/>
          <cell r="BV1885"/>
          <cell r="BW1885"/>
          <cell r="BX1885"/>
          <cell r="BY1885"/>
          <cell r="BZ1885"/>
          <cell r="CA1885"/>
          <cell r="CB1885"/>
          <cell r="CC1885"/>
          <cell r="CD1885"/>
          <cell r="CE1885"/>
          <cell r="CF1885"/>
        </row>
        <row r="1886">
          <cell r="B1886">
            <v>2728</v>
          </cell>
          <cell r="C1886">
            <v>1879</v>
          </cell>
          <cell r="D1886"/>
          <cell r="E1886"/>
          <cell r="F1886"/>
          <cell r="G1886"/>
          <cell r="H1886"/>
          <cell r="I1886"/>
          <cell r="J1886"/>
          <cell r="K1886"/>
          <cell r="L1886"/>
          <cell r="M1886"/>
          <cell r="N1886"/>
          <cell r="O1886"/>
          <cell r="P1886"/>
          <cell r="Q1886"/>
          <cell r="R1886"/>
          <cell r="S1886"/>
          <cell r="T1886"/>
          <cell r="U1886"/>
          <cell r="V1886"/>
          <cell r="W1886"/>
          <cell r="Y1886"/>
          <cell r="Z1886"/>
          <cell r="AA1886"/>
          <cell r="AB1886"/>
          <cell r="AC1886"/>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cell r="BC1886"/>
          <cell r="BD1886"/>
          <cell r="BE1886"/>
          <cell r="BF1886"/>
          <cell r="BG1886"/>
          <cell r="BH1886"/>
          <cell r="BI1886"/>
          <cell r="BJ1886"/>
          <cell r="BK1886"/>
          <cell r="BL1886"/>
          <cell r="BM1886"/>
          <cell r="BN1886"/>
          <cell r="BO1886"/>
          <cell r="BP1886"/>
          <cell r="BQ1886"/>
          <cell r="BR1886"/>
          <cell r="BS1886"/>
          <cell r="BT1886"/>
          <cell r="BU1886"/>
          <cell r="BV1886"/>
          <cell r="BW1886"/>
          <cell r="BX1886"/>
          <cell r="BY1886"/>
          <cell r="BZ1886"/>
          <cell r="CA1886"/>
          <cell r="CB1886"/>
          <cell r="CC1886"/>
          <cell r="CD1886"/>
          <cell r="CE1886"/>
          <cell r="CF1886"/>
        </row>
        <row r="1887">
          <cell r="B1887">
            <v>2729</v>
          </cell>
          <cell r="C1887">
            <v>1880</v>
          </cell>
          <cell r="D1887"/>
          <cell r="E1887"/>
          <cell r="F1887"/>
          <cell r="G1887"/>
          <cell r="H1887"/>
          <cell r="I1887"/>
          <cell r="J1887"/>
          <cell r="K1887"/>
          <cell r="L1887"/>
          <cell r="M1887"/>
          <cell r="N1887"/>
          <cell r="O1887"/>
          <cell r="P1887"/>
          <cell r="Q1887"/>
          <cell r="R1887"/>
          <cell r="S1887"/>
          <cell r="T1887"/>
          <cell r="U1887"/>
          <cell r="V1887"/>
          <cell r="W1887"/>
          <cell r="X1887"/>
          <cell r="Y1887"/>
          <cell r="Z1887"/>
          <cell r="AA1887"/>
          <cell r="AB1887"/>
          <cell r="AC1887"/>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cell r="BC1887"/>
          <cell r="BD1887"/>
          <cell r="BE1887"/>
          <cell r="BF1887"/>
          <cell r="BG1887"/>
          <cell r="BH1887"/>
          <cell r="BI1887"/>
          <cell r="BJ1887"/>
          <cell r="BK1887"/>
          <cell r="BL1887"/>
          <cell r="BM1887"/>
          <cell r="BN1887"/>
          <cell r="BO1887"/>
          <cell r="BP1887"/>
          <cell r="BQ1887"/>
          <cell r="BR1887"/>
          <cell r="BS1887"/>
          <cell r="BT1887"/>
          <cell r="BU1887"/>
          <cell r="BV1887"/>
          <cell r="BW1887"/>
          <cell r="BX1887"/>
          <cell r="BY1887"/>
          <cell r="BZ1887"/>
          <cell r="CA1887"/>
          <cell r="CB1887"/>
          <cell r="CC1887"/>
          <cell r="CD1887"/>
          <cell r="CE1887"/>
          <cell r="CF1887"/>
        </row>
        <row r="1888">
          <cell r="B1888">
            <v>2730</v>
          </cell>
          <cell r="C1888">
            <v>1881</v>
          </cell>
          <cell r="D1888"/>
          <cell r="E1888"/>
          <cell r="F1888"/>
          <cell r="G1888"/>
          <cell r="H1888"/>
          <cell r="I1888"/>
          <cell r="J1888"/>
          <cell r="K1888"/>
          <cell r="L1888"/>
          <cell r="M1888"/>
          <cell r="N1888"/>
          <cell r="O1888"/>
          <cell r="P1888"/>
          <cell r="Q1888"/>
          <cell r="R1888"/>
          <cell r="S1888"/>
          <cell r="T1888"/>
          <cell r="U1888"/>
          <cell r="V1888"/>
          <cell r="W1888"/>
          <cell r="Y1888"/>
          <cell r="Z1888"/>
          <cell r="AA1888"/>
          <cell r="AB1888"/>
          <cell r="AC1888"/>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cell r="BC1888"/>
          <cell r="BD1888"/>
          <cell r="BE1888"/>
          <cell r="BF1888"/>
          <cell r="BG1888"/>
          <cell r="BH1888"/>
          <cell r="BI1888"/>
          <cell r="BJ1888"/>
          <cell r="BK1888"/>
          <cell r="BL1888"/>
          <cell r="BM1888"/>
          <cell r="BN1888"/>
          <cell r="BO1888"/>
          <cell r="BP1888"/>
          <cell r="BQ1888"/>
          <cell r="BR1888"/>
          <cell r="BS1888"/>
          <cell r="BT1888"/>
          <cell r="BU1888"/>
          <cell r="BV1888"/>
          <cell r="BW1888"/>
          <cell r="BX1888"/>
          <cell r="BY1888"/>
          <cell r="BZ1888"/>
          <cell r="CA1888"/>
          <cell r="CB1888"/>
          <cell r="CC1888"/>
          <cell r="CD1888"/>
          <cell r="CE1888"/>
          <cell r="CF1888"/>
        </row>
        <row r="1889">
          <cell r="B1889"/>
          <cell r="C1889"/>
          <cell r="D1889"/>
          <cell r="E1889"/>
          <cell r="F1889"/>
          <cell r="G1889"/>
          <cell r="H1889"/>
          <cell r="I1889"/>
          <cell r="J1889"/>
          <cell r="K1889"/>
          <cell r="L1889"/>
          <cell r="M1889"/>
          <cell r="N1889"/>
          <cell r="O1889"/>
          <cell r="P1889"/>
          <cell r="Q1889"/>
          <cell r="R1889"/>
          <cell r="S1889"/>
          <cell r="T1889"/>
          <cell r="U1889"/>
          <cell r="V1889"/>
          <cell r="W1889"/>
          <cell r="X1889"/>
          <cell r="Y1889"/>
          <cell r="Z1889"/>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cell r="BC1889"/>
          <cell r="BD1889"/>
          <cell r="BE1889"/>
          <cell r="BF1889"/>
          <cell r="BG1889"/>
          <cell r="BH1889"/>
          <cell r="BI1889"/>
          <cell r="BJ1889"/>
          <cell r="BK1889"/>
          <cell r="BL1889"/>
          <cell r="BM1889"/>
          <cell r="BN1889"/>
          <cell r="BO1889"/>
          <cell r="BP1889"/>
          <cell r="BQ1889"/>
          <cell r="BR1889"/>
          <cell r="BS1889"/>
          <cell r="BT1889"/>
          <cell r="BU1889"/>
          <cell r="BV1889"/>
          <cell r="BW1889"/>
          <cell r="BX1889"/>
          <cell r="BY1889"/>
          <cell r="BZ1889"/>
          <cell r="CA1889"/>
          <cell r="CB1889"/>
          <cell r="CC1889"/>
          <cell r="CD1889"/>
          <cell r="CE1889"/>
          <cell r="CF1889"/>
        </row>
        <row r="1890">
          <cell r="B1890"/>
          <cell r="C1890"/>
          <cell r="D1890"/>
          <cell r="E1890"/>
          <cell r="F1890"/>
          <cell r="G1890"/>
          <cell r="H1890"/>
          <cell r="I1890"/>
          <cell r="J1890"/>
          <cell r="K1890"/>
          <cell r="L1890"/>
          <cell r="M1890"/>
          <cell r="N1890"/>
          <cell r="O1890"/>
          <cell r="P1890"/>
          <cell r="Q1890"/>
          <cell r="R1890"/>
          <cell r="S1890"/>
          <cell r="T1890"/>
          <cell r="U1890"/>
          <cell r="V1890"/>
          <cell r="W1890"/>
          <cell r="Y1890"/>
          <cell r="Z1890"/>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cell r="BC1890"/>
          <cell r="BD1890"/>
          <cell r="BE1890"/>
          <cell r="BF1890"/>
          <cell r="BG1890"/>
          <cell r="BH1890"/>
          <cell r="BI1890"/>
          <cell r="BJ1890"/>
          <cell r="BK1890"/>
          <cell r="BL1890"/>
          <cell r="BM1890"/>
          <cell r="BN1890"/>
          <cell r="BO1890"/>
          <cell r="BP1890"/>
          <cell r="BQ1890"/>
          <cell r="BR1890"/>
          <cell r="BS1890"/>
          <cell r="BT1890"/>
          <cell r="BU1890"/>
          <cell r="BV1890"/>
          <cell r="BW1890"/>
          <cell r="BX1890"/>
          <cell r="BY1890"/>
          <cell r="BZ1890"/>
          <cell r="CA1890"/>
          <cell r="CB1890"/>
          <cell r="CC1890"/>
          <cell r="CD1890"/>
          <cell r="CE1890"/>
          <cell r="CF1890"/>
        </row>
        <row r="1891">
          <cell r="B1891"/>
          <cell r="C1891"/>
          <cell r="D1891"/>
          <cell r="E1891"/>
          <cell r="F1891"/>
          <cell r="G1891"/>
          <cell r="H1891"/>
          <cell r="I1891"/>
          <cell r="J1891"/>
          <cell r="K1891"/>
          <cell r="L1891"/>
          <cell r="M1891"/>
          <cell r="N1891"/>
          <cell r="O1891"/>
          <cell r="P1891"/>
          <cell r="Q1891"/>
          <cell r="R1891"/>
          <cell r="S1891"/>
          <cell r="T1891"/>
          <cell r="U1891"/>
          <cell r="V1891"/>
          <cell r="W1891"/>
          <cell r="X1891"/>
          <cell r="Y1891"/>
          <cell r="Z1891"/>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cell r="BC1891"/>
          <cell r="BD1891"/>
          <cell r="BE1891"/>
          <cell r="BF1891"/>
          <cell r="BG1891"/>
          <cell r="BH1891"/>
          <cell r="BI1891"/>
          <cell r="BJ1891"/>
          <cell r="BK1891"/>
          <cell r="BL1891"/>
          <cell r="BM1891"/>
          <cell r="BN1891"/>
          <cell r="BO1891"/>
          <cell r="BP1891"/>
          <cell r="BQ1891"/>
          <cell r="BR1891"/>
          <cell r="BS1891"/>
          <cell r="BT1891"/>
          <cell r="BU1891"/>
          <cell r="BV1891"/>
          <cell r="BW1891"/>
          <cell r="BX1891"/>
          <cell r="BY1891"/>
          <cell r="BZ1891"/>
          <cell r="CA1891"/>
          <cell r="CB1891"/>
          <cell r="CC1891"/>
          <cell r="CD1891"/>
          <cell r="CE1891"/>
          <cell r="CF1891"/>
        </row>
        <row r="1892">
          <cell r="B1892"/>
          <cell r="C1892"/>
          <cell r="D1892"/>
          <cell r="E1892"/>
          <cell r="F1892"/>
          <cell r="G1892"/>
          <cell r="H1892"/>
          <cell r="I1892"/>
          <cell r="J1892"/>
          <cell r="K1892"/>
          <cell r="L1892"/>
          <cell r="M1892"/>
          <cell r="N1892"/>
          <cell r="O1892"/>
          <cell r="P1892"/>
          <cell r="Q1892"/>
          <cell r="R1892"/>
          <cell r="AI1892"/>
          <cell r="AJ1892"/>
          <cell r="AK1892"/>
          <cell r="AL1892"/>
          <cell r="AM1892"/>
          <cell r="AN1892"/>
          <cell r="AO1892"/>
          <cell r="AP1892"/>
          <cell r="AQ1892"/>
          <cell r="AR1892"/>
          <cell r="AS1892"/>
          <cell r="AT1892"/>
          <cell r="AU1892"/>
          <cell r="AV1892"/>
          <cell r="AW1892"/>
          <cell r="AX1892"/>
          <cell r="AY1892"/>
          <cell r="AZ1892"/>
          <cell r="BA1892"/>
          <cell r="BB1892"/>
          <cell r="BC1892"/>
          <cell r="BD1892"/>
          <cell r="BE1892"/>
          <cell r="BF1892"/>
          <cell r="BG1892"/>
          <cell r="BH1892"/>
          <cell r="BI1892"/>
          <cell r="BJ1892"/>
          <cell r="BK1892"/>
          <cell r="BL1892"/>
          <cell r="BM1892"/>
          <cell r="BN1892"/>
          <cell r="BO1892"/>
          <cell r="BP1892"/>
          <cell r="BQ1892"/>
          <cell r="BR1892"/>
          <cell r="BS1892"/>
          <cell r="BT1892"/>
          <cell r="BU1892"/>
          <cell r="BV1892"/>
          <cell r="BW1892"/>
          <cell r="BX1892"/>
          <cell r="BY1892"/>
          <cell r="BZ1892"/>
          <cell r="CA1892"/>
          <cell r="CB1892"/>
          <cell r="CC1892"/>
          <cell r="CD1892"/>
          <cell r="CE1892"/>
          <cell r="CF1892"/>
        </row>
        <row r="1893">
          <cell r="B1893"/>
          <cell r="C1893"/>
          <cell r="D1893"/>
          <cell r="E1893"/>
          <cell r="F1893"/>
          <cell r="G1893"/>
          <cell r="H1893"/>
          <cell r="I1893"/>
          <cell r="J1893"/>
          <cell r="K1893"/>
          <cell r="L1893"/>
          <cell r="M1893"/>
          <cell r="N1893"/>
          <cell r="O1893"/>
          <cell r="P1893"/>
          <cell r="Q1893"/>
          <cell r="R1893"/>
          <cell r="S1893"/>
          <cell r="T1893"/>
          <cell r="U1893"/>
          <cell r="V1893"/>
          <cell r="W1893"/>
          <cell r="Y1893"/>
          <cell r="Z1893"/>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cell r="BC1893"/>
          <cell r="BD1893"/>
          <cell r="BE1893"/>
          <cell r="BF1893"/>
          <cell r="BG1893"/>
          <cell r="BH1893"/>
          <cell r="BI1893"/>
          <cell r="BJ1893"/>
          <cell r="BK1893"/>
          <cell r="BL1893"/>
          <cell r="BM1893"/>
          <cell r="BN1893"/>
          <cell r="BO1893"/>
          <cell r="BP1893"/>
          <cell r="BQ1893"/>
          <cell r="BR1893"/>
          <cell r="BS1893"/>
          <cell r="BT1893"/>
          <cell r="BU1893"/>
          <cell r="BV1893"/>
          <cell r="BW1893"/>
          <cell r="BX1893"/>
          <cell r="BY1893"/>
          <cell r="BZ1893"/>
          <cell r="CA1893"/>
          <cell r="CB1893"/>
          <cell r="CC1893"/>
          <cell r="CD1893"/>
          <cell r="CE1893"/>
          <cell r="CF1893"/>
        </row>
        <row r="1894">
          <cell r="B1894"/>
          <cell r="C1894"/>
          <cell r="D1894"/>
          <cell r="E1894"/>
          <cell r="F1894"/>
          <cell r="G1894"/>
          <cell r="H1894"/>
          <cell r="I1894"/>
          <cell r="J1894"/>
          <cell r="K1894"/>
          <cell r="L1894"/>
          <cell r="M1894"/>
          <cell r="N1894"/>
          <cell r="O1894"/>
          <cell r="P1894"/>
          <cell r="Q1894"/>
          <cell r="R1894"/>
          <cell r="S1894"/>
          <cell r="T1894"/>
          <cell r="U1894"/>
          <cell r="V1894"/>
          <cell r="W1894"/>
          <cell r="Y1894"/>
          <cell r="Z1894"/>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cell r="BC1894"/>
          <cell r="BD1894"/>
          <cell r="BE1894"/>
          <cell r="BF1894"/>
          <cell r="BG1894"/>
          <cell r="BH1894"/>
          <cell r="BI1894"/>
          <cell r="BJ1894"/>
          <cell r="BK1894"/>
          <cell r="BL1894"/>
          <cell r="BM1894"/>
          <cell r="BN1894"/>
          <cell r="BO1894"/>
          <cell r="BP1894"/>
          <cell r="BQ1894"/>
          <cell r="BR1894"/>
          <cell r="BS1894"/>
          <cell r="BT1894"/>
          <cell r="BU1894"/>
          <cell r="BV1894"/>
          <cell r="BW1894"/>
          <cell r="BX1894"/>
          <cell r="BY1894"/>
          <cell r="BZ1894"/>
          <cell r="CA1894"/>
          <cell r="CB1894"/>
          <cell r="CC1894"/>
          <cell r="CD1894"/>
          <cell r="CE1894"/>
          <cell r="CF1894"/>
        </row>
        <row r="1895">
          <cell r="B1895"/>
          <cell r="C1895"/>
          <cell r="D1895"/>
          <cell r="E1895"/>
          <cell r="F1895"/>
          <cell r="G1895"/>
          <cell r="H1895"/>
          <cell r="I1895"/>
          <cell r="J1895"/>
          <cell r="K1895"/>
          <cell r="L1895"/>
          <cell r="M1895"/>
          <cell r="N1895"/>
          <cell r="O1895"/>
          <cell r="P1895"/>
          <cell r="Q1895"/>
          <cell r="R1895"/>
          <cell r="S1895"/>
          <cell r="T1895"/>
          <cell r="U1895"/>
          <cell r="V1895"/>
          <cell r="W1895"/>
          <cell r="Y1895"/>
          <cell r="Z1895"/>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cell r="BC1895"/>
          <cell r="BD1895"/>
          <cell r="BE1895"/>
          <cell r="BF1895"/>
          <cell r="BG1895"/>
          <cell r="BH1895"/>
          <cell r="BI1895"/>
          <cell r="BJ1895"/>
          <cell r="BK1895"/>
          <cell r="BL1895"/>
          <cell r="BM1895"/>
          <cell r="BN1895"/>
          <cell r="BO1895"/>
          <cell r="BP1895"/>
          <cell r="BQ1895"/>
          <cell r="BR1895"/>
          <cell r="BS1895"/>
          <cell r="BT1895"/>
          <cell r="BU1895"/>
          <cell r="BV1895"/>
          <cell r="BW1895"/>
          <cell r="BX1895"/>
          <cell r="BY1895"/>
          <cell r="BZ1895"/>
          <cell r="CA1895"/>
          <cell r="CB1895"/>
          <cell r="CC1895"/>
          <cell r="CD1895"/>
          <cell r="CE1895"/>
          <cell r="CF1895"/>
        </row>
        <row r="1896">
          <cell r="B1896"/>
          <cell r="C1896"/>
          <cell r="D1896"/>
          <cell r="E1896"/>
          <cell r="F1896"/>
          <cell r="G1896"/>
          <cell r="H1896"/>
          <cell r="I1896"/>
          <cell r="J1896"/>
          <cell r="K1896"/>
          <cell r="L1896"/>
          <cell r="M1896"/>
          <cell r="N1896"/>
          <cell r="O1896"/>
          <cell r="P1896"/>
          <cell r="Q1896"/>
          <cell r="R1896"/>
          <cell r="AI1896"/>
          <cell r="AJ1896"/>
          <cell r="AK1896"/>
          <cell r="AL1896"/>
          <cell r="AM1896"/>
          <cell r="AN1896"/>
          <cell r="AO1896"/>
          <cell r="AP1896"/>
          <cell r="AQ1896"/>
          <cell r="AR1896"/>
          <cell r="AS1896"/>
          <cell r="AT1896"/>
          <cell r="AU1896"/>
          <cell r="AV1896"/>
          <cell r="AW1896"/>
          <cell r="AX1896"/>
          <cell r="AY1896"/>
          <cell r="AZ1896"/>
          <cell r="BA1896"/>
          <cell r="BB1896"/>
          <cell r="BC1896"/>
          <cell r="BD1896"/>
          <cell r="BE1896"/>
          <cell r="BF1896"/>
          <cell r="BG1896"/>
          <cell r="BH1896"/>
          <cell r="BI1896"/>
          <cell r="BJ1896"/>
          <cell r="BK1896"/>
          <cell r="BL1896"/>
          <cell r="BM1896"/>
          <cell r="BN1896"/>
          <cell r="BO1896"/>
          <cell r="BP1896"/>
          <cell r="BQ1896"/>
          <cell r="BR1896"/>
          <cell r="BS1896"/>
          <cell r="BT1896"/>
          <cell r="BU1896"/>
          <cell r="BV1896"/>
          <cell r="BW1896"/>
          <cell r="BX1896"/>
          <cell r="BY1896"/>
          <cell r="BZ1896"/>
          <cell r="CA1896"/>
          <cell r="CB1896"/>
          <cell r="CC1896"/>
          <cell r="CD1896"/>
          <cell r="CE1896"/>
          <cell r="CF1896"/>
        </row>
        <row r="1897">
          <cell r="B1897"/>
          <cell r="C1897"/>
          <cell r="D1897"/>
          <cell r="E1897"/>
          <cell r="F1897"/>
          <cell r="G1897"/>
          <cell r="H1897"/>
          <cell r="I1897"/>
          <cell r="J1897"/>
          <cell r="K1897"/>
          <cell r="L1897"/>
          <cell r="M1897"/>
          <cell r="N1897"/>
          <cell r="O1897"/>
          <cell r="P1897"/>
          <cell r="Q1897"/>
          <cell r="R1897"/>
          <cell r="S1897"/>
          <cell r="T1897"/>
          <cell r="U1897"/>
          <cell r="V1897"/>
          <cell r="W1897"/>
          <cell r="Y1897"/>
          <cell r="Z1897"/>
          <cell r="AA1897"/>
          <cell r="AB1897"/>
          <cell r="AC1897"/>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cell r="BC1897"/>
          <cell r="BD1897"/>
          <cell r="BE1897"/>
          <cell r="BF1897"/>
          <cell r="BG1897"/>
          <cell r="BH1897"/>
          <cell r="BI1897"/>
          <cell r="BJ1897"/>
          <cell r="BK1897"/>
          <cell r="BL1897"/>
          <cell r="BM1897"/>
          <cell r="BN1897"/>
          <cell r="BO1897"/>
          <cell r="BP1897"/>
          <cell r="BQ1897"/>
          <cell r="BR1897"/>
          <cell r="BS1897"/>
          <cell r="BT1897"/>
          <cell r="BU1897"/>
          <cell r="BV1897"/>
          <cell r="BW1897"/>
          <cell r="BX1897"/>
          <cell r="BY1897"/>
          <cell r="BZ1897"/>
          <cell r="CA1897"/>
          <cell r="CB1897"/>
          <cell r="CC1897"/>
          <cell r="CD1897"/>
          <cell r="CE1897"/>
          <cell r="CF1897"/>
        </row>
        <row r="1898">
          <cell r="B1898"/>
          <cell r="C1898"/>
          <cell r="D1898"/>
          <cell r="E1898"/>
          <cell r="F1898"/>
          <cell r="G1898"/>
          <cell r="H1898"/>
          <cell r="I1898"/>
          <cell r="J1898"/>
          <cell r="K1898"/>
          <cell r="L1898"/>
          <cell r="M1898"/>
          <cell r="N1898"/>
          <cell r="O1898"/>
          <cell r="P1898"/>
          <cell r="Q1898"/>
          <cell r="R1898"/>
          <cell r="AI1898"/>
          <cell r="AJ1898"/>
          <cell r="AK1898"/>
          <cell r="AL1898"/>
          <cell r="AM1898"/>
          <cell r="AN1898"/>
          <cell r="AO1898"/>
          <cell r="AP1898"/>
          <cell r="AQ1898"/>
          <cell r="AR1898"/>
          <cell r="AS1898"/>
          <cell r="AT1898"/>
          <cell r="AU1898"/>
          <cell r="AV1898"/>
          <cell r="AW1898"/>
          <cell r="AX1898"/>
          <cell r="AY1898"/>
          <cell r="AZ1898"/>
          <cell r="BA1898"/>
          <cell r="BB1898"/>
          <cell r="BC1898"/>
          <cell r="BD1898"/>
          <cell r="BE1898"/>
          <cell r="BF1898"/>
          <cell r="BG1898"/>
          <cell r="BH1898"/>
          <cell r="BI1898"/>
          <cell r="BJ1898"/>
          <cell r="BK1898"/>
          <cell r="BL1898"/>
          <cell r="BM1898"/>
          <cell r="BN1898"/>
          <cell r="BO1898"/>
          <cell r="BP1898"/>
          <cell r="BQ1898"/>
          <cell r="BR1898"/>
          <cell r="BS1898"/>
          <cell r="BT1898"/>
          <cell r="BU1898"/>
          <cell r="BV1898"/>
          <cell r="BW1898"/>
          <cell r="BX1898"/>
          <cell r="BY1898"/>
          <cell r="BZ1898"/>
          <cell r="CA1898"/>
          <cell r="CB1898"/>
          <cell r="CC1898"/>
          <cell r="CD1898"/>
          <cell r="CE1898"/>
          <cell r="CF1898"/>
        </row>
        <row r="1899">
          <cell r="B1899"/>
          <cell r="C1899"/>
          <cell r="D1899"/>
          <cell r="E1899"/>
          <cell r="F1899"/>
          <cell r="G1899"/>
          <cell r="H1899"/>
          <cell r="I1899"/>
          <cell r="J1899"/>
          <cell r="K1899"/>
          <cell r="L1899"/>
          <cell r="M1899"/>
          <cell r="N1899"/>
          <cell r="O1899"/>
          <cell r="P1899"/>
          <cell r="Q1899"/>
          <cell r="R1899"/>
          <cell r="S1899"/>
          <cell r="T1899"/>
          <cell r="U1899"/>
          <cell r="V1899"/>
          <cell r="W1899"/>
          <cell r="Y1899"/>
          <cell r="Z1899"/>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cell r="BC1899"/>
          <cell r="BD1899"/>
          <cell r="BE1899"/>
          <cell r="BF1899"/>
          <cell r="BG1899"/>
          <cell r="BH1899"/>
          <cell r="BI1899"/>
          <cell r="BJ1899"/>
          <cell r="BK1899"/>
          <cell r="BL1899"/>
          <cell r="BM1899"/>
          <cell r="BN1899"/>
          <cell r="BO1899"/>
          <cell r="BP1899"/>
          <cell r="BQ1899"/>
          <cell r="BR1899"/>
          <cell r="BS1899"/>
          <cell r="BT1899"/>
          <cell r="BU1899"/>
          <cell r="BV1899"/>
          <cell r="BW1899"/>
          <cell r="BX1899"/>
          <cell r="BY1899"/>
          <cell r="BZ1899"/>
          <cell r="CA1899"/>
          <cell r="CB1899"/>
          <cell r="CC1899"/>
          <cell r="CD1899"/>
          <cell r="CE1899"/>
          <cell r="CF1899"/>
        </row>
        <row r="1900">
          <cell r="B1900"/>
          <cell r="C1900"/>
          <cell r="D1900"/>
          <cell r="E1900"/>
          <cell r="F1900"/>
          <cell r="G1900"/>
          <cell r="H1900"/>
          <cell r="I1900"/>
          <cell r="J1900"/>
          <cell r="K1900"/>
          <cell r="L1900"/>
          <cell r="M1900"/>
          <cell r="N1900"/>
          <cell r="O1900"/>
          <cell r="P1900"/>
          <cell r="Q1900"/>
          <cell r="R1900"/>
          <cell r="AI1900"/>
          <cell r="AJ1900"/>
          <cell r="AK1900"/>
          <cell r="AL1900"/>
          <cell r="AM1900"/>
          <cell r="AN1900"/>
          <cell r="AO1900"/>
          <cell r="AP1900"/>
          <cell r="AQ1900"/>
          <cell r="AR1900"/>
          <cell r="AS1900"/>
          <cell r="AT1900"/>
          <cell r="AU1900"/>
          <cell r="AV1900"/>
          <cell r="AW1900"/>
          <cell r="AX1900"/>
          <cell r="AY1900"/>
          <cell r="AZ1900"/>
          <cell r="BA1900"/>
          <cell r="BB1900"/>
          <cell r="BC1900"/>
          <cell r="BD1900"/>
          <cell r="BE1900"/>
          <cell r="BF1900"/>
          <cell r="BG1900"/>
          <cell r="BH1900"/>
          <cell r="BI1900"/>
          <cell r="BJ1900"/>
          <cell r="BK1900"/>
          <cell r="BL1900"/>
          <cell r="BM1900"/>
          <cell r="BN1900"/>
          <cell r="BO1900"/>
          <cell r="BP1900"/>
          <cell r="BQ1900"/>
          <cell r="BR1900"/>
          <cell r="BS1900"/>
          <cell r="BT1900"/>
          <cell r="BU1900"/>
          <cell r="BV1900"/>
          <cell r="BW1900"/>
          <cell r="BX1900"/>
          <cell r="BY1900"/>
          <cell r="BZ1900"/>
          <cell r="CA1900"/>
          <cell r="CB1900"/>
          <cell r="CC1900"/>
          <cell r="CD1900"/>
          <cell r="CE1900"/>
          <cell r="CF1900"/>
        </row>
        <row r="1901">
          <cell r="B1901"/>
          <cell r="C1901"/>
          <cell r="D1901"/>
          <cell r="E1901"/>
          <cell r="F1901"/>
          <cell r="G1901"/>
          <cell r="H1901"/>
          <cell r="I1901"/>
          <cell r="J1901"/>
          <cell r="K1901"/>
          <cell r="L1901"/>
          <cell r="M1901"/>
          <cell r="N1901"/>
          <cell r="O1901"/>
          <cell r="P1901"/>
          <cell r="Q1901"/>
          <cell r="R1901"/>
          <cell r="S1901"/>
          <cell r="T1901"/>
          <cell r="U1901"/>
          <cell r="V1901"/>
          <cell r="W1901"/>
          <cell r="Y1901"/>
          <cell r="Z1901"/>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cell r="BC1901"/>
          <cell r="BD1901"/>
          <cell r="BE1901"/>
          <cell r="BF1901"/>
          <cell r="BG1901"/>
          <cell r="BH1901"/>
          <cell r="BI1901"/>
          <cell r="BJ1901"/>
          <cell r="BK1901"/>
          <cell r="BL1901"/>
          <cell r="BM1901"/>
          <cell r="BN1901"/>
          <cell r="BO1901"/>
          <cell r="BP1901"/>
          <cell r="BQ1901"/>
          <cell r="BR1901"/>
          <cell r="BS1901"/>
          <cell r="BT1901"/>
          <cell r="BU1901"/>
          <cell r="BV1901"/>
          <cell r="BW1901"/>
          <cell r="BX1901"/>
          <cell r="BY1901"/>
          <cell r="BZ1901"/>
          <cell r="CA1901"/>
          <cell r="CB1901"/>
          <cell r="CC1901"/>
          <cell r="CD1901"/>
          <cell r="CE1901"/>
          <cell r="CF1901"/>
        </row>
        <row r="1902">
          <cell r="B1902"/>
          <cell r="C1902"/>
          <cell r="D1902"/>
          <cell r="E1902"/>
          <cell r="F1902"/>
          <cell r="G1902"/>
          <cell r="H1902"/>
          <cell r="I1902"/>
          <cell r="J1902"/>
          <cell r="K1902"/>
          <cell r="L1902"/>
          <cell r="M1902"/>
          <cell r="N1902"/>
          <cell r="O1902"/>
          <cell r="P1902"/>
          <cell r="Q1902"/>
          <cell r="R1902"/>
          <cell r="AI1902"/>
          <cell r="AJ1902"/>
          <cell r="AK1902"/>
          <cell r="AL1902"/>
          <cell r="AM1902"/>
          <cell r="AN1902"/>
          <cell r="AO1902"/>
          <cell r="AP1902"/>
          <cell r="AQ1902"/>
          <cell r="AR1902"/>
          <cell r="AS1902"/>
          <cell r="AT1902"/>
          <cell r="AU1902"/>
          <cell r="AV1902"/>
          <cell r="AW1902"/>
          <cell r="AX1902"/>
          <cell r="AY1902"/>
          <cell r="AZ1902"/>
          <cell r="BA1902"/>
          <cell r="BB1902"/>
          <cell r="BC1902"/>
          <cell r="BD1902"/>
          <cell r="BE1902"/>
          <cell r="BF1902"/>
          <cell r="BG1902"/>
          <cell r="BH1902"/>
          <cell r="BI1902"/>
          <cell r="BJ1902"/>
          <cell r="BK1902"/>
          <cell r="BL1902"/>
          <cell r="BM1902"/>
          <cell r="BN1902"/>
          <cell r="BO1902"/>
          <cell r="BP1902"/>
          <cell r="BQ1902"/>
          <cell r="BR1902"/>
          <cell r="BS1902"/>
          <cell r="BT1902"/>
          <cell r="BU1902"/>
          <cell r="BV1902"/>
          <cell r="BW1902"/>
          <cell r="BX1902"/>
          <cell r="BY1902"/>
          <cell r="BZ1902"/>
          <cell r="CA1902"/>
          <cell r="CB1902"/>
          <cell r="CC1902"/>
          <cell r="CD1902"/>
          <cell r="CE1902"/>
          <cell r="CF1902"/>
        </row>
        <row r="1903">
          <cell r="B1903"/>
          <cell r="C1903"/>
          <cell r="D1903"/>
          <cell r="E1903"/>
          <cell r="F1903"/>
          <cell r="G1903"/>
          <cell r="H1903"/>
          <cell r="I1903"/>
          <cell r="J1903"/>
          <cell r="K1903"/>
          <cell r="L1903"/>
          <cell r="M1903"/>
          <cell r="N1903"/>
          <cell r="O1903"/>
          <cell r="P1903"/>
          <cell r="Q1903"/>
          <cell r="R1903"/>
          <cell r="S1903"/>
          <cell r="T1903"/>
          <cell r="U1903"/>
          <cell r="V1903"/>
          <cell r="W1903"/>
          <cell r="Y1903"/>
          <cell r="Z1903"/>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cell r="BC1903"/>
          <cell r="BD1903"/>
          <cell r="BE1903"/>
          <cell r="BF1903"/>
          <cell r="BG1903"/>
          <cell r="BH1903"/>
          <cell r="BI1903"/>
          <cell r="BJ1903"/>
          <cell r="BK1903"/>
          <cell r="BL1903"/>
          <cell r="BM1903"/>
          <cell r="BN1903"/>
          <cell r="BO1903"/>
          <cell r="BP1903"/>
          <cell r="BQ1903"/>
          <cell r="BR1903"/>
          <cell r="BS1903"/>
          <cell r="BT1903"/>
          <cell r="BU1903"/>
          <cell r="BV1903"/>
          <cell r="BW1903"/>
          <cell r="BX1903"/>
          <cell r="BY1903"/>
          <cell r="BZ1903"/>
          <cell r="CA1903"/>
          <cell r="CB1903"/>
          <cell r="CC1903"/>
          <cell r="CD1903"/>
          <cell r="CE1903"/>
          <cell r="CF1903"/>
        </row>
        <row r="1904">
          <cell r="B1904"/>
          <cell r="C1904"/>
          <cell r="D1904"/>
          <cell r="E1904"/>
          <cell r="F1904"/>
          <cell r="G1904"/>
          <cell r="H1904"/>
          <cell r="I1904"/>
          <cell r="J1904"/>
          <cell r="K1904"/>
          <cell r="L1904"/>
          <cell r="M1904"/>
          <cell r="N1904"/>
          <cell r="O1904"/>
          <cell r="P1904"/>
          <cell r="Q1904"/>
          <cell r="R1904"/>
          <cell r="S1904"/>
          <cell r="T1904"/>
          <cell r="U1904"/>
          <cell r="V1904"/>
          <cell r="W1904"/>
          <cell r="Y1904"/>
          <cell r="Z1904"/>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cell r="BC1904"/>
          <cell r="BD1904"/>
          <cell r="BE1904"/>
          <cell r="BF1904"/>
          <cell r="BG1904"/>
          <cell r="BH1904"/>
          <cell r="BI1904"/>
          <cell r="BJ1904"/>
          <cell r="BK1904"/>
          <cell r="BL1904"/>
          <cell r="BM1904"/>
          <cell r="BN1904"/>
          <cell r="BO1904"/>
          <cell r="BP1904"/>
          <cell r="BQ1904"/>
          <cell r="BR1904"/>
          <cell r="BS1904"/>
          <cell r="BT1904"/>
          <cell r="BU1904"/>
          <cell r="BV1904"/>
          <cell r="BW1904"/>
          <cell r="BX1904"/>
          <cell r="BY1904"/>
          <cell r="BZ1904"/>
          <cell r="CA1904"/>
          <cell r="CB1904"/>
          <cell r="CC1904"/>
          <cell r="CD1904"/>
          <cell r="CE1904"/>
          <cell r="CF1904"/>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3-5103-00221-59-2
3-5008-00016-17-3
3-5504-00259-77-0
3-5711-00217-32-1
1-5504-00006-97-2
1-5504-00055-92-2
3-5008-00030-44-3
3-5104-00066-46-7
3-5005-00568-85-5</v>
          </cell>
          <cell r="CG486" t="str">
            <v xml:space="preserve">-ไม่พบว่ามีกรรมสิทธิ์ในที่ดิน อ.สะเมิง จ.เชียงใหม่ 
-ไม่พบว่ามีกรรมสิทธิ์ในที่ดิน อ.สะเมิง จ.เชียงใหม่ 
-พบว่ามีกรรมสิทธิ์ในที่ดิน เลขโฉนด 10297 ต.สะเมิงใต้ อ.สะเมิง จ.เชียงใหม่ 
-พบว่ามีกรรมสิทธิ์ในที่ดิน เลขโฉนด 2305 ต.สะเมิงใต้ อ.สะเมิง จ.เชียงใหม่ </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cell r="CE492"/>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cell r="CE505"/>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cell r="CE507"/>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cell r="CE509"/>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cell r="CE511"/>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cell r="CE513"/>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E723"/>
          <cell r="CF723"/>
          <cell r="CG723"/>
          <cell r="CH723"/>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3</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AA887">
            <v>18</v>
          </cell>
          <cell r="AB887">
            <v>12</v>
          </cell>
          <cell r="AC887">
            <v>2561</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v>5</v>
          </cell>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AA915">
            <v>18</v>
          </cell>
          <cell r="AB915">
            <v>11</v>
          </cell>
          <cell r="AC915">
            <v>2562</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F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3</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อมก๋ยอย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พบ</v>
          </cell>
          <cell r="CA1102"/>
          <cell r="CB1102">
            <v>5</v>
          </cell>
          <cell r="CC1102"/>
          <cell r="CD1102" t="str">
            <v>นางสาวศิราณี ฟูเมือง</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 1 27/5/2567// ลงผลสืบครั้งที่ 1 5/6/2567//รายงานผลสืบทรัพย์11/6/2567//</v>
          </cell>
          <cell r="BC1104"/>
          <cell r="BD1104"/>
          <cell r="BE1104"/>
          <cell r="BF1104"/>
          <cell r="BG1104"/>
          <cell r="BH1104"/>
          <cell r="BI1104"/>
          <cell r="BJ1104"/>
          <cell r="BK1104"/>
          <cell r="BL1104"/>
          <cell r="BM1104"/>
          <cell r="BN1104"/>
          <cell r="BO1104"/>
          <cell r="BP1104"/>
          <cell r="BQ1104"/>
          <cell r="BR1104"/>
          <cell r="BS1104"/>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cell r="CP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สินเชื่อธนาคารประชาชน</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3</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2667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2667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v>5501801086580</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v>1529900979226</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cell r="D1150"/>
          <cell r="E1150"/>
          <cell r="F1150"/>
          <cell r="G1150"/>
          <cell r="H1150"/>
          <cell r="I1150"/>
          <cell r="J1150"/>
          <cell r="K1150"/>
          <cell r="L1150"/>
          <cell r="M1150"/>
          <cell r="N1150"/>
          <cell r="O1150"/>
          <cell r="P1150"/>
          <cell r="Q1150"/>
          <cell r="R1150"/>
          <cell r="S1150"/>
          <cell r="T1150"/>
          <cell r="U1150"/>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cell r="BM1150"/>
          <cell r="BN1150"/>
          <cell r="BO1150"/>
          <cell r="BP1150"/>
          <cell r="BQ1150"/>
          <cell r="BR1150"/>
          <cell r="BS1150"/>
          <cell r="BT1150" t="str">
            <v xml:space="preserve"> </v>
          </cell>
          <cell r="BU1150">
            <v>0</v>
          </cell>
          <cell r="BV1150"/>
          <cell r="BW1150"/>
          <cell r="BX1150"/>
          <cell r="BY1150"/>
          <cell r="BZ1150"/>
          <cell r="CA1150"/>
          <cell r="CB1150"/>
          <cell r="CC1150"/>
          <cell r="CD1150" t="str">
            <v xml:space="preserve"> </v>
          </cell>
          <cell r="CE1150"/>
          <cell r="CF1150"/>
          <cell r="CG1150"/>
          <cell r="CH1150"/>
          <cell r="CI1150"/>
          <cell r="CJ1150"/>
          <cell r="CK1150"/>
          <cell r="CL1150"/>
          <cell r="CM1150"/>
          <cell r="CN1150"/>
          <cell r="CO1150"/>
        </row>
        <row r="1151">
          <cell r="B1151">
            <v>2632</v>
          </cell>
          <cell r="C1151">
            <v>1784</v>
          </cell>
          <cell r="D1151"/>
          <cell r="E1151"/>
          <cell r="F1151"/>
          <cell r="G1151">
            <v>800121336070</v>
          </cell>
          <cell r="H1151" t="str">
            <v>นาย</v>
          </cell>
          <cell r="I1151" t="str">
            <v>พรมงคล</v>
          </cell>
          <cell r="J1151" t="str">
            <v>ตาแก้ว</v>
          </cell>
          <cell r="K1151">
            <v>1509901713581</v>
          </cell>
          <cell r="L1151" t="str">
            <v>เซ็นทรัล แอร์พอร์ต พลาซ่า เชียงใหม่</v>
          </cell>
          <cell r="M1151" t="str">
            <v>เชียงใหม่ 1</v>
          </cell>
          <cell r="N1151">
            <v>8</v>
          </cell>
          <cell r="O1151"/>
          <cell r="P1151"/>
          <cell r="Q1151"/>
          <cell r="R1151"/>
          <cell r="S1151" t="str">
            <v>ศาลแขวงเชียงใหม่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1785</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ศาลจังหวัดเชียงใหม่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cell r="BW1152"/>
          <cell r="BX1152"/>
          <cell r="BY1152"/>
          <cell r="BZ1152"/>
          <cell r="CA1152"/>
          <cell r="CB1152"/>
          <cell r="CC1152"/>
          <cell r="CD1152" t="str">
            <v>นางสาวนันทิยา นวฐิติกุล</v>
          </cell>
          <cell r="CE1152"/>
          <cell r="CF1152"/>
          <cell r="CG1152"/>
          <cell r="CH1152"/>
          <cell r="CI1152"/>
          <cell r="CJ1152"/>
          <cell r="CK1152"/>
          <cell r="CL1152"/>
          <cell r="CM1152"/>
          <cell r="CN1152"/>
          <cell r="CO1152"/>
        </row>
        <row r="1153">
          <cell r="B1153">
            <v>2634</v>
          </cell>
          <cell r="C1153">
            <v>1786</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ศาลแขวงเชียงใหม่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cell r="BW1153"/>
          <cell r="BX1153"/>
          <cell r="BY1153"/>
          <cell r="BZ1153"/>
          <cell r="CA1153"/>
          <cell r="CB1153"/>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1787</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cell r="P1154"/>
          <cell r="Q1154"/>
          <cell r="R1154"/>
          <cell r="S1154" t="str">
            <v>ศาลแขวงเชียงใหม่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0</v>
          </cell>
          <cell r="BV1154"/>
          <cell r="BW1154"/>
          <cell r="BX1154"/>
          <cell r="BY1154"/>
          <cell r="BZ1154"/>
          <cell r="CA1154"/>
          <cell r="CB1154"/>
          <cell r="CC1154"/>
          <cell r="CD1154" t="str">
            <v>นายดาวชัย สุกันทา</v>
          </cell>
          <cell r="CE1154"/>
          <cell r="CF1154"/>
          <cell r="CG1154"/>
          <cell r="CH1154"/>
          <cell r="CI1154"/>
          <cell r="CJ1154"/>
          <cell r="CK1154"/>
          <cell r="CL1154"/>
          <cell r="CM1154"/>
          <cell r="CN1154"/>
          <cell r="CO1154"/>
        </row>
        <row r="1155">
          <cell r="B1155">
            <v>2636</v>
          </cell>
          <cell r="C1155">
            <v>1788</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ศาลจังหวัดฮอด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cell r="BW1155"/>
          <cell r="BX1155"/>
          <cell r="BY1155"/>
          <cell r="BZ1155"/>
          <cell r="CA1155"/>
          <cell r="CB1155"/>
          <cell r="CC1155"/>
          <cell r="CD1155" t="str">
            <v>นายทีแป จารุเมธาวี</v>
          </cell>
          <cell r="CE1155"/>
          <cell r="CF1155"/>
          <cell r="CG1155"/>
          <cell r="CH1155"/>
          <cell r="CI1155"/>
          <cell r="CJ1155"/>
          <cell r="CK1155"/>
          <cell r="CL1155"/>
          <cell r="CM1155"/>
          <cell r="CN1155"/>
          <cell r="CO1155"/>
        </row>
        <row r="1156">
          <cell r="B1156">
            <v>2637</v>
          </cell>
          <cell r="C1156">
            <v>1789</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ศาลจังหวัดเชียงใหม่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cell r="BW1156"/>
          <cell r="BX1156"/>
          <cell r="BY1156"/>
          <cell r="BZ1156"/>
          <cell r="CA1156"/>
          <cell r="CB1156"/>
          <cell r="CC1156"/>
          <cell r="CD1156" t="str">
            <v>นายสุขคำ ป๊อกแก้ว</v>
          </cell>
          <cell r="CE1156"/>
          <cell r="CF1156"/>
          <cell r="CG1156"/>
          <cell r="CH1156"/>
          <cell r="CI1156"/>
          <cell r="CJ1156"/>
          <cell r="CK1156"/>
          <cell r="CL1156"/>
          <cell r="CM1156"/>
          <cell r="CN1156"/>
          <cell r="CO1156"/>
        </row>
        <row r="1157">
          <cell r="B1157">
            <v>2638</v>
          </cell>
          <cell r="C1157">
            <v>1790</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ศาลจังหวัดฮอด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cell r="BW1157"/>
          <cell r="BX1157"/>
          <cell r="BY1157"/>
          <cell r="BZ1157"/>
          <cell r="CA1157"/>
          <cell r="CB1157"/>
          <cell r="CC1157"/>
          <cell r="CD1157" t="str">
            <v>นายยุทรพัทธ์ พรพชรเดช</v>
          </cell>
          <cell r="CE1157"/>
          <cell r="CF1157"/>
          <cell r="CG1157"/>
          <cell r="CH1157"/>
          <cell r="CI1157"/>
          <cell r="CJ1157"/>
          <cell r="CK1157"/>
          <cell r="CL1157"/>
          <cell r="CM1157"/>
          <cell r="CN1157"/>
          <cell r="CO1157"/>
        </row>
        <row r="1158">
          <cell r="B1158">
            <v>2639</v>
          </cell>
          <cell r="C1158">
            <v>1791</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ศาลจังหวัดฮอด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cell r="BW1158"/>
          <cell r="BX1158"/>
          <cell r="BY1158"/>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1792</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ศาลแขวงเชียงใหม่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cell r="BX1159"/>
          <cell r="BY1159"/>
          <cell r="BZ1159"/>
          <cell r="CA1159"/>
          <cell r="CB1159"/>
          <cell r="CC1159"/>
          <cell r="CD1159" t="str">
            <v>นายณัฐวุฒิ สุนันตา</v>
          </cell>
          <cell r="CE1159"/>
          <cell r="CF1159"/>
          <cell r="CG1159"/>
          <cell r="CH1159"/>
          <cell r="CI1159"/>
          <cell r="CJ1159"/>
          <cell r="CK1159"/>
          <cell r="CL1159"/>
          <cell r="CM1159"/>
          <cell r="CN1159"/>
          <cell r="CO1159"/>
        </row>
        <row r="1160">
          <cell r="B1160">
            <v>2641</v>
          </cell>
          <cell r="C1160">
            <v>1793</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ศาลจังหวัดฮอด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cell r="BX1160"/>
          <cell r="BY1160"/>
          <cell r="BZ1160"/>
          <cell r="CA1160"/>
          <cell r="CB1160"/>
          <cell r="CC1160"/>
          <cell r="CD1160" t="str">
            <v>นายสุทัศน์ ยงศักดิ์วัฒน์</v>
          </cell>
          <cell r="CE1160"/>
          <cell r="CF1160"/>
          <cell r="CG1160"/>
          <cell r="CH1160"/>
          <cell r="CI1160"/>
          <cell r="CJ1160"/>
          <cell r="CK1160"/>
          <cell r="CL1160"/>
          <cell r="CM1160"/>
          <cell r="CN1160"/>
          <cell r="CO1160"/>
        </row>
        <row r="1161">
          <cell r="B1161">
            <v>2642</v>
          </cell>
          <cell r="C1161">
            <v>1794</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cell r="P1161"/>
          <cell r="Q1161"/>
          <cell r="R1161"/>
          <cell r="S1161" t="str">
            <v>ศาลจังหวัดฮอด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0</v>
          </cell>
          <cell r="BV1161"/>
          <cell r="BW1161"/>
          <cell r="BX1161"/>
          <cell r="BY1161"/>
          <cell r="BZ1161"/>
          <cell r="CA1161"/>
          <cell r="CB1161"/>
          <cell r="CC1161"/>
          <cell r="CD1161" t="str">
            <v>นางสาวจันทร์ เป็งติ๊บ</v>
          </cell>
          <cell r="CE1161"/>
          <cell r="CF1161"/>
          <cell r="CG1161"/>
          <cell r="CH1161"/>
          <cell r="CI1161"/>
          <cell r="CJ1161"/>
          <cell r="CK1161"/>
          <cell r="CL1161"/>
          <cell r="CM1161"/>
          <cell r="CN1161"/>
          <cell r="CO1161"/>
        </row>
        <row r="1162">
          <cell r="B1162">
            <v>2643</v>
          </cell>
          <cell r="C1162">
            <v>1795</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cell r="P1162"/>
          <cell r="Q1162"/>
          <cell r="R1162"/>
          <cell r="S1162" t="str">
            <v>ศาลจังหวัดฮอด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0</v>
          </cell>
          <cell r="BV1162"/>
          <cell r="BW1162"/>
          <cell r="BX1162"/>
          <cell r="BY1162"/>
          <cell r="BZ1162"/>
          <cell r="CA1162"/>
          <cell r="CB1162"/>
          <cell r="CC1162"/>
          <cell r="CD1162" t="str">
            <v>นางสาวนันทัชพร ไหวยะ</v>
          </cell>
          <cell r="CE1162"/>
          <cell r="CF1162"/>
          <cell r="CG1162"/>
          <cell r="CH1162"/>
          <cell r="CI1162"/>
          <cell r="CJ1162"/>
          <cell r="CK1162"/>
          <cell r="CL1162"/>
          <cell r="CM1162"/>
          <cell r="CN1162"/>
          <cell r="CO1162"/>
        </row>
        <row r="1163">
          <cell r="B1163">
            <v>2644</v>
          </cell>
          <cell r="C1163">
            <v>1796</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cell r="P1163"/>
          <cell r="Q1163"/>
          <cell r="R1163"/>
          <cell r="S1163" t="str">
            <v>ศาลจังหวัดฮอด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0</v>
          </cell>
          <cell r="BV1163"/>
          <cell r="BW1163"/>
          <cell r="BX1163"/>
          <cell r="BY1163"/>
          <cell r="BZ1163"/>
          <cell r="CA1163"/>
          <cell r="CB1163"/>
          <cell r="CC1163"/>
          <cell r="CD1163" t="str">
            <v>นายสุวิวัตร พุทธา</v>
          </cell>
          <cell r="CE1163"/>
          <cell r="CF1163"/>
          <cell r="CG1163"/>
          <cell r="CH1163"/>
          <cell r="CI1163"/>
          <cell r="CJ1163"/>
          <cell r="CK1163"/>
          <cell r="CL1163"/>
          <cell r="CM1163"/>
          <cell r="CN1163"/>
          <cell r="CO1163"/>
        </row>
        <row r="1164">
          <cell r="B1164">
            <v>2645</v>
          </cell>
          <cell r="C1164">
            <v>1797</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cell r="P1164"/>
          <cell r="Q1164"/>
          <cell r="R1164"/>
          <cell r="S1164" t="str">
            <v>ศาลจังหวัดฮอด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0</v>
          </cell>
          <cell r="BV1164"/>
          <cell r="BW1164"/>
          <cell r="BX1164"/>
          <cell r="BY1164"/>
          <cell r="BZ1164"/>
          <cell r="CA1164"/>
          <cell r="CB1164"/>
          <cell r="CC1164"/>
          <cell r="CD1164" t="str">
            <v>นางธารารัตน์ ดีคำ</v>
          </cell>
          <cell r="CE1164"/>
          <cell r="CF1164"/>
          <cell r="CG1164"/>
          <cell r="CH1164"/>
          <cell r="CI1164"/>
          <cell r="CJ1164"/>
          <cell r="CK1164"/>
          <cell r="CL1164"/>
          <cell r="CM1164"/>
          <cell r="CN1164"/>
          <cell r="CO1164"/>
        </row>
        <row r="1165">
          <cell r="B1165">
            <v>2646</v>
          </cell>
          <cell r="C1165">
            <v>1798</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cell r="P1165"/>
          <cell r="Q1165"/>
          <cell r="R1165"/>
          <cell r="S1165" t="str">
            <v>ศาลแขวงเชียงใหม่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cell r="BW1165"/>
          <cell r="BX1165"/>
          <cell r="BY1165"/>
          <cell r="BZ1165"/>
          <cell r="CA1165"/>
          <cell r="CB1165"/>
          <cell r="CC1165"/>
          <cell r="CD1165" t="str">
            <v>นางคริษฐา พัฒนไพรงาม</v>
          </cell>
          <cell r="CE1165"/>
          <cell r="CF1165"/>
          <cell r="CG1165"/>
          <cell r="CH1165"/>
          <cell r="CI1165"/>
          <cell r="CJ1165"/>
          <cell r="CK1165"/>
          <cell r="CL1165"/>
          <cell r="CM1165"/>
          <cell r="CN1165"/>
          <cell r="CO1165"/>
        </row>
        <row r="1166">
          <cell r="B1166">
            <v>2647</v>
          </cell>
          <cell r="C1166">
            <v>1799</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cell r="P1166"/>
          <cell r="Q1166"/>
          <cell r="R1166"/>
          <cell r="S1166" t="str">
            <v>ศาลจังหวัดฮอด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cell r="BW1166"/>
          <cell r="BX1166"/>
          <cell r="BY1166"/>
          <cell r="BZ1166"/>
          <cell r="CA1166"/>
          <cell r="CB1166"/>
          <cell r="CC1166"/>
          <cell r="CD1166" t="str">
            <v>นายบุญมา วนาเดชสกุล</v>
          </cell>
          <cell r="CE1166"/>
          <cell r="CF1166"/>
          <cell r="CG1166"/>
          <cell r="CH1166"/>
          <cell r="CI1166"/>
          <cell r="CJ1166"/>
          <cell r="CK1166"/>
          <cell r="CL1166"/>
          <cell r="CM1166"/>
          <cell r="CN1166"/>
          <cell r="CO1166"/>
        </row>
        <row r="1167">
          <cell r="B1167">
            <v>2648</v>
          </cell>
          <cell r="C1167">
            <v>1800</v>
          </cell>
          <cell r="D1167"/>
          <cell r="E1167"/>
          <cell r="F1167"/>
          <cell r="G1167">
            <v>800080824785</v>
          </cell>
          <cell r="H1167" t="str">
            <v>นาง</v>
          </cell>
          <cell r="I1167" t="str">
            <v>ธีธิดา</v>
          </cell>
          <cell r="J1167" t="str">
            <v>มาคำ</v>
          </cell>
          <cell r="K1167">
            <v>3501800008112</v>
          </cell>
          <cell r="L1167" t="str">
            <v>อมก๋อย</v>
          </cell>
          <cell r="M1167" t="str">
            <v>เชียงใหม่ 3</v>
          </cell>
          <cell r="N1167">
            <v>8</v>
          </cell>
          <cell r="O1167"/>
          <cell r="P1167"/>
          <cell r="Q1167"/>
          <cell r="R1167"/>
          <cell r="S1167" t="str">
            <v>ศาลจังหวัดฮอด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cell r="BW1167"/>
          <cell r="BX1167"/>
          <cell r="BY1167"/>
          <cell r="BZ1167"/>
          <cell r="CA1167"/>
          <cell r="CB1167"/>
          <cell r="CC1167"/>
          <cell r="CD1167" t="str">
            <v>นางธีธิดา มาคำ</v>
          </cell>
          <cell r="CE1167"/>
          <cell r="CF1167"/>
          <cell r="CG1167"/>
          <cell r="CH1167"/>
          <cell r="CI1167"/>
          <cell r="CJ1167"/>
          <cell r="CK1167"/>
          <cell r="CL1167"/>
          <cell r="CM1167"/>
          <cell r="CN1167"/>
          <cell r="CO1167"/>
        </row>
        <row r="1168">
          <cell r="B1168">
            <v>2649</v>
          </cell>
          <cell r="C1168">
            <v>1801</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ศาลแขวงเชียงใหม่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1802</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cell r="P1169"/>
          <cell r="Q1169"/>
          <cell r="R1169"/>
          <cell r="S1169" t="str">
            <v>ศาลแขวงเชียงใหม่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0</v>
          </cell>
          <cell r="BV1169"/>
          <cell r="BW1169"/>
          <cell r="BX1169"/>
          <cell r="BY1169"/>
          <cell r="BZ1169"/>
          <cell r="CA1169"/>
          <cell r="CB1169"/>
          <cell r="CC1169"/>
          <cell r="CD1169" t="str">
            <v>นางอารี เนตรคำยวง</v>
          </cell>
          <cell r="CE1169"/>
          <cell r="CF1169"/>
          <cell r="CG1169"/>
          <cell r="CH1169"/>
          <cell r="CI1169"/>
          <cell r="CJ1169"/>
          <cell r="CK1169"/>
          <cell r="CL1169"/>
          <cell r="CM1169"/>
          <cell r="CN1169"/>
          <cell r="CO1169"/>
        </row>
        <row r="1170">
          <cell r="B1170">
            <v>2651</v>
          </cell>
          <cell r="C1170">
            <v>1802</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cell r="P1170"/>
          <cell r="Q1170"/>
          <cell r="R1170"/>
          <cell r="S1170" t="str">
            <v>ศาลแขวงเชียงใหม่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0</v>
          </cell>
          <cell r="BV1170"/>
          <cell r="BW1170"/>
          <cell r="BX1170"/>
          <cell r="BY1170"/>
          <cell r="BZ1170"/>
          <cell r="CA1170"/>
          <cell r="CB1170"/>
          <cell r="CC1170"/>
          <cell r="CD1170" t="str">
            <v>นายธนัช สุวรรณโฉม</v>
          </cell>
          <cell r="CE1170"/>
          <cell r="CF1170"/>
          <cell r="CG1170"/>
          <cell r="CH1170"/>
          <cell r="CI1170"/>
          <cell r="CJ1170"/>
          <cell r="CK1170"/>
          <cell r="CL1170"/>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cell r="P1171"/>
          <cell r="Q1171"/>
          <cell r="R1171"/>
          <cell r="S1171" t="str">
            <v>ศาลจังหวัดพะเยา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cell r="BW1171"/>
          <cell r="BX1171"/>
          <cell r="BY1171"/>
          <cell r="BZ1171"/>
          <cell r="CA1171"/>
          <cell r="CB1171"/>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1804</v>
          </cell>
          <cell r="D1172"/>
          <cell r="E1172"/>
          <cell r="F1172"/>
          <cell r="G1172">
            <v>800069706003</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cell r="Y1172"/>
          <cell r="Z1172"/>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นายสถาร อินเป็ง</v>
          </cell>
          <cell r="CE1172"/>
          <cell r="CF1172"/>
          <cell r="CG1172"/>
          <cell r="CH1172"/>
          <cell r="CI1172"/>
          <cell r="CJ1172"/>
          <cell r="CK1172"/>
          <cell r="CL1172"/>
          <cell r="CM1172"/>
          <cell r="CN1172"/>
          <cell r="CO1172"/>
        </row>
        <row r="1173">
          <cell r="B1173">
            <v>2654</v>
          </cell>
          <cell r="C1173">
            <v>1805</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cell r="P1173"/>
          <cell r="Q1173"/>
          <cell r="R1173"/>
          <cell r="S1173" t="str">
            <v>ศาลแขวงเชียงใหม่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cell r="BW1173"/>
          <cell r="BX1173"/>
          <cell r="BY1173"/>
          <cell r="BZ1173"/>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1806</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ศาลจังหวัดเชียงใหม่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cell r="BW1174"/>
          <cell r="BX1174"/>
          <cell r="BY1174"/>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1807</v>
          </cell>
          <cell r="D1175"/>
          <cell r="E1175"/>
          <cell r="F1175"/>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cell r="P1175"/>
          <cell r="Q1175"/>
          <cell r="R1175"/>
          <cell r="S1175" t="str">
            <v>ศาลแขวงเชียงใหม่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2659</v>
          </cell>
          <cell r="C1176">
            <v>1808</v>
          </cell>
          <cell r="D1176">
            <v>13</v>
          </cell>
          <cell r="E1176">
            <v>6</v>
          </cell>
          <cell r="F1176">
            <v>2567</v>
          </cell>
          <cell r="G1176"/>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cell r="P1176"/>
          <cell r="Q1176"/>
          <cell r="R1176"/>
          <cell r="S1176" t="str">
            <v>ศาลแขวงเชียงดาว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2660</v>
          </cell>
          <cell r="C1177">
            <v>1809</v>
          </cell>
          <cell r="D1177">
            <v>20</v>
          </cell>
          <cell r="E1177">
            <v>9</v>
          </cell>
          <cell r="F1177">
            <v>2565</v>
          </cell>
          <cell r="G1177"/>
          <cell r="H1177" t="str">
            <v>นาย</v>
          </cell>
          <cell r="I1177" t="str">
            <v>ชัยรัช</v>
          </cell>
          <cell r="J1177" t="str">
            <v>พงศ์ปัน</v>
          </cell>
          <cell r="K1177" t="str">
            <v>3-5019-00064-32-4</v>
          </cell>
          <cell r="L1177" t="str">
            <v>ฝาง</v>
          </cell>
          <cell r="M1177" t="str">
            <v>เชียงใหม่ 2</v>
          </cell>
          <cell r="N1177">
            <v>8</v>
          </cell>
          <cell r="O1177"/>
          <cell r="P1177"/>
          <cell r="Q1177"/>
          <cell r="R1177"/>
          <cell r="S1177" t="str">
            <v>ศาลแขวงเชียงใหม่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2661</v>
          </cell>
          <cell r="C1178">
            <v>1810</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บิ๊กซีหางดง</v>
          </cell>
          <cell r="M1178" t="str">
            <v>เชียงใหม่ 3</v>
          </cell>
          <cell r="N1178">
            <v>8</v>
          </cell>
          <cell r="O1178"/>
          <cell r="P1178"/>
          <cell r="Q1178"/>
          <cell r="R1178"/>
          <cell r="S1178" t="str">
            <v>ศาลแขวงเชียงใหม่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2662</v>
          </cell>
          <cell r="C1179">
            <v>1811</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ศาลจังหวัดฮอด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2663</v>
          </cell>
          <cell r="C1180">
            <v>1812</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บิ๊กซีหางดง</v>
          </cell>
          <cell r="M1180" t="str">
            <v>เชียงใหม่ 3</v>
          </cell>
          <cell r="N1180">
            <v>8</v>
          </cell>
          <cell r="O1180"/>
          <cell r="P1180"/>
          <cell r="Q1180"/>
          <cell r="R1180"/>
          <cell r="S1180" t="str">
            <v>ศาลแขวงเชียงใหม่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2664</v>
          </cell>
          <cell r="C1181">
            <v>1813</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ศาลแขวงเชียงใหม่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2665</v>
          </cell>
          <cell r="C1182">
            <v>1814</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ศาลแขวงเชียงใหม่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2666</v>
          </cell>
          <cell r="C1183">
            <v>1815</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ศาลแขวงเชียงใหม่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2667</v>
          </cell>
          <cell r="C1184">
            <v>1816</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ศาลแขวงเชียงใหม่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t="str">
            <v xml:space="preserve"> </v>
          </cell>
          <cell r="BU1185">
            <v>0</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cell r="P1222" t="str">
            <v>1.บุคคลค้ำประกัน</v>
          </cell>
          <cell r="Q1222"/>
          <cell r="R1222"/>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นางอรทัย ปัญญาปิน</v>
          </cell>
          <cell r="BU1222"/>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cell r="P1223" t="str">
            <v>1.บุคคลค้ำประกัน</v>
          </cell>
          <cell r="Q1223"/>
          <cell r="R1223"/>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นางอังศุมาลี ไชยคำปัน</v>
          </cell>
          <cell r="BU1223"/>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2709</v>
          </cell>
          <cell r="C1224">
            <v>1224</v>
          </cell>
          <cell r="D1224"/>
          <cell r="E1224"/>
          <cell r="F1224"/>
          <cell r="G1224"/>
          <cell r="H1224"/>
          <cell r="I1224"/>
          <cell r="J1224"/>
          <cell r="K1224"/>
          <cell r="L1224"/>
          <cell r="M1224"/>
          <cell r="N1224"/>
          <cell r="O1224"/>
          <cell r="P1224"/>
          <cell r="Q1224"/>
          <cell r="R1224"/>
          <cell r="S1224"/>
          <cell r="T1224"/>
          <cell r="U1224"/>
          <cell r="V1224"/>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 xml:space="preserve"> </v>
          </cell>
          <cell r="BU1224"/>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cell r="P1225" t="str">
            <v>1.บุคคลค้ำประกัน</v>
          </cell>
          <cell r="Q1225"/>
          <cell r="R1225"/>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นางสาวกมลชนก เป็งศิริ</v>
          </cell>
          <cell r="BU1225"/>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2710</v>
          </cell>
          <cell r="C1226">
            <v>1225</v>
          </cell>
          <cell r="D1226"/>
          <cell r="E1226"/>
          <cell r="F1226"/>
          <cell r="G1226"/>
          <cell r="H1226"/>
          <cell r="I1226"/>
          <cell r="J1226"/>
          <cell r="K1226"/>
          <cell r="L1226"/>
          <cell r="M1226"/>
          <cell r="N1226"/>
          <cell r="O1226"/>
          <cell r="P1226"/>
          <cell r="Q1226"/>
          <cell r="R1226"/>
          <cell r="S1226"/>
          <cell r="T1226"/>
          <cell r="U1226"/>
          <cell r="V1226"/>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cell r="BD1226"/>
          <cell r="BE1226"/>
          <cell r="BF1226"/>
          <cell r="BG1226"/>
          <cell r="BH1226"/>
          <cell r="BI1226"/>
          <cell r="BJ1226"/>
          <cell r="BK1226"/>
          <cell r="BL1226"/>
          <cell r="BM1226"/>
          <cell r="BN1226"/>
          <cell r="BO1226"/>
          <cell r="BP1226"/>
          <cell r="BQ1226"/>
          <cell r="BR1226"/>
          <cell r="BS1226"/>
          <cell r="BT1226" t="str">
            <v xml:space="preserve"> </v>
          </cell>
          <cell r="BU1226"/>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2711</v>
          </cell>
          <cell r="C1227">
            <v>1222</v>
          </cell>
          <cell r="D1227"/>
          <cell r="E1227"/>
          <cell r="F1227"/>
          <cell r="G1227">
            <v>800084083628</v>
          </cell>
          <cell r="H1227" t="str">
            <v>นางสาว</v>
          </cell>
          <cell r="I1227" t="str">
            <v>สุกัลยา</v>
          </cell>
          <cell r="J1227" t="str">
            <v>ตาณะศรี</v>
          </cell>
          <cell r="K1227" t="str">
            <v>3-5016-00268-61-7</v>
          </cell>
          <cell r="L1227" t="str">
            <v>ฮอด</v>
          </cell>
          <cell r="M1227" t="str">
            <v>เชียงใหม่ 3</v>
          </cell>
          <cell r="N1227">
            <v>8</v>
          </cell>
          <cell r="O1227" t="str">
            <v>สินเชื่อธนาคารประชาชน</v>
          </cell>
          <cell r="P1227" t="str">
            <v>1.บุคคลค้ำประกัน</v>
          </cell>
          <cell r="Q1227"/>
          <cell r="R1227"/>
          <cell r="S1227" t="str">
            <v>จังหวัดฮอด</v>
          </cell>
          <cell r="T1227" t="str">
            <v>ผบE671</v>
          </cell>
          <cell r="U1227">
            <v>2565</v>
          </cell>
          <cell r="V1227" t="str">
            <v>ผบE771</v>
          </cell>
          <cell r="W1227">
            <v>2565</v>
          </cell>
          <cell r="X1227">
            <v>11</v>
          </cell>
          <cell r="Y1227">
            <v>10</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cell r="BD1227"/>
          <cell r="BE1227"/>
          <cell r="BF1227"/>
          <cell r="BG1227"/>
          <cell r="BH1227"/>
          <cell r="BI1227"/>
          <cell r="BJ1227"/>
          <cell r="BK1227"/>
          <cell r="BL1227"/>
          <cell r="BM1227"/>
          <cell r="BN1227"/>
          <cell r="BO1227"/>
          <cell r="BP1227"/>
          <cell r="BQ1227"/>
          <cell r="BR1227"/>
          <cell r="BS1227"/>
          <cell r="BT1227" t="str">
            <v>นางสาวสุกัลยา ตาณะศรี</v>
          </cell>
          <cell r="BU1227"/>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2711</v>
          </cell>
          <cell r="C1228">
            <v>1226</v>
          </cell>
          <cell r="D1228"/>
          <cell r="E1228"/>
          <cell r="F1228"/>
          <cell r="G1228"/>
          <cell r="H1228"/>
          <cell r="I1228"/>
          <cell r="J1228"/>
          <cell r="K1228"/>
          <cell r="L1228"/>
          <cell r="M1228"/>
          <cell r="N1228"/>
          <cell r="O1228"/>
          <cell r="P1228"/>
          <cell r="Q1228"/>
          <cell r="R1228"/>
          <cell r="S1228"/>
          <cell r="T1228"/>
          <cell r="U1228"/>
          <cell r="V1228"/>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cell r="BD1228"/>
          <cell r="BE1228"/>
          <cell r="BF1228"/>
          <cell r="BG1228"/>
          <cell r="BH1228"/>
          <cell r="BI1228"/>
          <cell r="BJ1228"/>
          <cell r="BK1228"/>
          <cell r="BL1228"/>
          <cell r="BM1228"/>
          <cell r="BN1228"/>
          <cell r="BO1228"/>
          <cell r="BP1228"/>
          <cell r="BQ1228"/>
          <cell r="BR1228"/>
          <cell r="BS1228"/>
          <cell r="BT1228" t="str">
            <v xml:space="preserve"> </v>
          </cell>
          <cell r="BU1228"/>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2712</v>
          </cell>
          <cell r="C1229">
            <v>1223</v>
          </cell>
          <cell r="D1229"/>
          <cell r="E1229"/>
          <cell r="F1229"/>
          <cell r="G1229">
            <v>800096536043</v>
          </cell>
          <cell r="H1229" t="str">
            <v>นาง</v>
          </cell>
          <cell r="I1229" t="str">
            <v>มีนา</v>
          </cell>
          <cell r="J1229" t="str">
            <v>แก้วเกิดก่อน</v>
          </cell>
          <cell r="K1229" t="str">
            <v>3-5002-00826-13-1</v>
          </cell>
          <cell r="L1229" t="str">
            <v>ฮอด</v>
          </cell>
          <cell r="M1229" t="str">
            <v>เชียงใหม่ 3</v>
          </cell>
          <cell r="N1229">
            <v>8</v>
          </cell>
          <cell r="O1229"/>
          <cell r="P1229" t="str">
            <v>1.บุคคลค้ำประกัน</v>
          </cell>
          <cell r="Q1229"/>
          <cell r="R1229"/>
          <cell r="S1229" t="str">
            <v>จังหวัดฮอด</v>
          </cell>
          <cell r="T1229" t="str">
            <v>ผบE992</v>
          </cell>
          <cell r="U1229">
            <v>2565</v>
          </cell>
          <cell r="V1229" t="str">
            <v>ผบE139</v>
          </cell>
          <cell r="W1229">
            <v>2566</v>
          </cell>
          <cell r="X1229">
            <v>7</v>
          </cell>
          <cell r="Y1229">
            <v>2</v>
          </cell>
          <cell r="Z1229">
            <v>2566</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cell r="BD1229"/>
          <cell r="BE1229"/>
          <cell r="BF1229"/>
          <cell r="BG1229"/>
          <cell r="BH1229"/>
          <cell r="BI1229"/>
          <cell r="BJ1229"/>
          <cell r="BK1229"/>
          <cell r="BL1229"/>
          <cell r="BM1229"/>
          <cell r="BN1229"/>
          <cell r="BO1229"/>
          <cell r="BP1229"/>
          <cell r="BQ1229"/>
          <cell r="BR1229"/>
          <cell r="BS1229"/>
          <cell r="BT1229" t="str">
            <v>นางมีนา แก้วเกิดก่อน</v>
          </cell>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2712</v>
          </cell>
          <cell r="C1230">
            <v>1227</v>
          </cell>
          <cell r="D1230"/>
          <cell r="E1230"/>
          <cell r="F1230"/>
          <cell r="G1230"/>
          <cell r="H1230"/>
          <cell r="I1230"/>
          <cell r="J1230"/>
          <cell r="K1230"/>
          <cell r="L1230"/>
          <cell r="M1230"/>
          <cell r="N1230"/>
          <cell r="O1230"/>
          <cell r="P1230"/>
          <cell r="Q1230"/>
          <cell r="R1230"/>
          <cell r="S1230"/>
          <cell r="T1230"/>
          <cell r="U1230"/>
          <cell r="V1230"/>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cell r="BD1230"/>
          <cell r="BE1230"/>
          <cell r="BF1230"/>
          <cell r="BG1230"/>
          <cell r="BH1230"/>
          <cell r="BI1230"/>
          <cell r="BJ1230"/>
          <cell r="BK1230"/>
          <cell r="BL1230"/>
          <cell r="BM1230"/>
          <cell r="BN1230"/>
          <cell r="BO1230"/>
          <cell r="BP1230"/>
          <cell r="BQ1230"/>
          <cell r="BR1230"/>
          <cell r="BS1230"/>
          <cell r="BT1230" t="str">
            <v xml:space="preserve"> </v>
          </cell>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cell r="C1231">
            <v>1182</v>
          </cell>
          <cell r="D1231"/>
          <cell r="E1231"/>
          <cell r="F1231"/>
          <cell r="G1231"/>
          <cell r="H1231"/>
          <cell r="I1231"/>
          <cell r="J1231"/>
          <cell r="K1231"/>
          <cell r="L1231"/>
          <cell r="M1231"/>
          <cell r="N1231"/>
          <cell r="O1231"/>
          <cell r="P1231"/>
          <cell r="Q1231"/>
          <cell r="R1231"/>
          <cell r="S1231"/>
          <cell r="T1231"/>
          <cell r="U1231"/>
          <cell r="V1231"/>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cell r="BD1231"/>
          <cell r="BE1231"/>
          <cell r="BF1231"/>
          <cell r="BG1231"/>
          <cell r="BH1231"/>
          <cell r="BI1231"/>
          <cell r="BJ1231"/>
          <cell r="BK1231"/>
          <cell r="BL1231"/>
          <cell r="BM1231"/>
          <cell r="BN1231"/>
          <cell r="BO1231"/>
          <cell r="BP1231"/>
          <cell r="BQ1231"/>
          <cell r="BR1231"/>
          <cell r="BS1231"/>
          <cell r="BT1231" t="str">
            <v xml:space="preserve"> </v>
          </cell>
          <cell r="BU1231">
            <v>0</v>
          </cell>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2716</v>
          </cell>
          <cell r="C1232">
            <v>1867</v>
          </cell>
          <cell r="D1232">
            <v>9</v>
          </cell>
          <cell r="E1232">
            <v>8</v>
          </cell>
          <cell r="F1232">
            <v>67</v>
          </cell>
          <cell r="G1232">
            <v>800098449864</v>
          </cell>
          <cell r="H1232" t="str">
            <v>นาย</v>
          </cell>
          <cell r="I1232" t="str">
            <v>สุธีร์</v>
          </cell>
          <cell r="J1232" t="str">
            <v>ทองคำขาว</v>
          </cell>
          <cell r="K1232" t="str">
            <v>3-1010-00501-66-7</v>
          </cell>
          <cell r="L1232" t="str">
            <v>บิ๊กซีหางดง</v>
          </cell>
          <cell r="M1232" t="str">
            <v>เชียงใหม่ 3</v>
          </cell>
          <cell r="N1232">
            <v>8</v>
          </cell>
          <cell r="O1232" t="str">
            <v>สินเชื่อ ธนาคารประชาชนเพื่อผู้มีสวัสดิการแห่งรัฐ</v>
          </cell>
          <cell r="P1232"/>
          <cell r="Q1232"/>
          <cell r="R1232"/>
          <cell r="S1232" t="str">
            <v>แขวงเชียงใหม่</v>
          </cell>
          <cell r="T1232" t="str">
            <v>ผบE3221</v>
          </cell>
          <cell r="U1232">
            <v>2567</v>
          </cell>
          <cell r="V1232"/>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9/8/67</v>
          </cell>
          <cell r="BC1232"/>
          <cell r="BD1232"/>
          <cell r="BE1232"/>
          <cell r="BF1232"/>
          <cell r="BG1232"/>
          <cell r="BH1232"/>
          <cell r="BI1232"/>
          <cell r="BJ1232"/>
          <cell r="BK1232"/>
          <cell r="BL1232"/>
          <cell r="BM1232"/>
          <cell r="BN1232"/>
          <cell r="BO1232"/>
          <cell r="BP1232"/>
          <cell r="BQ1232"/>
          <cell r="BR1232"/>
          <cell r="BS1232"/>
          <cell r="BT1232" t="str">
            <v>นายสุธีร์ ทองคำขาว</v>
          </cell>
          <cell r="BU1232">
            <v>0</v>
          </cell>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2717</v>
          </cell>
          <cell r="C1233">
            <v>1868</v>
          </cell>
          <cell r="D1233">
            <v>9</v>
          </cell>
          <cell r="E1233">
            <v>8</v>
          </cell>
          <cell r="F1233">
            <v>67</v>
          </cell>
          <cell r="G1233">
            <v>800124741698</v>
          </cell>
          <cell r="H1233" t="str">
            <v>นางสาว</v>
          </cell>
          <cell r="I1233" t="str">
            <v xml:space="preserve">เบญจวรรณ </v>
          </cell>
          <cell r="J1233" t="str">
            <v>ก๋าแก้ว</v>
          </cell>
          <cell r="K1233" t="str">
            <v>3-5012-01021-98-7</v>
          </cell>
          <cell r="L1233" t="str">
            <v>สันป่าตอง</v>
          </cell>
          <cell r="M1233" t="str">
            <v>เชียงใหม่ 3</v>
          </cell>
          <cell r="N1233">
            <v>8</v>
          </cell>
          <cell r="O1233" t="str">
            <v>สินเชื่อ ธนาคารประชาชน</v>
          </cell>
          <cell r="P1233" t="str">
            <v>1.บุคคลค้ำประกัน</v>
          </cell>
          <cell r="Q1233"/>
          <cell r="R1233"/>
          <cell r="S1233" t="str">
            <v>แขวงเชียงใหม่</v>
          </cell>
          <cell r="T1233" t="str">
            <v>ผบE3202</v>
          </cell>
          <cell r="U1233">
            <v>2567</v>
          </cell>
          <cell r="V1233" t="str">
            <v>ผบE5130</v>
          </cell>
          <cell r="W1233">
            <v>2567</v>
          </cell>
          <cell r="X1233">
            <v>10</v>
          </cell>
          <cell r="Y1233">
            <v>6</v>
          </cell>
          <cell r="Z1233">
            <v>2567</v>
          </cell>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9/8/67</v>
          </cell>
          <cell r="BC1233"/>
          <cell r="BD1233"/>
          <cell r="BE1233"/>
          <cell r="BF1233"/>
          <cell r="BG1233"/>
          <cell r="BH1233"/>
          <cell r="BI1233"/>
          <cell r="BJ1233"/>
          <cell r="BK1233"/>
          <cell r="BL1233"/>
          <cell r="BM1233"/>
          <cell r="BN1233"/>
          <cell r="BO1233"/>
          <cell r="BP1233"/>
          <cell r="BQ1233"/>
          <cell r="BR1233"/>
          <cell r="BS1233"/>
          <cell r="BT1233" t="str">
            <v>นางสาวเบญจวรรณ  ก๋าแก้ว</v>
          </cell>
          <cell r="BU1233">
            <v>0</v>
          </cell>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2718</v>
          </cell>
          <cell r="C1234">
            <v>1869</v>
          </cell>
          <cell r="D1234">
            <v>9</v>
          </cell>
          <cell r="E1234">
            <v>8</v>
          </cell>
          <cell r="F1234">
            <v>67</v>
          </cell>
          <cell r="G1234">
            <v>800103644582</v>
          </cell>
          <cell r="H1234" t="str">
            <v>นาง</v>
          </cell>
          <cell r="I1234" t="str">
            <v>รุ่งนภา</v>
          </cell>
          <cell r="J1234" t="str">
            <v>ไชยวรรณ</v>
          </cell>
          <cell r="K1234" t="str">
            <v>3-5019-00471-47-7</v>
          </cell>
          <cell r="L1234" t="str">
            <v>สารภี</v>
          </cell>
          <cell r="M1234" t="str">
            <v>เชียงใหม่ 3</v>
          </cell>
          <cell r="N1234">
            <v>8</v>
          </cell>
          <cell r="O1234" t="str">
            <v>สินเชื่อ ธนาคารประชาชน</v>
          </cell>
          <cell r="P1234"/>
          <cell r="Q1234"/>
          <cell r="R1234"/>
          <cell r="S1234" t="str">
            <v>แขวงเชียงใหม่</v>
          </cell>
          <cell r="T1234" t="str">
            <v>ผบE3204</v>
          </cell>
          <cell r="U1234">
            <v>2567</v>
          </cell>
          <cell r="V1234" t="str">
            <v>ผบE5131</v>
          </cell>
          <cell r="W1234">
            <v>2567</v>
          </cell>
          <cell r="X1234">
            <v>10</v>
          </cell>
          <cell r="Y1234">
            <v>6</v>
          </cell>
          <cell r="Z1234">
            <v>2567</v>
          </cell>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9/8/67</v>
          </cell>
          <cell r="BC1234"/>
          <cell r="BD1234"/>
          <cell r="BE1234"/>
          <cell r="BF1234"/>
          <cell r="BG1234"/>
          <cell r="BH1234"/>
          <cell r="BI1234"/>
          <cell r="BJ1234"/>
          <cell r="BK1234"/>
          <cell r="BL1234"/>
          <cell r="BM1234"/>
          <cell r="BN1234"/>
          <cell r="BO1234"/>
          <cell r="BP1234"/>
          <cell r="BQ1234"/>
          <cell r="BR1234"/>
          <cell r="BS1234"/>
          <cell r="BT1234" t="str">
            <v>นางรุ่งนภา ไชยวรรณ</v>
          </cell>
          <cell r="BU1234">
            <v>0</v>
          </cell>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cell r="C1235"/>
          <cell r="D1235"/>
          <cell r="E1235"/>
          <cell r="F1235"/>
          <cell r="G1235"/>
          <cell r="H1235"/>
          <cell r="I1235"/>
          <cell r="J1235"/>
          <cell r="K1235"/>
          <cell r="L1235"/>
          <cell r="M1235"/>
          <cell r="N1235"/>
          <cell r="O1235"/>
          <cell r="P1235"/>
          <cell r="Q1235"/>
          <cell r="R1235"/>
          <cell r="S1235"/>
          <cell r="T1235"/>
          <cell r="U1235"/>
          <cell r="V1235"/>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cell r="BJ1235"/>
          <cell r="BK1235"/>
          <cell r="BL1235"/>
          <cell r="BM1235"/>
          <cell r="BN1235"/>
          <cell r="BO1235"/>
          <cell r="BP1235"/>
          <cell r="BQ1235"/>
          <cell r="BR1235"/>
          <cell r="BS1235"/>
          <cell r="BT1235" t="str">
            <v xml:space="preserve"> </v>
          </cell>
          <cell r="BU1235">
            <v>0</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cell r="C1236"/>
          <cell r="D1236"/>
          <cell r="E1236"/>
          <cell r="F1236"/>
          <cell r="G1236"/>
          <cell r="H1236"/>
          <cell r="I1236"/>
          <cell r="J1236"/>
          <cell r="K1236"/>
          <cell r="L1236"/>
          <cell r="M1236"/>
          <cell r="N1236"/>
          <cell r="O1236"/>
          <cell r="P1236"/>
          <cell r="Q1236"/>
          <cell r="R1236"/>
          <cell r="S1236"/>
          <cell r="T1236"/>
          <cell r="U1236"/>
          <cell r="V1236"/>
          <cell r="W1236"/>
          <cell r="X1236"/>
          <cell r="Y1236"/>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cell r="BJ1236"/>
          <cell r="BK1236"/>
          <cell r="BL1236"/>
          <cell r="BM1236"/>
          <cell r="BN1236"/>
          <cell r="BO1236"/>
          <cell r="BP1236"/>
          <cell r="BQ1236"/>
          <cell r="BR1236"/>
          <cell r="BS1236"/>
          <cell r="BT1236" t="str">
            <v xml:space="preserve"> </v>
          </cell>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cell r="C1237"/>
          <cell r="D1237"/>
          <cell r="E1237"/>
          <cell r="F1237"/>
          <cell r="G1237"/>
          <cell r="H1237"/>
          <cell r="I1237"/>
          <cell r="J1237"/>
          <cell r="K1237"/>
          <cell r="L1237"/>
          <cell r="M1237"/>
          <cell r="N1237"/>
          <cell r="O1237"/>
          <cell r="P1237"/>
          <cell r="Q1237"/>
          <cell r="R1237"/>
          <cell r="S1237"/>
          <cell r="T1237"/>
          <cell r="U1237"/>
          <cell r="V1237"/>
          <cell r="W1237"/>
          <cell r="X1237"/>
          <cell r="Y1237"/>
          <cell r="Z1237"/>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cell r="BC1237"/>
          <cell r="BD1237"/>
          <cell r="BE1237"/>
          <cell r="BF1237"/>
          <cell r="BG1237"/>
          <cell r="BH1237"/>
          <cell r="BI1237"/>
          <cell r="BJ1237"/>
          <cell r="BK1237"/>
          <cell r="BL1237"/>
          <cell r="BM1237"/>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cell r="C1238"/>
          <cell r="D1238"/>
          <cell r="E1238"/>
          <cell r="F1238"/>
          <cell r="G1238"/>
          <cell r="H1238"/>
          <cell r="I1238"/>
          <cell r="J1238"/>
          <cell r="K1238"/>
          <cell r="L1238"/>
          <cell r="M1238"/>
          <cell r="N1238"/>
          <cell r="O1238"/>
          <cell r="P1238"/>
          <cell r="Q1238"/>
          <cell r="R1238"/>
          <cell r="S1238"/>
          <cell r="T1238"/>
          <cell r="U1238"/>
          <cell r="V1238"/>
          <cell r="W1238"/>
          <cell r="X1238"/>
          <cell r="Y1238"/>
          <cell r="Z1238"/>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cell r="BC1238"/>
          <cell r="BD1238"/>
          <cell r="BE1238"/>
          <cell r="BF1238"/>
          <cell r="BG1238"/>
          <cell r="BH1238"/>
          <cell r="BI1238"/>
          <cell r="BJ1238"/>
          <cell r="BK1238"/>
          <cell r="BL1238"/>
          <cell r="BM1238"/>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cell r="C1239"/>
          <cell r="D1239"/>
          <cell r="E1239"/>
          <cell r="F1239"/>
          <cell r="G1239"/>
          <cell r="H1239"/>
          <cell r="I1239"/>
          <cell r="J1239"/>
          <cell r="K1239"/>
          <cell r="L1239"/>
          <cell r="M1239"/>
          <cell r="N1239"/>
          <cell r="O1239"/>
          <cell r="P1239"/>
          <cell r="Q1239"/>
          <cell r="R1239"/>
          <cell r="S1239"/>
          <cell r="T1239"/>
          <cell r="U1239"/>
          <cell r="V1239"/>
          <cell r="W1239"/>
          <cell r="X1239"/>
          <cell r="Y1239"/>
          <cell r="Z1239"/>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cell r="BC1239"/>
          <cell r="BD1239"/>
          <cell r="BE1239"/>
          <cell r="BF1239"/>
          <cell r="BG1239"/>
          <cell r="BH1239"/>
          <cell r="BI1239"/>
          <cell r="BJ1239"/>
          <cell r="BK1239"/>
          <cell r="BL1239"/>
          <cell r="BM1239"/>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cell r="C1240"/>
          <cell r="D1240"/>
          <cell r="E1240"/>
          <cell r="F1240"/>
          <cell r="G1240"/>
          <cell r="H1240"/>
          <cell r="I1240"/>
          <cell r="J1240"/>
          <cell r="K1240"/>
          <cell r="L1240"/>
          <cell r="M1240"/>
          <cell r="N1240"/>
          <cell r="O1240"/>
          <cell r="P1240"/>
          <cell r="Q1240"/>
          <cell r="R1240"/>
          <cell r="S1240"/>
          <cell r="T1240"/>
          <cell r="U1240"/>
          <cell r="V1240"/>
          <cell r="W1240"/>
          <cell r="X1240"/>
          <cell r="Y1240"/>
          <cell r="Z1240"/>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cell r="BC1240"/>
          <cell r="BD1240"/>
          <cell r="BE1240"/>
          <cell r="BF1240"/>
          <cell r="BG1240"/>
          <cell r="BH1240"/>
          <cell r="BI1240"/>
          <cell r="BJ1240"/>
          <cell r="BK1240"/>
          <cell r="BL1240"/>
          <cell r="BM1240"/>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cell r="C1382"/>
          <cell r="D1382"/>
          <cell r="E1382"/>
          <cell r="F1382"/>
          <cell r="G1382"/>
          <cell r="H1382"/>
          <cell r="I1382"/>
          <cell r="J1382"/>
          <cell r="K1382"/>
          <cell r="L1382"/>
          <cell r="M1382"/>
          <cell r="N1382"/>
          <cell r="O1382"/>
          <cell r="P1382"/>
          <cell r="Q1382"/>
          <cell r="R1382"/>
          <cell r="S1382"/>
          <cell r="T1382"/>
          <cell r="U1382"/>
          <cell r="V1382"/>
          <cell r="W1382"/>
          <cell r="X1382"/>
          <cell r="Y1382"/>
          <cell r="Z1382"/>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cell r="BM1382"/>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cell r="C1383"/>
          <cell r="D1383"/>
          <cell r="E1383"/>
          <cell r="F1383"/>
          <cell r="G1383"/>
          <cell r="H1383"/>
          <cell r="I1383"/>
          <cell r="J1383"/>
          <cell r="K1383"/>
          <cell r="L1383"/>
          <cell r="M1383"/>
          <cell r="N1383"/>
          <cell r="O1383"/>
          <cell r="P1383"/>
          <cell r="Q1383"/>
          <cell r="R1383"/>
          <cell r="S1383"/>
          <cell r="T1383"/>
          <cell r="U1383"/>
          <cell r="V1383"/>
          <cell r="W1383"/>
          <cell r="X1383"/>
          <cell r="Y1383"/>
          <cell r="Z1383"/>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cell r="BM1383"/>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cell r="C1384"/>
          <cell r="D1384"/>
          <cell r="E1384"/>
          <cell r="F1384"/>
          <cell r="G1384"/>
          <cell r="H1384"/>
          <cell r="I1384"/>
          <cell r="J1384"/>
          <cell r="K1384"/>
          <cell r="L1384"/>
          <cell r="M1384"/>
          <cell r="N1384"/>
          <cell r="O1384"/>
          <cell r="P1384"/>
          <cell r="Q1384"/>
          <cell r="R1384"/>
          <cell r="S1384"/>
          <cell r="T1384"/>
          <cell r="U1384"/>
          <cell r="V1384"/>
          <cell r="W1384"/>
          <cell r="X1384"/>
          <cell r="Y1384"/>
          <cell r="Z1384"/>
          <cell r="AA1384"/>
          <cell r="AB1384"/>
          <cell r="AC1384"/>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cell r="BM1384"/>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cell r="C1385"/>
          <cell r="D1385"/>
          <cell r="E1385"/>
          <cell r="F1385"/>
          <cell r="G1385"/>
          <cell r="H1385"/>
          <cell r="I1385"/>
          <cell r="J1385"/>
          <cell r="K1385"/>
          <cell r="L1385"/>
          <cell r="M1385"/>
          <cell r="N1385"/>
          <cell r="O1385"/>
          <cell r="P1385"/>
          <cell r="Q1385"/>
          <cell r="R1385"/>
          <cell r="S1385"/>
          <cell r="T1385"/>
          <cell r="U1385"/>
          <cell r="V1385"/>
          <cell r="W1385"/>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cell r="BM1385"/>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cell r="C1386"/>
          <cell r="D1386"/>
          <cell r="E1386"/>
          <cell r="F1386"/>
          <cell r="G1386"/>
          <cell r="H1386"/>
          <cell r="I1386"/>
          <cell r="J1386"/>
          <cell r="K1386"/>
          <cell r="L1386"/>
          <cell r="M1386"/>
          <cell r="N1386"/>
          <cell r="O1386"/>
          <cell r="P1386"/>
          <cell r="Q1386"/>
          <cell r="R1386"/>
          <cell r="S1386"/>
          <cell r="T1386"/>
          <cell r="U1386"/>
          <cell r="V1386"/>
          <cell r="W1386"/>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cell r="BM1386"/>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cell r="C1387"/>
          <cell r="D1387"/>
          <cell r="E1387"/>
          <cell r="F1387"/>
          <cell r="G1387"/>
          <cell r="H1387"/>
          <cell r="I1387"/>
          <cell r="J1387"/>
          <cell r="K1387"/>
          <cell r="L1387"/>
          <cell r="M1387"/>
          <cell r="N1387"/>
          <cell r="O1387"/>
          <cell r="P1387"/>
          <cell r="Q1387"/>
          <cell r="R1387"/>
          <cell r="S1387"/>
          <cell r="T1387"/>
          <cell r="U1387"/>
          <cell r="V1387"/>
          <cell r="W1387"/>
          <cell r="X1387"/>
          <cell r="Y1387"/>
          <cell r="Z1387"/>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cell r="BM1387"/>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807">
          <cell r="BV1807"/>
          <cell r="BW1807"/>
          <cell r="BX1807"/>
          <cell r="BY1807"/>
        </row>
        <row r="1808">
          <cell r="BV1808"/>
          <cell r="BW1808"/>
          <cell r="BX1808"/>
          <cell r="BY1808"/>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245</v>
      </c>
      <c r="I1" s="246">
        <v>10</v>
      </c>
    </row>
    <row r="2" spans="1:11">
      <c r="A2" s="143" t="s">
        <v>254</v>
      </c>
      <c r="B2" s="145" t="str" cm="1">
        <f t="array" ref="B2">_xlfn.IFS(I1&lt;850,VLOOKUP(I1,[1]บังคับคดี!$B:$ZZ,60,0),AND(I1&gt;=850,I1&lt;1435),VLOOKUP(I1,'[1]บังคับคดีใหม่ ปี2563-2564'!$B:$ZZ,63,0),I1&gt;=1435,VLOOKUP(I1,'[1]สืบทรัพย์ ปี 2564-25666'!$B:$ZZ,71,0))</f>
        <v>นางสาวจีระนันท์   ปัญญานะ</v>
      </c>
      <c r="C2" s="175" t="s">
        <v>73</v>
      </c>
      <c r="D2" s="145" t="str" cm="1">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259</v>
      </c>
      <c r="F2" s="145">
        <v>3</v>
      </c>
      <c r="I2" s="246"/>
    </row>
    <row r="3" spans="1:11">
      <c r="A3" s="143" t="s">
        <v>255</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209</v>
      </c>
      <c r="D3" s="147" cm="1">
        <f t="array" ref="D3">_xlfn.IFS(I1&lt;850,VLOOKUP(I1,[1]บังคับคดี!$B:$ZZ,59,0),AND(I1&gt;=850,I1&lt;1435),VLOOKUP(I1,'[1]บังคับคดีใหม่ ปี2563-2564'!$B:$ZZ,64,0),I1&gt;=1435,VLOOKUP(I1,'[1]สืบทรัพย์ ปี 2564-25666'!$B:$ZZ,72,0))</f>
        <v>823557010572</v>
      </c>
      <c r="E3" s="153" t="s">
        <v>258</v>
      </c>
      <c r="F3" s="149"/>
      <c r="I3" s="246"/>
    </row>
    <row r="4" spans="1:11">
      <c r="A4" s="143" t="s">
        <v>256</v>
      </c>
      <c r="B4" s="146" cm="1">
        <f t="array" ref="B4">_xlfn.IFS(I1&lt;850,VLOOKUP(I1,[1]บังคับคดี!$B:$ZZ,5,0),AND(I1&gt;=850,I1&lt;1435),VLOOKUP(I1,'[1]บังคับคดีใหม่ ปี2563-2564'!$B:$ZZ,6,0),I1&gt;=1435,VLOOKUP(I1,'[1]สืบทรัพย์ ปี 2564-25666'!$B:$ZZ,6,0))</f>
        <v>800027981151</v>
      </c>
      <c r="C4" s="176" t="s">
        <v>267</v>
      </c>
      <c r="D4" s="219">
        <v>240308</v>
      </c>
      <c r="E4" s="222" t="s">
        <v>342</v>
      </c>
      <c r="F4" s="219"/>
      <c r="I4" s="157" t="s">
        <v>247</v>
      </c>
    </row>
    <row r="5" spans="1:11">
      <c r="A5" s="143" t="s">
        <v>257</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ผบ.6637/2557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ผบ.8944/2557</v>
      </c>
      <c r="I5" s="157" t="s">
        <v>260</v>
      </c>
    </row>
    <row r="6" spans="1:11">
      <c r="A6" s="153" t="s">
        <v>343</v>
      </c>
      <c r="B6" s="171">
        <v>48699.65</v>
      </c>
      <c r="C6" s="225" t="s">
        <v>349</v>
      </c>
      <c r="D6" s="148">
        <v>243823</v>
      </c>
    </row>
    <row r="7" spans="1:11">
      <c r="A7" s="153"/>
      <c r="B7" s="189"/>
      <c r="D7" s="190"/>
    </row>
    <row r="8" spans="1:11">
      <c r="A8" s="153" t="s">
        <v>280</v>
      </c>
      <c r="B8" s="145" t="s">
        <v>362</v>
      </c>
      <c r="C8" s="175" t="s">
        <v>319</v>
      </c>
      <c r="D8" s="145">
        <v>42</v>
      </c>
      <c r="E8" s="175" t="s">
        <v>281</v>
      </c>
      <c r="F8" s="191">
        <v>3560300285736</v>
      </c>
      <c r="G8"/>
    </row>
    <row r="9" spans="1:11">
      <c r="A9" s="153" t="s">
        <v>329</v>
      </c>
      <c r="B9" s="220">
        <v>243741</v>
      </c>
      <c r="D9"/>
    </row>
    <row r="10" spans="1:11">
      <c r="A10" s="153"/>
      <c r="B10"/>
      <c r="C10"/>
      <c r="D10"/>
    </row>
    <row r="11" spans="1:11">
      <c r="A11" s="155" t="s">
        <v>246</v>
      </c>
      <c r="B11" s="160" t="s">
        <v>251</v>
      </c>
      <c r="C11" s="177" t="s">
        <v>233</v>
      </c>
      <c r="D11" s="150" t="s">
        <v>249</v>
      </c>
      <c r="E11" s="150" t="s">
        <v>240</v>
      </c>
      <c r="F11" s="150" t="s">
        <v>262</v>
      </c>
      <c r="G11" s="150" t="s">
        <v>248</v>
      </c>
      <c r="H11" s="140"/>
      <c r="I11" s="156" t="s">
        <v>237</v>
      </c>
      <c r="J11" s="156"/>
      <c r="K11" s="156"/>
    </row>
    <row r="12" spans="1:11" s="151" customFormat="1" ht="21.75" customHeight="1">
      <c r="A12" s="165" t="str">
        <f>IF(B14="","จำเลย","จำเลยที่ 1")</f>
        <v>จำเลยที่ 1</v>
      </c>
      <c r="B12" s="158" t="s">
        <v>361</v>
      </c>
      <c r="C12" s="202" t="s">
        <v>354</v>
      </c>
      <c r="D12" s="152" t="s">
        <v>241</v>
      </c>
      <c r="E12" s="158"/>
      <c r="F12" s="169"/>
      <c r="G12" s="152"/>
      <c r="I12" s="247" t="s">
        <v>244</v>
      </c>
      <c r="J12" s="247"/>
      <c r="K12" s="247"/>
    </row>
    <row r="13" spans="1:11" s="151" customFormat="1">
      <c r="A13" s="165" t="str">
        <f>IF(B14="","คู่สมรส","คู่สมรสจำเลยที่ 1")</f>
        <v>คู่สมรสจำเลยที่ 1</v>
      </c>
      <c r="B13" s="158" t="s">
        <v>152</v>
      </c>
      <c r="C13" s="202" t="s">
        <v>152</v>
      </c>
      <c r="D13" s="152" t="s">
        <v>152</v>
      </c>
      <c r="E13" s="158"/>
      <c r="F13" s="169"/>
      <c r="G13" s="152"/>
      <c r="I13" s="247"/>
      <c r="J13" s="247"/>
      <c r="K13" s="247"/>
    </row>
    <row r="14" spans="1:11" s="151" customFormat="1">
      <c r="A14" s="165" t="s">
        <v>213</v>
      </c>
      <c r="B14" s="158" t="s">
        <v>350</v>
      </c>
      <c r="C14" s="202" t="s">
        <v>355</v>
      </c>
      <c r="D14" s="152" t="s">
        <v>241</v>
      </c>
      <c r="E14" s="158"/>
      <c r="F14" s="169"/>
      <c r="G14" s="152"/>
      <c r="I14" s="166" t="s">
        <v>250</v>
      </c>
      <c r="J14" s="166"/>
      <c r="K14" s="166"/>
    </row>
    <row r="15" spans="1:11" s="151" customFormat="1">
      <c r="A15" s="165" t="s">
        <v>216</v>
      </c>
      <c r="B15" s="158" t="s">
        <v>351</v>
      </c>
      <c r="C15" s="202" t="s">
        <v>356</v>
      </c>
      <c r="D15" s="152" t="s">
        <v>241</v>
      </c>
      <c r="E15" s="158"/>
      <c r="F15" s="169"/>
      <c r="G15" s="152"/>
      <c r="I15" s="166" t="s">
        <v>252</v>
      </c>
      <c r="J15" s="166"/>
      <c r="K15" s="166"/>
    </row>
    <row r="16" spans="1:11" s="151" customFormat="1">
      <c r="A16" s="165" t="s">
        <v>214</v>
      </c>
      <c r="B16" s="158" t="s">
        <v>352</v>
      </c>
      <c r="C16" s="202" t="s">
        <v>357</v>
      </c>
      <c r="D16" s="152" t="s">
        <v>241</v>
      </c>
      <c r="E16" s="158"/>
      <c r="F16" s="169"/>
      <c r="G16" s="152"/>
      <c r="I16" s="166" t="s">
        <v>344</v>
      </c>
      <c r="J16" s="166"/>
      <c r="K16" s="166"/>
    </row>
    <row r="17" spans="1:12" s="151" customFormat="1">
      <c r="A17" s="165" t="s">
        <v>217</v>
      </c>
      <c r="B17" s="158" t="s">
        <v>353</v>
      </c>
      <c r="C17" s="202" t="s">
        <v>358</v>
      </c>
      <c r="D17" s="152" t="s">
        <v>242</v>
      </c>
      <c r="E17" s="158" t="s">
        <v>359</v>
      </c>
      <c r="F17" s="169"/>
      <c r="G17" s="152"/>
      <c r="I17" s="166" t="s">
        <v>345</v>
      </c>
      <c r="J17" s="166"/>
      <c r="K17" s="166"/>
    </row>
    <row r="18" spans="1:12" s="151" customFormat="1" ht="21.75" customHeight="1">
      <c r="A18" s="165" t="s">
        <v>218</v>
      </c>
      <c r="B18" s="158"/>
      <c r="C18" s="202"/>
      <c r="D18" s="152"/>
      <c r="E18" s="158"/>
      <c r="F18" s="169"/>
      <c r="G18" s="152"/>
      <c r="I18" s="166" t="s">
        <v>346</v>
      </c>
      <c r="J18" s="159"/>
      <c r="K18" s="159"/>
    </row>
    <row r="19" spans="1:12" s="151" customFormat="1" ht="21.75" customHeight="1">
      <c r="A19" s="165" t="s">
        <v>221</v>
      </c>
      <c r="B19" s="158"/>
      <c r="C19" s="202"/>
      <c r="D19" s="152"/>
      <c r="E19" s="158"/>
      <c r="F19" s="169"/>
      <c r="G19" s="152"/>
      <c r="I19" s="224" t="s">
        <v>347</v>
      </c>
      <c r="J19" s="221"/>
      <c r="K19" s="221"/>
    </row>
    <row r="20" spans="1:12" s="151" customFormat="1">
      <c r="A20" s="165" t="s">
        <v>219</v>
      </c>
      <c r="B20" s="158"/>
      <c r="C20" s="202"/>
      <c r="D20" s="152"/>
      <c r="E20" s="158"/>
      <c r="F20" s="169"/>
      <c r="G20" s="152"/>
      <c r="I20" s="221"/>
      <c r="J20" s="221"/>
      <c r="K20" s="221"/>
    </row>
    <row r="21" spans="1:12" s="151" customFormat="1">
      <c r="A21" s="165" t="s">
        <v>222</v>
      </c>
      <c r="B21" s="158"/>
      <c r="C21" s="202"/>
      <c r="D21" s="152"/>
      <c r="E21" s="167"/>
      <c r="F21" s="170"/>
      <c r="G21" s="152"/>
    </row>
    <row r="22" spans="1:12" s="151" customFormat="1">
      <c r="A22" s="165" t="s">
        <v>220</v>
      </c>
      <c r="B22" s="158"/>
      <c r="C22" s="202"/>
      <c r="D22" s="152"/>
      <c r="E22" s="158"/>
      <c r="F22" s="169"/>
      <c r="G22" s="152"/>
      <c r="I22" s="151" t="s">
        <v>264</v>
      </c>
    </row>
    <row r="23" spans="1:12" s="151" customFormat="1">
      <c r="A23" s="165" t="s">
        <v>223</v>
      </c>
      <c r="B23" s="158"/>
      <c r="C23" s="202"/>
      <c r="D23" s="152"/>
      <c r="E23" s="158"/>
      <c r="F23" s="169"/>
      <c r="G23" s="152"/>
      <c r="I23" s="151" t="str">
        <f>CONCATENATE(I1," - รายงานผลสืบทรัพย์ ราย ",B2," ",C2,D2," (สืบรอบที่ ",F2,")")</f>
        <v>10 - รายงานผลสืบทรัพย์ ราย นางสาวจีระนันท์   ปัญญานะ สาขาเซ็นทรัล แอร์พอร์ต พลาซ่า เชียงใหม่ (สืบรอบที่ 3)</v>
      </c>
    </row>
    <row r="24" spans="1:12" s="151" customFormat="1">
      <c r="A24" s="165" t="s">
        <v>226</v>
      </c>
      <c r="B24" s="158"/>
      <c r="C24" s="202"/>
      <c r="D24" s="152"/>
      <c r="E24" s="158"/>
      <c r="F24" s="169"/>
      <c r="G24" s="152"/>
      <c r="I24" s="158"/>
      <c r="J24" s="223"/>
      <c r="K24" s="223"/>
      <c r="L24" s="223"/>
    </row>
    <row r="25" spans="1:12" s="151" customFormat="1">
      <c r="A25" s="165" t="s">
        <v>230</v>
      </c>
      <c r="B25" s="158"/>
      <c r="C25" s="202"/>
      <c r="D25" s="152"/>
      <c r="E25" s="158"/>
      <c r="F25" s="169"/>
      <c r="G25" s="152"/>
      <c r="J25" s="223"/>
      <c r="K25" s="223"/>
      <c r="L25" s="223"/>
    </row>
    <row r="26" spans="1:12" s="151" customFormat="1">
      <c r="A26" s="165" t="s">
        <v>227</v>
      </c>
      <c r="B26" s="158"/>
      <c r="C26" s="202"/>
      <c r="D26" s="152"/>
      <c r="E26" s="158"/>
      <c r="F26" s="169"/>
      <c r="G26" s="152"/>
      <c r="J26" s="223"/>
      <c r="K26" s="223"/>
      <c r="L26" s="223"/>
    </row>
    <row r="27" spans="1:12" s="151" customFormat="1">
      <c r="A27" s="165" t="s">
        <v>231</v>
      </c>
      <c r="B27" s="158"/>
      <c r="C27" s="202"/>
      <c r="D27" s="152"/>
      <c r="E27" s="167"/>
      <c r="F27" s="170"/>
      <c r="G27" s="152"/>
    </row>
    <row r="28" spans="1:12" s="151" customFormat="1">
      <c r="A28" s="165" t="s">
        <v>228</v>
      </c>
      <c r="B28" s="158"/>
      <c r="C28" s="202"/>
      <c r="D28" s="152"/>
      <c r="E28" s="158"/>
      <c r="F28" s="169"/>
      <c r="G28" s="152"/>
    </row>
    <row r="29" spans="1:12" s="151" customFormat="1">
      <c r="A29" s="165" t="s">
        <v>232</v>
      </c>
      <c r="B29" s="158"/>
      <c r="C29" s="202"/>
      <c r="D29" s="152"/>
      <c r="E29" s="158"/>
      <c r="F29" s="169"/>
      <c r="G29" s="152"/>
    </row>
    <row r="30" spans="1:12" s="151" customFormat="1">
      <c r="A30" s="165" t="s">
        <v>229</v>
      </c>
      <c r="B30" s="158"/>
      <c r="C30" s="202"/>
      <c r="D30" s="152"/>
      <c r="E30" s="158"/>
      <c r="F30" s="169"/>
      <c r="G30" s="152"/>
    </row>
    <row r="31" spans="1:12" s="151" customFormat="1">
      <c r="A31" s="168" t="s">
        <v>225</v>
      </c>
      <c r="B31" s="158"/>
      <c r="C31" s="203"/>
      <c r="D31" s="152"/>
      <c r="E31" s="158"/>
      <c r="F31" s="169"/>
      <c r="G31" s="152"/>
    </row>
    <row r="33" spans="1:6">
      <c r="A33" s="172" t="s">
        <v>263</v>
      </c>
      <c r="D33" s="173" t="s">
        <v>262</v>
      </c>
      <c r="E33" s="228"/>
      <c r="F33" s="2" t="s">
        <v>132</v>
      </c>
    </row>
    <row r="34" spans="1:6">
      <c r="E34" s="227"/>
    </row>
    <row r="35" spans="1:6">
      <c r="A35" s="217"/>
      <c r="B35" s="152"/>
      <c r="C35" s="218"/>
      <c r="D35" s="218"/>
      <c r="E35" s="218"/>
    </row>
  </sheetData>
  <mergeCells count="2">
    <mergeCell ref="I1:I3"/>
    <mergeCell ref="I12:K13"/>
  </mergeCells>
  <phoneticPr fontId="35" type="noConversion"/>
  <dataValidations disablePrompts="1"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 zoomScaleNormal="100" zoomScaleSheetLayoutView="100" workbookViewId="0">
      <selection activeCell="AM21" sqref="AM21"/>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24 กรกฎาคม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206</v>
      </c>
      <c r="B4" s="137"/>
      <c r="E4" s="270" t="str">
        <f>Sheet1!B2</f>
        <v>นางสาวจีระนันท์   ปัญญานะ</v>
      </c>
      <c r="F4" s="270"/>
      <c r="G4" s="270"/>
      <c r="H4" s="270"/>
      <c r="I4" s="270"/>
      <c r="J4" s="270"/>
      <c r="K4" s="270"/>
      <c r="L4" s="270"/>
      <c r="M4" s="270"/>
      <c r="N4" s="270"/>
      <c r="O4" s="270"/>
      <c r="P4" s="270"/>
      <c r="Q4" s="270"/>
      <c r="R4" s="270"/>
      <c r="S4" s="270"/>
      <c r="T4" s="270"/>
      <c r="U4" s="250" t="s">
        <v>73</v>
      </c>
      <c r="V4" s="250"/>
      <c r="W4" s="270" t="str">
        <f>Sheet1!D2</f>
        <v>เซ็นทรัล แอร์พอร์ต พลาซ่า เชียงใหม่</v>
      </c>
      <c r="X4" s="270"/>
      <c r="Y4" s="270"/>
      <c r="Z4" s="270"/>
      <c r="AA4" s="270"/>
      <c r="AB4" s="270"/>
      <c r="AC4" s="270"/>
      <c r="AD4" s="270"/>
      <c r="AE4" s="270"/>
      <c r="AF4" s="270"/>
      <c r="AG4" s="270"/>
      <c r="AH4" s="270"/>
      <c r="AI4" s="270"/>
      <c r="AJ4" s="270"/>
      <c r="AK4" s="138"/>
      <c r="AL4" s="185" t="s">
        <v>264</v>
      </c>
      <c r="AM4" s="184" t="s">
        <v>360</v>
      </c>
      <c r="AO4" s="161" t="s">
        <v>243</v>
      </c>
      <c r="AP4" s="138"/>
      <c r="AQ4" s="138"/>
    </row>
    <row r="5" spans="1:43">
      <c r="A5" s="19" t="s">
        <v>207</v>
      </c>
      <c r="B5" s="137"/>
      <c r="D5" s="270" t="str">
        <f>Sheet1!B3</f>
        <v>สินเชื่อธนาคารประชาชน</v>
      </c>
      <c r="E5" s="270"/>
      <c r="F5" s="270"/>
      <c r="G5" s="270"/>
      <c r="H5" s="270"/>
      <c r="I5" s="270"/>
      <c r="J5" s="270"/>
      <c r="K5" s="270"/>
      <c r="L5" s="270"/>
      <c r="M5" s="270"/>
      <c r="N5" s="270"/>
      <c r="O5" s="270"/>
      <c r="P5" s="270"/>
      <c r="Q5" s="270"/>
      <c r="R5" s="270"/>
      <c r="S5" s="250" t="s">
        <v>209</v>
      </c>
      <c r="T5" s="250"/>
      <c r="U5" s="250"/>
      <c r="V5" s="250"/>
      <c r="W5" s="276">
        <f>IF(OR(Sheet1!D3=0,Sheet1!D3="-"),"-",Sheet1!D3)</f>
        <v>823557010572</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10(67) - รายงานผลสืบทรัพย์ ราย นางสาวจีระนันท์   ปัญญานะ สาขาเซ็นทรัล แอร์พอร์ต พลาซ่า เชียงใหม่ (สืบรอบที่ 3) - ไม่พบทรัพย์</v>
      </c>
      <c r="AM5" s="138"/>
      <c r="AO5" s="162" t="s">
        <v>261</v>
      </c>
      <c r="AP5" s="138"/>
      <c r="AQ5" s="138"/>
    </row>
    <row r="6" spans="1:43">
      <c r="A6" s="19" t="s">
        <v>208</v>
      </c>
      <c r="B6" s="137"/>
      <c r="F6" s="271">
        <f>Sheet1!B4</f>
        <v>800027981151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348</v>
      </c>
      <c r="AO6" s="162" t="s">
        <v>253</v>
      </c>
      <c r="AP6" s="138"/>
      <c r="AQ6" s="138"/>
    </row>
    <row r="7" spans="1:43">
      <c r="A7" s="19" t="s">
        <v>63</v>
      </c>
      <c r="B7" s="137"/>
      <c r="C7" s="270" t="str">
        <f>Sheet1!B5</f>
        <v>แขวงเชียงใหม่</v>
      </c>
      <c r="D7" s="270"/>
      <c r="E7" s="270"/>
      <c r="F7" s="270"/>
      <c r="G7" s="270"/>
      <c r="H7" s="270"/>
      <c r="I7" s="270"/>
      <c r="J7" s="270"/>
      <c r="K7" s="249" t="s">
        <v>210</v>
      </c>
      <c r="L7" s="249"/>
      <c r="M7" s="249"/>
      <c r="N7" s="249"/>
      <c r="O7" s="249"/>
      <c r="P7" s="249"/>
      <c r="Q7" s="277" t="str">
        <f>Sheet1!D5</f>
        <v>ผบ.6637/2557</v>
      </c>
      <c r="R7" s="277"/>
      <c r="S7" s="277"/>
      <c r="T7" s="277"/>
      <c r="U7" s="277"/>
      <c r="V7" s="277"/>
      <c r="W7" s="277"/>
      <c r="X7" s="248" t="s">
        <v>211</v>
      </c>
      <c r="Y7" s="248"/>
      <c r="Z7" s="248"/>
      <c r="AA7" s="248"/>
      <c r="AB7" s="248"/>
      <c r="AC7" s="248"/>
      <c r="AD7" s="277" t="str">
        <f>Sheet1!F5</f>
        <v>ผบ.8944/2557</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212</v>
      </c>
      <c r="F9" s="256" t="str">
        <f>Sheet1!B12</f>
        <v>นางสาวจีระนันท์ ศิริกุลพันธ์</v>
      </c>
      <c r="G9" s="256"/>
      <c r="H9" s="256"/>
      <c r="I9" s="256"/>
      <c r="J9" s="256"/>
      <c r="K9" s="256"/>
      <c r="L9" s="256"/>
      <c r="M9" s="256"/>
      <c r="N9" s="256"/>
      <c r="O9" s="256"/>
      <c r="P9" s="256"/>
      <c r="Q9" s="256"/>
      <c r="R9" s="256"/>
      <c r="S9" s="2" t="s">
        <v>215</v>
      </c>
      <c r="Y9" s="263" t="str">
        <f>Sheet1!B13</f>
        <v>-</v>
      </c>
      <c r="Z9" s="263"/>
      <c r="AA9" s="263"/>
      <c r="AB9" s="263"/>
      <c r="AC9" s="263"/>
      <c r="AD9" s="263"/>
      <c r="AE9" s="263"/>
      <c r="AF9" s="263"/>
      <c r="AG9" s="263"/>
      <c r="AH9" s="263"/>
      <c r="AI9" s="263"/>
      <c r="AJ9" s="263"/>
      <c r="AK9" s="138"/>
      <c r="AN9" s="138"/>
      <c r="AO9" s="163" t="s">
        <v>237</v>
      </c>
      <c r="AP9" s="138"/>
      <c r="AQ9" s="138"/>
    </row>
    <row r="10" spans="1:43">
      <c r="A10" s="19"/>
      <c r="B10" s="2" t="s">
        <v>213</v>
      </c>
      <c r="F10" s="256" t="str">
        <f>Sheet1!B14</f>
        <v>นางลำดวน มณีวงค์</v>
      </c>
      <c r="G10" s="256"/>
      <c r="H10" s="256"/>
      <c r="I10" s="256"/>
      <c r="J10" s="256"/>
      <c r="K10" s="256"/>
      <c r="L10" s="256"/>
      <c r="M10" s="256"/>
      <c r="N10" s="256"/>
      <c r="O10" s="256"/>
      <c r="P10" s="256"/>
      <c r="Q10" s="256"/>
      <c r="R10" s="256"/>
      <c r="S10" s="2" t="s">
        <v>216</v>
      </c>
      <c r="Y10" s="263" t="str">
        <f>Sheet1!B15</f>
        <v>นายไพบูลย์ มณีวงค์</v>
      </c>
      <c r="Z10" s="263"/>
      <c r="AA10" s="263"/>
      <c r="AB10" s="263"/>
      <c r="AC10" s="263"/>
      <c r="AD10" s="263"/>
      <c r="AE10" s="263"/>
      <c r="AF10" s="263"/>
      <c r="AG10" s="263"/>
      <c r="AH10" s="263"/>
      <c r="AI10" s="263"/>
      <c r="AJ10" s="263"/>
      <c r="AK10" s="138"/>
      <c r="AN10" s="138"/>
      <c r="AO10" s="164" t="s">
        <v>238</v>
      </c>
      <c r="AP10" s="138"/>
      <c r="AQ10" s="138"/>
    </row>
    <row r="11" spans="1:43">
      <c r="A11" s="19"/>
      <c r="B11" s="2" t="s">
        <v>214</v>
      </c>
      <c r="F11" s="256" t="str">
        <f>Sheet1!B16</f>
        <v>นางสาววราภรณ์ สุโข</v>
      </c>
      <c r="G11" s="256"/>
      <c r="H11" s="256"/>
      <c r="I11" s="256"/>
      <c r="J11" s="256"/>
      <c r="K11" s="256"/>
      <c r="L11" s="256"/>
      <c r="M11" s="256"/>
      <c r="N11" s="256"/>
      <c r="O11" s="256"/>
      <c r="P11" s="256"/>
      <c r="Q11" s="256"/>
      <c r="R11" s="256"/>
      <c r="S11" s="2" t="s">
        <v>217</v>
      </c>
      <c r="Y11" s="263" t="str">
        <f>Sheet1!B17</f>
        <v>นายดำเนิน มูลอุด</v>
      </c>
      <c r="Z11" s="263"/>
      <c r="AA11" s="263"/>
      <c r="AB11" s="263"/>
      <c r="AC11" s="263"/>
      <c r="AD11" s="263"/>
      <c r="AE11" s="263"/>
      <c r="AF11" s="263"/>
      <c r="AG11" s="263"/>
      <c r="AH11" s="263"/>
      <c r="AI11" s="263"/>
      <c r="AJ11" s="263"/>
      <c r="AK11" s="138"/>
      <c r="AL11" s="138"/>
      <c r="AM11" s="138"/>
      <c r="AN11" s="138"/>
      <c r="AO11" s="164" t="s">
        <v>239</v>
      </c>
      <c r="AP11" s="138"/>
      <c r="AQ11" s="138"/>
    </row>
    <row r="12" spans="1:43" hidden="1">
      <c r="A12" s="19"/>
      <c r="B12" s="2" t="s">
        <v>218</v>
      </c>
      <c r="F12" s="256">
        <f>Sheet1!B18</f>
        <v>0</v>
      </c>
      <c r="G12" s="256"/>
      <c r="H12" s="256"/>
      <c r="I12" s="256"/>
      <c r="J12" s="256"/>
      <c r="K12" s="256"/>
      <c r="L12" s="256"/>
      <c r="M12" s="256"/>
      <c r="N12" s="256"/>
      <c r="O12" s="256"/>
      <c r="P12" s="256"/>
      <c r="Q12" s="256"/>
      <c r="R12" s="256"/>
      <c r="S12" s="2" t="s">
        <v>221</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219</v>
      </c>
      <c r="F13" s="256">
        <f>Sheet1!B20</f>
        <v>0</v>
      </c>
      <c r="G13" s="256"/>
      <c r="H13" s="256"/>
      <c r="I13" s="256"/>
      <c r="J13" s="256"/>
      <c r="K13" s="256"/>
      <c r="L13" s="256"/>
      <c r="M13" s="256"/>
      <c r="N13" s="256"/>
      <c r="O13" s="256"/>
      <c r="P13" s="256"/>
      <c r="Q13" s="256"/>
      <c r="R13" s="256"/>
      <c r="S13" s="2" t="s">
        <v>222</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220</v>
      </c>
      <c r="F14" s="256">
        <f>Sheet1!B22</f>
        <v>0</v>
      </c>
      <c r="G14" s="256"/>
      <c r="H14" s="256"/>
      <c r="I14" s="256"/>
      <c r="J14" s="256"/>
      <c r="K14" s="256"/>
      <c r="L14" s="256"/>
      <c r="M14" s="256"/>
      <c r="N14" s="256"/>
      <c r="O14" s="256"/>
      <c r="P14" s="256"/>
      <c r="Q14" s="256"/>
      <c r="R14" s="256"/>
      <c r="S14" s="2" t="s">
        <v>223</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226</v>
      </c>
      <c r="F15" s="256">
        <f>Sheet1!B24</f>
        <v>0</v>
      </c>
      <c r="G15" s="256"/>
      <c r="H15" s="256"/>
      <c r="I15" s="256"/>
      <c r="J15" s="256"/>
      <c r="K15" s="256"/>
      <c r="L15" s="256"/>
      <c r="M15" s="256"/>
      <c r="N15" s="256"/>
      <c r="O15" s="256"/>
      <c r="P15" s="256"/>
      <c r="Q15" s="256"/>
      <c r="R15" s="256"/>
      <c r="S15" s="2" t="s">
        <v>230</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227</v>
      </c>
      <c r="F16" s="256">
        <f>Sheet1!B26</f>
        <v>0</v>
      </c>
      <c r="G16" s="256"/>
      <c r="H16" s="256"/>
      <c r="I16" s="256"/>
      <c r="J16" s="256"/>
      <c r="K16" s="256"/>
      <c r="L16" s="256"/>
      <c r="M16" s="256"/>
      <c r="N16" s="256"/>
      <c r="O16" s="256"/>
      <c r="P16" s="256"/>
      <c r="Q16" s="256"/>
      <c r="R16" s="256"/>
      <c r="S16" s="2" t="s">
        <v>231</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228</v>
      </c>
      <c r="F17" s="256">
        <f>Sheet1!B28</f>
        <v>0</v>
      </c>
      <c r="G17" s="256"/>
      <c r="H17" s="256"/>
      <c r="I17" s="256"/>
      <c r="J17" s="256"/>
      <c r="K17" s="256"/>
      <c r="L17" s="256"/>
      <c r="M17" s="256"/>
      <c r="N17" s="256"/>
      <c r="O17" s="256"/>
      <c r="P17" s="256"/>
      <c r="Q17" s="256"/>
      <c r="R17" s="256"/>
      <c r="S17" s="2" t="s">
        <v>232</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229</v>
      </c>
      <c r="F18" s="256">
        <f>Sheet1!B30</f>
        <v>0</v>
      </c>
      <c r="G18" s="256"/>
      <c r="H18" s="256"/>
      <c r="I18" s="256"/>
      <c r="J18" s="256"/>
      <c r="K18" s="256"/>
      <c r="L18" s="256"/>
      <c r="M18" s="256"/>
      <c r="N18" s="256"/>
      <c r="O18" s="256"/>
      <c r="P18" s="256"/>
      <c r="Q18" s="256"/>
      <c r="R18" s="256"/>
      <c r="S18" s="2" t="s">
        <v>225</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224</v>
      </c>
      <c r="H20" s="274"/>
      <c r="I20" s="274"/>
      <c r="J20" s="274"/>
      <c r="K20" s="274"/>
      <c r="L20" s="274"/>
      <c r="M20" s="274"/>
      <c r="N20" s="274"/>
      <c r="O20" s="274"/>
      <c r="P20" s="274"/>
      <c r="Q20" s="274"/>
      <c r="R20" s="274"/>
      <c r="S20" s="274"/>
      <c r="T20" s="274" t="s">
        <v>266</v>
      </c>
      <c r="U20" s="274"/>
      <c r="V20" s="274"/>
      <c r="W20" s="274"/>
      <c r="X20" s="273" t="s">
        <v>235</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IF(F9=0,"ซ่อนช่อง","จำเลยที่ 1")</f>
        <v>จำเลยที่ 1</v>
      </c>
      <c r="B21" s="252"/>
      <c r="C21" s="252"/>
      <c r="D21" s="252"/>
      <c r="E21" s="252"/>
      <c r="F21" s="252"/>
      <c r="G21" s="251" t="s">
        <v>236</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265</v>
      </c>
      <c r="H22" s="251"/>
      <c r="I22" s="251"/>
      <c r="J22" s="251"/>
      <c r="K22" s="251"/>
      <c r="L22" s="251"/>
      <c r="M22" s="251"/>
      <c r="N22" s="251"/>
      <c r="O22" s="251"/>
      <c r="P22" s="251"/>
      <c r="Q22" s="251"/>
      <c r="R22" s="251"/>
      <c r="S22" s="251"/>
      <c r="T22" s="178"/>
      <c r="U22" s="183" t="str">
        <f>IF(Sheet1!G12="พบ","R","£")</f>
        <v>£</v>
      </c>
      <c r="V22" s="180"/>
      <c r="W22" s="181" t="s">
        <v>242</v>
      </c>
      <c r="X22" s="180"/>
      <c r="Y22" s="180"/>
      <c r="Z22" s="179"/>
      <c r="AA22" s="180"/>
      <c r="AB22" s="183" t="str">
        <f>IF(Sheet1!G12="ไม่พบ","R","£")</f>
        <v>£</v>
      </c>
      <c r="AC22" s="180"/>
      <c r="AD22" s="181" t="s">
        <v>241</v>
      </c>
      <c r="AE22" s="180"/>
      <c r="AF22" s="180"/>
      <c r="AG22" s="180"/>
      <c r="AH22" s="180"/>
      <c r="AI22" s="180"/>
      <c r="AJ22" s="182"/>
      <c r="AK22" s="138"/>
      <c r="AL22" s="138"/>
      <c r="AM22" s="138"/>
      <c r="AN22" s="138"/>
      <c r="AO22" s="138"/>
      <c r="AP22" s="138"/>
      <c r="AQ22" s="138"/>
    </row>
    <row r="23" spans="1:43" ht="64.5" customHeight="1">
      <c r="A23" s="252" t="str">
        <f>IF(Y9=0,"ซ่อนช่อง","คู่สมรสจำเลยที่ 1")</f>
        <v>คู่สมรสจำเลยที่ 1</v>
      </c>
      <c r="B23" s="252"/>
      <c r="C23" s="252"/>
      <c r="D23" s="252"/>
      <c r="E23" s="252"/>
      <c r="F23" s="252"/>
      <c r="G23" s="251" t="s">
        <v>236</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265</v>
      </c>
      <c r="H24" s="251"/>
      <c r="I24" s="251"/>
      <c r="J24" s="251"/>
      <c r="K24" s="251"/>
      <c r="L24" s="251"/>
      <c r="M24" s="251"/>
      <c r="N24" s="251"/>
      <c r="O24" s="251"/>
      <c r="P24" s="251"/>
      <c r="Q24" s="251"/>
      <c r="R24" s="251"/>
      <c r="S24" s="251"/>
      <c r="T24" s="178"/>
      <c r="U24" s="183" t="str">
        <f>IF(Sheet1!G13="พบ","R","£")</f>
        <v>£</v>
      </c>
      <c r="V24" s="180"/>
      <c r="W24" s="181" t="s">
        <v>242</v>
      </c>
      <c r="X24" s="180"/>
      <c r="Y24" s="180"/>
      <c r="Z24" s="179"/>
      <c r="AA24" s="180"/>
      <c r="AB24" s="183" t="str">
        <f>IF(Sheet1!G13="ไม่พบ","R","£")</f>
        <v>£</v>
      </c>
      <c r="AC24" s="180"/>
      <c r="AD24" s="181" t="s">
        <v>241</v>
      </c>
      <c r="AE24" s="180"/>
      <c r="AF24" s="180"/>
      <c r="AG24" s="180"/>
      <c r="AH24" s="180"/>
      <c r="AI24" s="180"/>
      <c r="AJ24" s="182"/>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236</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265</v>
      </c>
      <c r="H26" s="251"/>
      <c r="I26" s="251"/>
      <c r="J26" s="251"/>
      <c r="K26" s="251"/>
      <c r="L26" s="251"/>
      <c r="M26" s="251"/>
      <c r="N26" s="251"/>
      <c r="O26" s="251"/>
      <c r="P26" s="251"/>
      <c r="Q26" s="251"/>
      <c r="R26" s="251"/>
      <c r="S26" s="251"/>
      <c r="T26" s="178"/>
      <c r="U26" s="183" t="str">
        <f>IF(Sheet1!G14="พบ","R","£")</f>
        <v>£</v>
      </c>
      <c r="V26" s="180"/>
      <c r="W26" s="181" t="s">
        <v>242</v>
      </c>
      <c r="X26" s="180"/>
      <c r="Y26" s="180"/>
      <c r="Z26" s="179"/>
      <c r="AA26" s="180"/>
      <c r="AB26" s="183" t="str">
        <f>IF(Sheet1!G14="ไม่พบ","R","£")</f>
        <v>£</v>
      </c>
      <c r="AC26" s="180"/>
      <c r="AD26" s="181" t="s">
        <v>241</v>
      </c>
      <c r="AE26" s="180"/>
      <c r="AF26" s="180"/>
      <c r="AG26" s="180"/>
      <c r="AH26" s="180"/>
      <c r="AI26" s="180"/>
      <c r="AJ26" s="182"/>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236</v>
      </c>
      <c r="H27" s="251"/>
      <c r="I27" s="251"/>
      <c r="J27" s="251"/>
      <c r="K27" s="251"/>
      <c r="L27" s="251"/>
      <c r="M27" s="251"/>
      <c r="N27" s="251"/>
      <c r="O27" s="251"/>
      <c r="P27" s="251"/>
      <c r="Q27" s="251"/>
      <c r="R27" s="251"/>
      <c r="S27" s="251"/>
      <c r="T27" s="254" t="str">
        <f>VLOOKUP(A27,Sheet1!A11:G31,4,0)</f>
        <v>ไม่พบ</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265</v>
      </c>
      <c r="H28" s="251"/>
      <c r="I28" s="251"/>
      <c r="J28" s="251"/>
      <c r="K28" s="251"/>
      <c r="L28" s="251"/>
      <c r="M28" s="251"/>
      <c r="N28" s="251"/>
      <c r="O28" s="251"/>
      <c r="P28" s="251"/>
      <c r="Q28" s="251"/>
      <c r="R28" s="251"/>
      <c r="S28" s="251"/>
      <c r="T28" s="178"/>
      <c r="U28" s="183" t="str">
        <f>IF(Sheet1!G15="พบ","R","£")</f>
        <v>£</v>
      </c>
      <c r="V28" s="180"/>
      <c r="W28" s="181" t="s">
        <v>242</v>
      </c>
      <c r="X28" s="180"/>
      <c r="Y28" s="180"/>
      <c r="Z28" s="179"/>
      <c r="AA28" s="180"/>
      <c r="AB28" s="183" t="str">
        <f>IF(Sheet1!G15="ไม่พบ","R","£")</f>
        <v>£</v>
      </c>
      <c r="AC28" s="180"/>
      <c r="AD28" s="181" t="s">
        <v>241</v>
      </c>
      <c r="AE28" s="180"/>
      <c r="AF28" s="180"/>
      <c r="AG28" s="180"/>
      <c r="AH28" s="180"/>
      <c r="AI28" s="180"/>
      <c r="AJ28" s="182"/>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236</v>
      </c>
      <c r="H29" s="251"/>
      <c r="I29" s="251"/>
      <c r="J29" s="251"/>
      <c r="K29" s="251"/>
      <c r="L29" s="251"/>
      <c r="M29" s="251"/>
      <c r="N29" s="251"/>
      <c r="O29" s="251"/>
      <c r="P29" s="251"/>
      <c r="Q29" s="251"/>
      <c r="R29" s="251"/>
      <c r="S29" s="251"/>
      <c r="T29" s="254" t="str">
        <f>VLOOKUP(A29,Sheet1!A11:G31,4,0)</f>
        <v>ไม่พบ</v>
      </c>
      <c r="U29" s="254"/>
      <c r="V29" s="254"/>
      <c r="W29" s="254"/>
      <c r="X29" s="255" t="str">
        <f>IF(OR(T29="ไม่พบ",T29="-"),"-",VLOOKUP(A29,Sheet1!A11:G31,5,0))</f>
        <v>-</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265</v>
      </c>
      <c r="H30" s="251"/>
      <c r="I30" s="251"/>
      <c r="J30" s="251"/>
      <c r="K30" s="251"/>
      <c r="L30" s="251"/>
      <c r="M30" s="251"/>
      <c r="N30" s="251"/>
      <c r="O30" s="251"/>
      <c r="P30" s="251"/>
      <c r="Q30" s="251"/>
      <c r="R30" s="251"/>
      <c r="S30" s="251"/>
      <c r="T30" s="178"/>
      <c r="U30" s="183" t="str">
        <f>IF(Sheet1!G16="พบ","R","£")</f>
        <v>£</v>
      </c>
      <c r="V30" s="180"/>
      <c r="W30" s="181" t="s">
        <v>242</v>
      </c>
      <c r="X30" s="180"/>
      <c r="Y30" s="180"/>
      <c r="Z30" s="179"/>
      <c r="AA30" s="180"/>
      <c r="AB30" s="183" t="str">
        <f>IF(Sheet1!G16="ไม่พบ","R","£")</f>
        <v>£</v>
      </c>
      <c r="AC30" s="180"/>
      <c r="AD30" s="181" t="s">
        <v>241</v>
      </c>
      <c r="AE30" s="180"/>
      <c r="AF30" s="180"/>
      <c r="AG30" s="180"/>
      <c r="AH30" s="180"/>
      <c r="AI30" s="180"/>
      <c r="AJ30" s="182"/>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236</v>
      </c>
      <c r="H31" s="251"/>
      <c r="I31" s="251"/>
      <c r="J31" s="251"/>
      <c r="K31" s="251"/>
      <c r="L31" s="251"/>
      <c r="M31" s="251"/>
      <c r="N31" s="251"/>
      <c r="O31" s="251"/>
      <c r="P31" s="251"/>
      <c r="Q31" s="251"/>
      <c r="R31" s="251"/>
      <c r="S31" s="251"/>
      <c r="T31" s="254" t="str">
        <f>VLOOKUP(A31,Sheet1!A11:G31,4,0)</f>
        <v>พบ</v>
      </c>
      <c r="U31" s="254"/>
      <c r="V31" s="254"/>
      <c r="W31" s="254"/>
      <c r="X31" s="255" t="str">
        <f>IF(OR(T31="ไม่พบ",T31="-"),"-",VLOOKUP(A31,Sheet1!A11:G31,5,0))</f>
        <v>ที่ดินเลขโฉนดที่ 26750,24179,24899 อ.แม่แตง จ.เชียงใหม่ (สินส่วนตัวทั้งหมด)</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265</v>
      </c>
      <c r="H32" s="251"/>
      <c r="I32" s="251"/>
      <c r="J32" s="251"/>
      <c r="K32" s="251"/>
      <c r="L32" s="251"/>
      <c r="M32" s="251"/>
      <c r="N32" s="251"/>
      <c r="O32" s="251"/>
      <c r="P32" s="251"/>
      <c r="Q32" s="251"/>
      <c r="R32" s="251"/>
      <c r="S32" s="251"/>
      <c r="T32" s="178"/>
      <c r="U32" s="183" t="str">
        <f>IF(Sheet1!G17="พบ","R","£")</f>
        <v>£</v>
      </c>
      <c r="V32" s="180"/>
      <c r="W32" s="181" t="s">
        <v>242</v>
      </c>
      <c r="X32" s="180"/>
      <c r="Y32" s="180"/>
      <c r="Z32" s="179"/>
      <c r="AA32" s="180"/>
      <c r="AB32" s="183" t="str">
        <f>IF(Sheet1!G17="ไม่พบ","R","£")</f>
        <v>£</v>
      </c>
      <c r="AC32" s="180"/>
      <c r="AD32" s="181" t="s">
        <v>241</v>
      </c>
      <c r="AE32" s="180"/>
      <c r="AF32" s="180"/>
      <c r="AG32" s="180"/>
      <c r="AH32" s="180"/>
      <c r="AI32" s="180"/>
      <c r="AJ32" s="182"/>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236</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265</v>
      </c>
      <c r="H34" s="251"/>
      <c r="I34" s="251"/>
      <c r="J34" s="251"/>
      <c r="K34" s="251"/>
      <c r="L34" s="251"/>
      <c r="M34" s="251"/>
      <c r="N34" s="251"/>
      <c r="O34" s="251"/>
      <c r="P34" s="251"/>
      <c r="Q34" s="251"/>
      <c r="R34" s="251"/>
      <c r="S34" s="251"/>
      <c r="T34" s="178"/>
      <c r="U34" s="183" t="str">
        <f>IF(Sheet1!G18="พบ","R","£")</f>
        <v>£</v>
      </c>
      <c r="V34" s="180"/>
      <c r="W34" s="181" t="s">
        <v>242</v>
      </c>
      <c r="X34" s="180"/>
      <c r="Y34" s="180"/>
      <c r="Z34" s="179"/>
      <c r="AA34" s="180"/>
      <c r="AB34" s="183" t="str">
        <f>IF(Sheet1!G18="ไม่พบ","R","£")</f>
        <v>£</v>
      </c>
      <c r="AC34" s="180"/>
      <c r="AD34" s="181" t="s">
        <v>241</v>
      </c>
      <c r="AE34" s="180"/>
      <c r="AF34" s="180"/>
      <c r="AG34" s="180"/>
      <c r="AH34" s="180"/>
      <c r="AI34" s="180"/>
      <c r="AJ34" s="182"/>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236</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265</v>
      </c>
      <c r="H36" s="251"/>
      <c r="I36" s="251"/>
      <c r="J36" s="251"/>
      <c r="K36" s="251"/>
      <c r="L36" s="251"/>
      <c r="M36" s="251"/>
      <c r="N36" s="251"/>
      <c r="O36" s="251"/>
      <c r="P36" s="251"/>
      <c r="Q36" s="251"/>
      <c r="R36" s="251"/>
      <c r="S36" s="251"/>
      <c r="T36" s="178"/>
      <c r="U36" s="183" t="str">
        <f>IF(Sheet1!G19="พบ","R","£")</f>
        <v>£</v>
      </c>
      <c r="V36" s="180"/>
      <c r="W36" s="181" t="s">
        <v>242</v>
      </c>
      <c r="X36" s="180"/>
      <c r="Y36" s="180"/>
      <c r="Z36" s="179"/>
      <c r="AA36" s="180"/>
      <c r="AB36" s="183" t="str">
        <f>IF(Sheet1!G19="ไม่พบ","R","£")</f>
        <v>£</v>
      </c>
      <c r="AC36" s="180"/>
      <c r="AD36" s="181" t="s">
        <v>241</v>
      </c>
      <c r="AE36" s="180"/>
      <c r="AF36" s="180"/>
      <c r="AG36" s="180"/>
      <c r="AH36" s="180"/>
      <c r="AI36" s="180"/>
      <c r="AJ36" s="182"/>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236</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265</v>
      </c>
      <c r="H38" s="251"/>
      <c r="I38" s="251"/>
      <c r="J38" s="251"/>
      <c r="K38" s="251"/>
      <c r="L38" s="251"/>
      <c r="M38" s="251"/>
      <c r="N38" s="251"/>
      <c r="O38" s="251"/>
      <c r="P38" s="251"/>
      <c r="Q38" s="251"/>
      <c r="R38" s="251"/>
      <c r="S38" s="251"/>
      <c r="T38" s="178"/>
      <c r="U38" s="183" t="str">
        <f>IF(Sheet1!G20="พบ","R","£")</f>
        <v>£</v>
      </c>
      <c r="V38" s="180"/>
      <c r="W38" s="181" t="s">
        <v>242</v>
      </c>
      <c r="X38" s="180"/>
      <c r="Y38" s="180"/>
      <c r="Z38" s="179"/>
      <c r="AA38" s="180"/>
      <c r="AB38" s="183" t="str">
        <f>IF(Sheet1!G20="ไม่พบ","R","£")</f>
        <v>£</v>
      </c>
      <c r="AC38" s="180"/>
      <c r="AD38" s="181" t="s">
        <v>241</v>
      </c>
      <c r="AE38" s="180"/>
      <c r="AF38" s="180"/>
      <c r="AG38" s="180"/>
      <c r="AH38" s="180"/>
      <c r="AI38" s="180"/>
      <c r="AJ38" s="182"/>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236</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265</v>
      </c>
      <c r="H40" s="251"/>
      <c r="I40" s="251"/>
      <c r="J40" s="251"/>
      <c r="K40" s="251"/>
      <c r="L40" s="251"/>
      <c r="M40" s="251"/>
      <c r="N40" s="251"/>
      <c r="O40" s="251"/>
      <c r="P40" s="251"/>
      <c r="Q40" s="251"/>
      <c r="R40" s="251"/>
      <c r="S40" s="251"/>
      <c r="T40" s="178"/>
      <c r="U40" s="183" t="str">
        <f>IF(Sheet1!G21="พบ","R","£")</f>
        <v>£</v>
      </c>
      <c r="V40" s="180"/>
      <c r="W40" s="181" t="s">
        <v>242</v>
      </c>
      <c r="X40" s="180"/>
      <c r="Y40" s="180"/>
      <c r="Z40" s="179"/>
      <c r="AA40" s="180"/>
      <c r="AB40" s="183" t="str">
        <f>IF(Sheet1!G21="ไม่พบ","R","£")</f>
        <v>£</v>
      </c>
      <c r="AC40" s="180"/>
      <c r="AD40" s="181" t="s">
        <v>241</v>
      </c>
      <c r="AE40" s="180"/>
      <c r="AF40" s="180"/>
      <c r="AG40" s="180"/>
      <c r="AH40" s="180"/>
      <c r="AI40" s="180"/>
      <c r="AJ40" s="182"/>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236</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265</v>
      </c>
      <c r="H42" s="251"/>
      <c r="I42" s="251"/>
      <c r="J42" s="251"/>
      <c r="K42" s="251"/>
      <c r="L42" s="251"/>
      <c r="M42" s="251"/>
      <c r="N42" s="251"/>
      <c r="O42" s="251"/>
      <c r="P42" s="251"/>
      <c r="Q42" s="251"/>
      <c r="R42" s="251"/>
      <c r="S42" s="251"/>
      <c r="T42" s="178"/>
      <c r="U42" s="183" t="str">
        <f>IF(Sheet1!G22="พบ","R","£")</f>
        <v>£</v>
      </c>
      <c r="V42" s="180"/>
      <c r="W42" s="181" t="s">
        <v>242</v>
      </c>
      <c r="X42" s="180"/>
      <c r="Y42" s="180"/>
      <c r="Z42" s="179"/>
      <c r="AA42" s="180"/>
      <c r="AB42" s="183" t="str">
        <f>IF(Sheet1!G22="ไม่พบ","R","£")</f>
        <v>£</v>
      </c>
      <c r="AC42" s="180"/>
      <c r="AD42" s="181" t="s">
        <v>241</v>
      </c>
      <c r="AE42" s="180"/>
      <c r="AF42" s="180"/>
      <c r="AG42" s="180"/>
      <c r="AH42" s="180"/>
      <c r="AI42" s="180"/>
      <c r="AJ42" s="182"/>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236</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265</v>
      </c>
      <c r="H44" s="251"/>
      <c r="I44" s="251"/>
      <c r="J44" s="251"/>
      <c r="K44" s="251"/>
      <c r="L44" s="251"/>
      <c r="M44" s="251"/>
      <c r="N44" s="251"/>
      <c r="O44" s="251"/>
      <c r="P44" s="251"/>
      <c r="Q44" s="251"/>
      <c r="R44" s="251"/>
      <c r="S44" s="251"/>
      <c r="T44" s="178"/>
      <c r="U44" s="183" t="str">
        <f>IF(Sheet1!G23="พบ","R","£")</f>
        <v>£</v>
      </c>
      <c r="V44" s="180"/>
      <c r="W44" s="181" t="s">
        <v>242</v>
      </c>
      <c r="X44" s="180"/>
      <c r="Y44" s="180"/>
      <c r="Z44" s="179"/>
      <c r="AA44" s="180"/>
      <c r="AB44" s="183" t="str">
        <f>IF(Sheet1!G23="ไม่พบ","R","£")</f>
        <v>£</v>
      </c>
      <c r="AC44" s="180"/>
      <c r="AD44" s="181" t="s">
        <v>241</v>
      </c>
      <c r="AE44" s="180"/>
      <c r="AF44" s="180"/>
      <c r="AG44" s="180"/>
      <c r="AH44" s="180"/>
      <c r="AI44" s="180"/>
      <c r="AJ44" s="182"/>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236</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265</v>
      </c>
      <c r="H46" s="251"/>
      <c r="I46" s="251"/>
      <c r="J46" s="251"/>
      <c r="K46" s="251"/>
      <c r="L46" s="251"/>
      <c r="M46" s="251"/>
      <c r="N46" s="251"/>
      <c r="O46" s="251"/>
      <c r="P46" s="251"/>
      <c r="Q46" s="251"/>
      <c r="R46" s="251"/>
      <c r="S46" s="251"/>
      <c r="T46" s="178"/>
      <c r="U46" s="183" t="str">
        <f>IF(Sheet1!G24="พบ","R","£")</f>
        <v>£</v>
      </c>
      <c r="V46" s="180"/>
      <c r="W46" s="181" t="s">
        <v>242</v>
      </c>
      <c r="X46" s="180"/>
      <c r="Y46" s="180"/>
      <c r="Z46" s="179"/>
      <c r="AA46" s="180"/>
      <c r="AB46" s="183" t="str">
        <f>IF(Sheet1!G24="ไม่พบ","R","£")</f>
        <v>£</v>
      </c>
      <c r="AC46" s="180"/>
      <c r="AD46" s="181" t="s">
        <v>241</v>
      </c>
      <c r="AE46" s="180"/>
      <c r="AF46" s="180"/>
      <c r="AG46" s="180"/>
      <c r="AH46" s="180"/>
      <c r="AI46" s="180"/>
      <c r="AJ46" s="182"/>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236</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265</v>
      </c>
      <c r="H48" s="251"/>
      <c r="I48" s="251"/>
      <c r="J48" s="251"/>
      <c r="K48" s="251"/>
      <c r="L48" s="251"/>
      <c r="M48" s="251"/>
      <c r="N48" s="251"/>
      <c r="O48" s="251"/>
      <c r="P48" s="251"/>
      <c r="Q48" s="251"/>
      <c r="R48" s="251"/>
      <c r="S48" s="251"/>
      <c r="T48" s="178"/>
      <c r="U48" s="183" t="str">
        <f>IF(Sheet1!G25="พบ","R","£")</f>
        <v>£</v>
      </c>
      <c r="V48" s="180"/>
      <c r="W48" s="181" t="s">
        <v>242</v>
      </c>
      <c r="X48" s="180"/>
      <c r="Y48" s="180"/>
      <c r="Z48" s="179"/>
      <c r="AA48" s="180"/>
      <c r="AB48" s="183" t="str">
        <f>IF(Sheet1!G25="ไม่พบ","R","£")</f>
        <v>£</v>
      </c>
      <c r="AC48" s="180"/>
      <c r="AD48" s="181" t="s">
        <v>241</v>
      </c>
      <c r="AE48" s="180"/>
      <c r="AF48" s="180"/>
      <c r="AG48" s="180"/>
      <c r="AH48" s="180"/>
      <c r="AI48" s="180"/>
      <c r="AJ48" s="182"/>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236</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265</v>
      </c>
      <c r="H50" s="251"/>
      <c r="I50" s="251"/>
      <c r="J50" s="251"/>
      <c r="K50" s="251"/>
      <c r="L50" s="251"/>
      <c r="M50" s="251"/>
      <c r="N50" s="251"/>
      <c r="O50" s="251"/>
      <c r="P50" s="251"/>
      <c r="Q50" s="251"/>
      <c r="R50" s="251"/>
      <c r="S50" s="251"/>
      <c r="T50" s="178"/>
      <c r="U50" s="183" t="str">
        <f>IF(Sheet1!G26="พบ","R","£")</f>
        <v>£</v>
      </c>
      <c r="V50" s="180"/>
      <c r="W50" s="181" t="s">
        <v>242</v>
      </c>
      <c r="X50" s="180"/>
      <c r="Y50" s="180"/>
      <c r="Z50" s="179"/>
      <c r="AA50" s="180"/>
      <c r="AB50" s="183" t="str">
        <f>IF(Sheet1!G26="ไม่พบ","R","£")</f>
        <v>£</v>
      </c>
      <c r="AC50" s="180"/>
      <c r="AD50" s="181" t="s">
        <v>241</v>
      </c>
      <c r="AE50" s="180"/>
      <c r="AF50" s="180"/>
      <c r="AG50" s="180"/>
      <c r="AH50" s="180"/>
      <c r="AI50" s="180"/>
      <c r="AJ50" s="182"/>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236</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265</v>
      </c>
      <c r="H52" s="251"/>
      <c r="I52" s="251"/>
      <c r="J52" s="251"/>
      <c r="K52" s="251"/>
      <c r="L52" s="251"/>
      <c r="M52" s="251"/>
      <c r="N52" s="251"/>
      <c r="O52" s="251"/>
      <c r="P52" s="251"/>
      <c r="Q52" s="251"/>
      <c r="R52" s="251"/>
      <c r="S52" s="251"/>
      <c r="T52" s="178"/>
      <c r="U52" s="183" t="str">
        <f>IF(Sheet1!G27="พบ","R","£")</f>
        <v>£</v>
      </c>
      <c r="V52" s="180"/>
      <c r="W52" s="181" t="s">
        <v>242</v>
      </c>
      <c r="X52" s="180"/>
      <c r="Y52" s="180"/>
      <c r="Z52" s="179"/>
      <c r="AA52" s="180"/>
      <c r="AB52" s="183" t="str">
        <f>IF(Sheet1!G27="ไม่พบ","R","£")</f>
        <v>£</v>
      </c>
      <c r="AC52" s="180"/>
      <c r="AD52" s="181" t="s">
        <v>241</v>
      </c>
      <c r="AE52" s="180"/>
      <c r="AF52" s="180"/>
      <c r="AG52" s="180"/>
      <c r="AH52" s="180"/>
      <c r="AI52" s="180"/>
      <c r="AJ52" s="182"/>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236</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265</v>
      </c>
      <c r="H54" s="251"/>
      <c r="I54" s="251"/>
      <c r="J54" s="251"/>
      <c r="K54" s="251"/>
      <c r="L54" s="251"/>
      <c r="M54" s="251"/>
      <c r="N54" s="251"/>
      <c r="O54" s="251"/>
      <c r="P54" s="251"/>
      <c r="Q54" s="251"/>
      <c r="R54" s="251"/>
      <c r="S54" s="251"/>
      <c r="T54" s="178"/>
      <c r="U54" s="183" t="str">
        <f>IF(Sheet1!G28="พบ","R","£")</f>
        <v>£</v>
      </c>
      <c r="V54" s="180"/>
      <c r="W54" s="181" t="s">
        <v>242</v>
      </c>
      <c r="X54" s="180"/>
      <c r="Y54" s="180"/>
      <c r="Z54" s="179"/>
      <c r="AA54" s="180"/>
      <c r="AB54" s="183" t="str">
        <f>IF(Sheet1!G28="ไม่พบ","R","£")</f>
        <v>£</v>
      </c>
      <c r="AC54" s="180"/>
      <c r="AD54" s="181" t="s">
        <v>241</v>
      </c>
      <c r="AE54" s="180"/>
      <c r="AF54" s="180"/>
      <c r="AG54" s="180"/>
      <c r="AH54" s="180"/>
      <c r="AI54" s="180"/>
      <c r="AJ54" s="182"/>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236</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265</v>
      </c>
      <c r="H56" s="251"/>
      <c r="I56" s="251"/>
      <c r="J56" s="251"/>
      <c r="K56" s="251"/>
      <c r="L56" s="251"/>
      <c r="M56" s="251"/>
      <c r="N56" s="251"/>
      <c r="O56" s="251"/>
      <c r="P56" s="251"/>
      <c r="Q56" s="251"/>
      <c r="R56" s="251"/>
      <c r="S56" s="251"/>
      <c r="T56" s="178"/>
      <c r="U56" s="183" t="str">
        <f>IF(Sheet1!G29="พบ","R","£")</f>
        <v>£</v>
      </c>
      <c r="V56" s="180"/>
      <c r="W56" s="181" t="s">
        <v>242</v>
      </c>
      <c r="X56" s="180"/>
      <c r="Y56" s="180"/>
      <c r="Z56" s="179"/>
      <c r="AA56" s="180"/>
      <c r="AB56" s="183" t="str">
        <f>IF(Sheet1!G29="ไม่พบ","R","£")</f>
        <v>£</v>
      </c>
      <c r="AC56" s="180"/>
      <c r="AD56" s="181" t="s">
        <v>241</v>
      </c>
      <c r="AE56" s="180"/>
      <c r="AF56" s="180"/>
      <c r="AG56" s="180"/>
      <c r="AH56" s="180"/>
      <c r="AI56" s="180"/>
      <c r="AJ56" s="182"/>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236</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265</v>
      </c>
      <c r="H58" s="251"/>
      <c r="I58" s="251"/>
      <c r="J58" s="251"/>
      <c r="K58" s="251"/>
      <c r="L58" s="251"/>
      <c r="M58" s="251"/>
      <c r="N58" s="251"/>
      <c r="O58" s="251"/>
      <c r="P58" s="251"/>
      <c r="Q58" s="251"/>
      <c r="R58" s="251"/>
      <c r="S58" s="251"/>
      <c r="T58" s="178"/>
      <c r="U58" s="183" t="str">
        <f>IF(Sheet1!G30="พบ","R","£")</f>
        <v>£</v>
      </c>
      <c r="V58" s="180"/>
      <c r="W58" s="181" t="s">
        <v>242</v>
      </c>
      <c r="X58" s="180"/>
      <c r="Y58" s="180"/>
      <c r="Z58" s="179"/>
      <c r="AA58" s="180"/>
      <c r="AB58" s="183" t="str">
        <f>IF(Sheet1!G30="ไม่พบ","R","£")</f>
        <v>£</v>
      </c>
      <c r="AC58" s="180"/>
      <c r="AD58" s="181" t="s">
        <v>241</v>
      </c>
      <c r="AE58" s="180"/>
      <c r="AF58" s="180"/>
      <c r="AG58" s="180"/>
      <c r="AH58" s="180"/>
      <c r="AI58" s="180"/>
      <c r="AJ58" s="182"/>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236</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265</v>
      </c>
      <c r="H60" s="251"/>
      <c r="I60" s="251"/>
      <c r="J60" s="251"/>
      <c r="K60" s="251"/>
      <c r="L60" s="251"/>
      <c r="M60" s="251"/>
      <c r="N60" s="251"/>
      <c r="O60" s="251"/>
      <c r="P60" s="251"/>
      <c r="Q60" s="251"/>
      <c r="R60" s="251"/>
      <c r="S60" s="251"/>
      <c r="T60" s="178"/>
      <c r="U60" s="183" t="str">
        <f>IF(Sheet1!G31="พบ","R","£")</f>
        <v>£</v>
      </c>
      <c r="V60" s="180"/>
      <c r="W60" s="181" t="s">
        <v>242</v>
      </c>
      <c r="X60" s="180"/>
      <c r="Y60" s="180"/>
      <c r="Z60" s="179"/>
      <c r="AA60" s="180"/>
      <c r="AB60" s="183" t="str">
        <f>IF(Sheet1!G31="ไม่พบ","R","£")</f>
        <v>£</v>
      </c>
      <c r="AC60" s="180"/>
      <c r="AD60" s="181" t="s">
        <v>241</v>
      </c>
      <c r="AE60" s="180"/>
      <c r="AF60" s="180"/>
      <c r="AG60" s="180"/>
      <c r="AH60" s="180"/>
      <c r="AI60" s="180"/>
      <c r="AJ60" s="182"/>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234</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U7" sqref="AU7"/>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7" t="s">
        <v>294</v>
      </c>
      <c r="AR1" s="197"/>
    </row>
    <row r="2" spans="1:48" ht="10.5" customHeight="1">
      <c r="S2" s="140"/>
      <c r="T2" s="140"/>
      <c r="U2" s="140"/>
      <c r="V2" s="140"/>
      <c r="W2" s="140"/>
      <c r="X2" s="140"/>
      <c r="Y2" s="140"/>
      <c r="AQ2" s="197"/>
      <c r="AR2" s="197"/>
    </row>
    <row r="3" spans="1:48">
      <c r="O3" s="2" t="s">
        <v>270</v>
      </c>
      <c r="Q3" s="187"/>
      <c r="R3" s="285" t="s">
        <v>271</v>
      </c>
      <c r="S3" s="285"/>
      <c r="T3" s="285"/>
      <c r="U3" s="285"/>
      <c r="V3" s="285"/>
      <c r="W3" s="285"/>
      <c r="X3" s="285"/>
      <c r="Y3" s="285"/>
      <c r="Z3" s="285"/>
      <c r="AA3" s="285"/>
      <c r="AB3" s="285"/>
      <c r="AC3" s="285"/>
      <c r="AD3" s="285"/>
    </row>
    <row r="4" spans="1:48">
      <c r="A4" s="280" t="s">
        <v>268</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272</v>
      </c>
      <c r="P5" s="270"/>
      <c r="Q5" s="270"/>
      <c r="R5" s="270"/>
      <c r="S5" s="270"/>
      <c r="T5" s="270"/>
      <c r="U5" s="270"/>
      <c r="V5" s="270"/>
      <c r="W5" s="270"/>
      <c r="X5" s="270"/>
      <c r="Y5" s="270"/>
      <c r="Z5" s="270"/>
      <c r="AA5" s="270"/>
      <c r="AB5" s="270"/>
      <c r="AC5" s="270"/>
      <c r="AD5" s="270"/>
      <c r="AE5" s="270"/>
    </row>
    <row r="6" spans="1:48">
      <c r="AC6" s="143" t="s">
        <v>269</v>
      </c>
      <c r="AD6" s="270" t="s">
        <v>340</v>
      </c>
      <c r="AE6" s="270"/>
      <c r="AF6" s="270"/>
      <c r="AG6" s="270"/>
      <c r="AH6" s="270"/>
      <c r="AI6" s="270"/>
      <c r="AJ6" s="270"/>
      <c r="AK6" s="270"/>
      <c r="AL6" s="270"/>
      <c r="AM6" s="270"/>
      <c r="AN6" s="270"/>
      <c r="AO6" s="270"/>
      <c r="AP6" s="270"/>
      <c r="AQ6" s="270"/>
      <c r="AR6" s="140"/>
    </row>
    <row r="7" spans="1:48">
      <c r="X7" s="143" t="s">
        <v>62</v>
      </c>
      <c r="Y7" s="270"/>
      <c r="Z7" s="270"/>
      <c r="AA7" s="280" t="s">
        <v>273</v>
      </c>
      <c r="AB7" s="280"/>
      <c r="AC7" s="280"/>
      <c r="AD7" s="277"/>
      <c r="AE7" s="277"/>
      <c r="AF7" s="277"/>
      <c r="AG7" s="277"/>
      <c r="AH7" s="277"/>
      <c r="AI7" s="277"/>
      <c r="AJ7" s="286" t="s">
        <v>274</v>
      </c>
      <c r="AK7" s="286"/>
      <c r="AL7" s="286"/>
      <c r="AM7" s="286"/>
      <c r="AN7" s="286"/>
      <c r="AO7" s="277">
        <v>2567</v>
      </c>
      <c r="AP7" s="277"/>
      <c r="AQ7" s="277"/>
      <c r="AR7" s="140"/>
    </row>
    <row r="8" spans="1:48">
      <c r="D8" s="2" t="s">
        <v>275</v>
      </c>
      <c r="G8" s="272" t="s">
        <v>276</v>
      </c>
      <c r="H8" s="272"/>
      <c r="I8" s="272"/>
      <c r="J8" s="272"/>
      <c r="K8" s="272"/>
      <c r="L8" s="272"/>
      <c r="M8" s="272"/>
      <c r="N8" s="272"/>
      <c r="O8" s="272"/>
      <c r="P8" s="272"/>
      <c r="Q8" s="272"/>
      <c r="R8" s="272"/>
      <c r="S8" s="272"/>
      <c r="T8" s="272"/>
      <c r="U8" s="272"/>
      <c r="V8" s="272"/>
      <c r="W8" s="272"/>
      <c r="X8" s="272"/>
      <c r="Y8" s="272"/>
      <c r="Z8" s="272"/>
      <c r="AA8" s="272"/>
      <c r="AB8" s="280" t="s">
        <v>277</v>
      </c>
      <c r="AC8" s="280"/>
      <c r="AD8" s="280"/>
      <c r="AE8" s="280"/>
      <c r="AF8" s="270">
        <f>Sheet1!D8</f>
        <v>42</v>
      </c>
      <c r="AG8" s="270"/>
      <c r="AH8" s="270"/>
      <c r="AI8" s="270"/>
      <c r="AL8" s="143" t="s">
        <v>278</v>
      </c>
      <c r="AM8" s="270" t="s">
        <v>279</v>
      </c>
      <c r="AN8" s="270"/>
      <c r="AO8" s="270"/>
      <c r="AP8" s="270"/>
      <c r="AQ8" s="270"/>
      <c r="AR8" s="140"/>
    </row>
    <row r="9" spans="1:48">
      <c r="H9" s="2" t="str">
        <f>CONCATENATE("( โดย ",Sheet1!B8," (",TEXT(Sheet1!F8,"[$-,100]0-0000-00000-00-0"),") แทน )")</f>
        <v>( โดย นายอัครชัย จันทร์ขอนแก่น (3-5603-00285-73-6) แทน )</v>
      </c>
      <c r="I9" s="188"/>
      <c r="J9" s="188"/>
    </row>
    <row r="10" spans="1:48">
      <c r="A10" s="280" t="s">
        <v>282</v>
      </c>
      <c r="B10" s="280"/>
      <c r="C10" s="280"/>
      <c r="D10" s="270" t="s">
        <v>279</v>
      </c>
      <c r="E10" s="270"/>
      <c r="F10" s="270"/>
      <c r="G10" s="270"/>
      <c r="H10" s="270"/>
      <c r="I10" s="280" t="s">
        <v>284</v>
      </c>
      <c r="J10" s="280"/>
      <c r="K10" s="280"/>
      <c r="L10" s="280"/>
      <c r="M10" s="280"/>
      <c r="N10" s="270">
        <v>470</v>
      </c>
      <c r="O10" s="270"/>
      <c r="P10" s="270"/>
      <c r="Q10" s="270"/>
      <c r="R10" s="280" t="s">
        <v>285</v>
      </c>
      <c r="S10" s="280"/>
      <c r="T10" s="270" t="s">
        <v>152</v>
      </c>
      <c r="U10" s="270"/>
      <c r="V10" s="270"/>
      <c r="W10" s="270"/>
      <c r="X10" s="280" t="s">
        <v>286</v>
      </c>
      <c r="Y10" s="280"/>
      <c r="Z10" s="270" t="s">
        <v>288</v>
      </c>
      <c r="AA10" s="270"/>
      <c r="AB10" s="270"/>
      <c r="AC10" s="270"/>
      <c r="AD10" s="270"/>
      <c r="AE10" s="270"/>
      <c r="AF10" s="270"/>
      <c r="AG10" s="270"/>
      <c r="AH10" s="280" t="s">
        <v>287</v>
      </c>
      <c r="AI10" s="280"/>
      <c r="AJ10" s="280"/>
      <c r="AK10" s="280"/>
      <c r="AL10" s="270" t="s">
        <v>152</v>
      </c>
      <c r="AM10" s="270"/>
      <c r="AN10" s="270"/>
      <c r="AO10" s="270"/>
      <c r="AP10" s="270"/>
      <c r="AQ10" s="270"/>
      <c r="AR10" s="140"/>
    </row>
    <row r="11" spans="1:48">
      <c r="A11" s="2" t="s">
        <v>283</v>
      </c>
      <c r="F11" s="270" t="s">
        <v>291</v>
      </c>
      <c r="G11" s="270"/>
      <c r="H11" s="270"/>
      <c r="I11" s="270"/>
      <c r="J11" s="270"/>
      <c r="K11" s="270"/>
      <c r="L11" s="280" t="s">
        <v>289</v>
      </c>
      <c r="M11" s="280"/>
      <c r="N11" s="280"/>
      <c r="O11" s="280"/>
      <c r="P11" s="270" t="s">
        <v>295</v>
      </c>
      <c r="Q11" s="270"/>
      <c r="R11" s="270"/>
      <c r="S11" s="270"/>
      <c r="T11" s="270"/>
      <c r="U11" s="270"/>
      <c r="V11" s="270"/>
      <c r="W11" s="270"/>
      <c r="X11" s="280" t="s">
        <v>290</v>
      </c>
      <c r="Y11" s="280"/>
      <c r="Z11" s="280"/>
      <c r="AA11" s="277" t="s">
        <v>296</v>
      </c>
      <c r="AB11" s="277"/>
      <c r="AC11" s="277"/>
      <c r="AD11" s="277"/>
      <c r="AE11" s="277"/>
      <c r="AF11" s="277"/>
      <c r="AG11" s="277"/>
      <c r="AH11" s="280" t="s">
        <v>292</v>
      </c>
      <c r="AI11" s="280"/>
      <c r="AJ11" s="270" t="s">
        <v>297</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6"/>
      <c r="AS12" s="195" t="s">
        <v>269</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6"/>
      <c r="AS13" s="278" t="s">
        <v>341</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ผบ.6637/2557 ในคดีหมายเลขแดงที่  ผบ.8944/2557 ลว.8 ธันวาคม 2557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6"/>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6"/>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6"/>
      <c r="AS16" s="172" t="s">
        <v>293</v>
      </c>
      <c r="AT16" s="216" t="s">
        <v>338</v>
      </c>
      <c r="AU16" s="215">
        <f>COUNTIF(C17:N32,"ซ่อนช่อง")</f>
        <v>14</v>
      </c>
      <c r="AV16" s="214" t="s">
        <v>339</v>
      </c>
    </row>
    <row r="17" spans="1:45">
      <c r="A17" s="187"/>
      <c r="B17" s="187"/>
      <c r="C17" s="256" t="str">
        <f>IF(AS17="","ซ่อนช่อง",CONCATENATE("1. ",VLOOKUP(AS17,Table1[#All],2,0)))</f>
        <v>1. นางสาวจีระนันท์ ศิริกุลพันธ์</v>
      </c>
      <c r="D17" s="256"/>
      <c r="E17" s="256"/>
      <c r="F17" s="256"/>
      <c r="G17" s="256"/>
      <c r="H17" s="256"/>
      <c r="I17" s="256"/>
      <c r="J17" s="256"/>
      <c r="K17" s="256"/>
      <c r="L17" s="256"/>
      <c r="M17" s="256"/>
      <c r="N17" s="256"/>
      <c r="O17" s="211"/>
      <c r="P17" s="187" t="str">
        <f t="shared" ref="P17:P18" si="0">IF(AS17="","",AS17)</f>
        <v>จำเลยที่ 1</v>
      </c>
      <c r="Q17" s="187"/>
      <c r="R17" s="187"/>
      <c r="S17" s="187"/>
      <c r="T17" s="187"/>
      <c r="U17" s="187"/>
      <c r="V17" s="187"/>
      <c r="W17" s="187" t="str">
        <f t="shared" ref="W17:W18" si="1">IF(AS17="","","เลขบัตรประชาชน")</f>
        <v>เลขบัตรประชาชน</v>
      </c>
      <c r="X17" s="187"/>
      <c r="Y17" s="187"/>
      <c r="Z17" s="187"/>
      <c r="AA17" s="187"/>
      <c r="AB17" s="187"/>
      <c r="AC17" s="187"/>
      <c r="AD17" s="284" t="str">
        <f>IF(AS17="","",VLOOKUP(AS17,Table1[#All],3,0))</f>
        <v>3-5099-01451-88-4</v>
      </c>
      <c r="AE17" s="284"/>
      <c r="AF17" s="284"/>
      <c r="AG17" s="284"/>
      <c r="AH17" s="284"/>
      <c r="AI17" s="284"/>
      <c r="AJ17" s="284"/>
      <c r="AK17" s="284"/>
      <c r="AL17" s="200"/>
      <c r="AM17" s="187"/>
      <c r="AN17" s="187"/>
      <c r="AO17" s="187"/>
      <c r="AP17" s="187"/>
      <c r="AQ17" s="187"/>
      <c r="AS17" s="196" t="s">
        <v>212</v>
      </c>
    </row>
    <row r="18" spans="1:45">
      <c r="A18" s="192"/>
      <c r="B18" s="192"/>
      <c r="C18" s="283" t="str">
        <f>IF(AS18="","ซ่อนช่อง",CONCATENATE("2. ",VLOOKUP(AS18,Table1[#All],2,0)))</f>
        <v>2. -</v>
      </c>
      <c r="D18" s="283"/>
      <c r="E18" s="283"/>
      <c r="F18" s="283"/>
      <c r="G18" s="283"/>
      <c r="H18" s="283"/>
      <c r="I18" s="283"/>
      <c r="J18" s="283"/>
      <c r="K18" s="283"/>
      <c r="L18" s="283"/>
      <c r="M18" s="283"/>
      <c r="N18" s="283"/>
      <c r="O18" s="193"/>
      <c r="P18" s="192" t="str">
        <f t="shared" si="0"/>
        <v>คู่สมรสจำเลยที่ 1</v>
      </c>
      <c r="Q18" s="192"/>
      <c r="R18" s="192"/>
      <c r="S18" s="192"/>
      <c r="T18" s="192"/>
      <c r="U18" s="192"/>
      <c r="V18" s="192"/>
      <c r="W18" s="192" t="str">
        <f t="shared" si="1"/>
        <v>เลขบัตรประชาชน</v>
      </c>
      <c r="X18" s="192"/>
      <c r="Y18" s="192"/>
      <c r="Z18" s="192"/>
      <c r="AA18" s="192"/>
      <c r="AB18" s="192"/>
      <c r="AC18" s="192"/>
      <c r="AD18" s="282" t="str">
        <f>IF(AS18="","",VLOOKUP(AS18,Table1[#All],3,0))</f>
        <v>-</v>
      </c>
      <c r="AE18" s="282"/>
      <c r="AF18" s="282"/>
      <c r="AG18" s="282"/>
      <c r="AH18" s="282"/>
      <c r="AI18" s="282"/>
      <c r="AJ18" s="282"/>
      <c r="AK18" s="282"/>
      <c r="AL18" s="194"/>
      <c r="AM18" s="192"/>
      <c r="AN18" s="192"/>
      <c r="AO18" s="192"/>
      <c r="AP18" s="192"/>
      <c r="AQ18" s="192"/>
      <c r="AS18" s="196" t="s">
        <v>215</v>
      </c>
    </row>
    <row r="19" spans="1:45" hidden="1">
      <c r="A19" s="192"/>
      <c r="B19" s="192"/>
      <c r="C19" s="283" t="str">
        <f>IF(AS19="","ซ่อนช่อง",CONCATENATE("3. ",VLOOKUP(AS19,Table1[#All],2,0)))</f>
        <v>ซ่อนช่อง</v>
      </c>
      <c r="D19" s="283"/>
      <c r="E19" s="283"/>
      <c r="F19" s="283"/>
      <c r="G19" s="283"/>
      <c r="H19" s="283"/>
      <c r="I19" s="283"/>
      <c r="J19" s="283"/>
      <c r="K19" s="283"/>
      <c r="L19" s="283"/>
      <c r="M19" s="283"/>
      <c r="N19" s="283"/>
      <c r="O19" s="193"/>
      <c r="P19" s="192" t="str">
        <f>IF(AS19="","",AS19)</f>
        <v/>
      </c>
      <c r="Q19" s="192"/>
      <c r="R19" s="192"/>
      <c r="S19" s="192"/>
      <c r="T19" s="192"/>
      <c r="U19" s="192"/>
      <c r="V19" s="192"/>
      <c r="W19" s="192" t="str">
        <f>IF(AS19="","","เลขบัตรประชาชน")</f>
        <v/>
      </c>
      <c r="X19" s="192"/>
      <c r="Y19" s="192"/>
      <c r="Z19" s="192"/>
      <c r="AA19" s="192"/>
      <c r="AB19" s="192"/>
      <c r="AC19" s="192"/>
      <c r="AD19" s="282" t="str">
        <f>IF(AS19="","",VLOOKUP(AS19,Table1[#All],3,0))</f>
        <v/>
      </c>
      <c r="AE19" s="282"/>
      <c r="AF19" s="282"/>
      <c r="AG19" s="282"/>
      <c r="AH19" s="282"/>
      <c r="AI19" s="282"/>
      <c r="AJ19" s="282"/>
      <c r="AK19" s="282"/>
      <c r="AL19" s="194"/>
      <c r="AM19" s="192"/>
      <c r="AN19" s="192"/>
      <c r="AO19" s="192"/>
      <c r="AP19" s="192"/>
      <c r="AQ19" s="192"/>
      <c r="AS19" s="196"/>
    </row>
    <row r="20" spans="1:45" hidden="1">
      <c r="A20" s="192"/>
      <c r="B20" s="192"/>
      <c r="C20" s="283" t="str">
        <f>IF(AS20="","ซ่อนช่อง",CONCATENATE("4. ",VLOOKUP(AS20,Table1[#All],2,0)))</f>
        <v>ซ่อนช่อง</v>
      </c>
      <c r="D20" s="283"/>
      <c r="E20" s="283"/>
      <c r="F20" s="283"/>
      <c r="G20" s="283"/>
      <c r="H20" s="283"/>
      <c r="I20" s="283"/>
      <c r="J20" s="283"/>
      <c r="K20" s="283"/>
      <c r="L20" s="283"/>
      <c r="M20" s="283"/>
      <c r="N20" s="283"/>
      <c r="O20" s="193"/>
      <c r="P20" s="192" t="str">
        <f t="shared" ref="P20:P32" si="2">IF(AS20="","",AS20)</f>
        <v/>
      </c>
      <c r="Q20" s="192"/>
      <c r="R20" s="192"/>
      <c r="S20" s="192"/>
      <c r="T20" s="192"/>
      <c r="U20" s="192"/>
      <c r="V20" s="192"/>
      <c r="W20" s="192" t="str">
        <f t="shared" ref="W20:W32" si="3">IF(AS20="","","เลขบัตรประชาชน")</f>
        <v/>
      </c>
      <c r="X20" s="192"/>
      <c r="Y20" s="192"/>
      <c r="Z20" s="192"/>
      <c r="AA20" s="192"/>
      <c r="AB20" s="192"/>
      <c r="AC20" s="192"/>
      <c r="AD20" s="282" t="str">
        <f>IF(AS20="","",VLOOKUP(AS20,Table1[#All],3,0))</f>
        <v/>
      </c>
      <c r="AE20" s="282"/>
      <c r="AF20" s="282"/>
      <c r="AG20" s="282"/>
      <c r="AH20" s="282"/>
      <c r="AI20" s="282"/>
      <c r="AJ20" s="282"/>
      <c r="AK20" s="282"/>
      <c r="AL20" s="194"/>
      <c r="AM20" s="192"/>
      <c r="AN20" s="192"/>
      <c r="AO20" s="192"/>
      <c r="AP20" s="192"/>
      <c r="AQ20" s="192"/>
      <c r="AS20" s="196"/>
    </row>
    <row r="21" spans="1:45" hidden="1">
      <c r="A21" s="192"/>
      <c r="B21" s="192"/>
      <c r="C21" s="283" t="str">
        <f>IF(AS21="","ซ่อนช่อง",CONCATENATE("5. ",VLOOKUP(AS21,Table1[#All],2,0)))</f>
        <v>ซ่อนช่อง</v>
      </c>
      <c r="D21" s="283"/>
      <c r="E21" s="283"/>
      <c r="F21" s="283"/>
      <c r="G21" s="283"/>
      <c r="H21" s="283"/>
      <c r="I21" s="283"/>
      <c r="J21" s="283"/>
      <c r="K21" s="283"/>
      <c r="L21" s="283"/>
      <c r="M21" s="283"/>
      <c r="N21" s="283"/>
      <c r="O21" s="193"/>
      <c r="P21" s="192" t="str">
        <f t="shared" si="2"/>
        <v/>
      </c>
      <c r="Q21" s="192"/>
      <c r="R21" s="192"/>
      <c r="S21" s="192"/>
      <c r="T21" s="192"/>
      <c r="U21" s="192"/>
      <c r="V21" s="192"/>
      <c r="W21" s="192" t="str">
        <f t="shared" si="3"/>
        <v/>
      </c>
      <c r="X21" s="192"/>
      <c r="Y21" s="192"/>
      <c r="Z21" s="192"/>
      <c r="AA21" s="192"/>
      <c r="AB21" s="192"/>
      <c r="AC21" s="192"/>
      <c r="AD21" s="282" t="str">
        <f>IF(AS21="","",VLOOKUP(AS21,Table1[#All],3,0))</f>
        <v/>
      </c>
      <c r="AE21" s="282"/>
      <c r="AF21" s="282"/>
      <c r="AG21" s="282"/>
      <c r="AH21" s="282"/>
      <c r="AI21" s="282"/>
      <c r="AJ21" s="282"/>
      <c r="AK21" s="282"/>
      <c r="AL21" s="194"/>
      <c r="AM21" s="192"/>
      <c r="AN21" s="192"/>
      <c r="AO21" s="192"/>
      <c r="AP21" s="192"/>
      <c r="AQ21" s="192"/>
      <c r="AS21" s="196"/>
    </row>
    <row r="22" spans="1:45" hidden="1">
      <c r="A22" s="192"/>
      <c r="B22" s="192"/>
      <c r="C22" s="283" t="str">
        <f>IF(AS22="","ซ่อนช่อง",CONCATENATE("6. ",VLOOKUP(AS22,Table1[#All],2,0)))</f>
        <v>ซ่อนช่อง</v>
      </c>
      <c r="D22" s="283"/>
      <c r="E22" s="283"/>
      <c r="F22" s="283"/>
      <c r="G22" s="283"/>
      <c r="H22" s="283"/>
      <c r="I22" s="283"/>
      <c r="J22" s="283"/>
      <c r="K22" s="283"/>
      <c r="L22" s="283"/>
      <c r="M22" s="283"/>
      <c r="N22" s="283"/>
      <c r="O22" s="193"/>
      <c r="P22" s="192" t="str">
        <f t="shared" si="2"/>
        <v/>
      </c>
      <c r="Q22" s="192"/>
      <c r="R22" s="192"/>
      <c r="S22" s="192"/>
      <c r="T22" s="192"/>
      <c r="U22" s="192"/>
      <c r="V22" s="192"/>
      <c r="W22" s="192" t="str">
        <f t="shared" si="3"/>
        <v/>
      </c>
      <c r="X22" s="192"/>
      <c r="Y22" s="192"/>
      <c r="Z22" s="192"/>
      <c r="AA22" s="192"/>
      <c r="AB22" s="192"/>
      <c r="AC22" s="192"/>
      <c r="AD22" s="282" t="str">
        <f>IF(AS22="","",VLOOKUP(AS22,Table1[#All],3,0))</f>
        <v/>
      </c>
      <c r="AE22" s="282"/>
      <c r="AF22" s="282"/>
      <c r="AG22" s="282"/>
      <c r="AH22" s="282"/>
      <c r="AI22" s="282"/>
      <c r="AJ22" s="282"/>
      <c r="AK22" s="282"/>
      <c r="AL22" s="194"/>
      <c r="AM22" s="192"/>
      <c r="AN22" s="192"/>
      <c r="AO22" s="192"/>
      <c r="AP22" s="192"/>
      <c r="AQ22" s="192"/>
      <c r="AS22" s="196"/>
    </row>
    <row r="23" spans="1:45" hidden="1">
      <c r="A23" s="192"/>
      <c r="B23" s="192"/>
      <c r="C23" s="283" t="str">
        <f>IF(AS23="","ซ่อนช่อง",CONCATENATE("7. ",VLOOKUP(AS23,Table1[#All],2,0)))</f>
        <v>ซ่อนช่อง</v>
      </c>
      <c r="D23" s="283"/>
      <c r="E23" s="283"/>
      <c r="F23" s="283"/>
      <c r="G23" s="283"/>
      <c r="H23" s="283"/>
      <c r="I23" s="283"/>
      <c r="J23" s="283"/>
      <c r="K23" s="283"/>
      <c r="L23" s="283"/>
      <c r="M23" s="283"/>
      <c r="N23" s="283"/>
      <c r="O23" s="193"/>
      <c r="P23" s="192" t="str">
        <f t="shared" si="2"/>
        <v/>
      </c>
      <c r="Q23" s="192"/>
      <c r="R23" s="192"/>
      <c r="S23" s="192"/>
      <c r="T23" s="192"/>
      <c r="U23" s="192"/>
      <c r="V23" s="192"/>
      <c r="W23" s="192" t="str">
        <f t="shared" si="3"/>
        <v/>
      </c>
      <c r="X23" s="192"/>
      <c r="Y23" s="192"/>
      <c r="Z23" s="192"/>
      <c r="AA23" s="192"/>
      <c r="AB23" s="192"/>
      <c r="AC23" s="192"/>
      <c r="AD23" s="282" t="str">
        <f>IF(AS23="","",VLOOKUP(AS23,Table1[#All],3,0))</f>
        <v/>
      </c>
      <c r="AE23" s="282"/>
      <c r="AF23" s="282"/>
      <c r="AG23" s="282"/>
      <c r="AH23" s="282"/>
      <c r="AI23" s="282"/>
      <c r="AJ23" s="282"/>
      <c r="AK23" s="282"/>
      <c r="AL23" s="194"/>
      <c r="AM23" s="192"/>
      <c r="AN23" s="192"/>
      <c r="AO23" s="192"/>
      <c r="AP23" s="192"/>
      <c r="AQ23" s="192"/>
      <c r="AS23" s="196"/>
    </row>
    <row r="24" spans="1:45" hidden="1">
      <c r="A24" s="192"/>
      <c r="B24" s="192"/>
      <c r="C24" s="283" t="str">
        <f>IF(AS24="","ซ่อนช่อง",CONCATENATE("8. ",VLOOKUP(AS24,Table1[#All],2,0)))</f>
        <v>ซ่อนช่อง</v>
      </c>
      <c r="D24" s="283"/>
      <c r="E24" s="283"/>
      <c r="F24" s="283"/>
      <c r="G24" s="283"/>
      <c r="H24" s="283"/>
      <c r="I24" s="283"/>
      <c r="J24" s="283"/>
      <c r="K24" s="283"/>
      <c r="L24" s="283"/>
      <c r="M24" s="283"/>
      <c r="N24" s="283"/>
      <c r="O24" s="193"/>
      <c r="P24" s="192" t="str">
        <f t="shared" si="2"/>
        <v/>
      </c>
      <c r="Q24" s="192"/>
      <c r="R24" s="192"/>
      <c r="S24" s="192"/>
      <c r="T24" s="192"/>
      <c r="U24" s="192"/>
      <c r="V24" s="192"/>
      <c r="W24" s="192" t="str">
        <f t="shared" si="3"/>
        <v/>
      </c>
      <c r="X24" s="192"/>
      <c r="Y24" s="192"/>
      <c r="Z24" s="192"/>
      <c r="AA24" s="192"/>
      <c r="AB24" s="192"/>
      <c r="AC24" s="192"/>
      <c r="AD24" s="282" t="str">
        <f>IF(AS24="","",VLOOKUP(AS24,Table1[#All],3,0))</f>
        <v/>
      </c>
      <c r="AE24" s="282"/>
      <c r="AF24" s="282"/>
      <c r="AG24" s="282"/>
      <c r="AH24" s="282"/>
      <c r="AI24" s="282"/>
      <c r="AJ24" s="282"/>
      <c r="AK24" s="282"/>
      <c r="AL24" s="194"/>
      <c r="AM24" s="192"/>
      <c r="AN24" s="192"/>
      <c r="AO24" s="192"/>
      <c r="AP24" s="192"/>
      <c r="AQ24" s="192"/>
      <c r="AS24" s="196"/>
    </row>
    <row r="25" spans="1:45" hidden="1">
      <c r="A25" s="192"/>
      <c r="B25" s="192"/>
      <c r="C25" s="283" t="str">
        <f>IF(AS25="","ซ่อนช่อง",CONCATENATE("9. ",VLOOKUP(AS25,Table1[#All],2,0)))</f>
        <v>ซ่อนช่อง</v>
      </c>
      <c r="D25" s="283"/>
      <c r="E25" s="283"/>
      <c r="F25" s="283"/>
      <c r="G25" s="283"/>
      <c r="H25" s="283"/>
      <c r="I25" s="283"/>
      <c r="J25" s="283"/>
      <c r="K25" s="283"/>
      <c r="L25" s="283"/>
      <c r="M25" s="283"/>
      <c r="N25" s="283"/>
      <c r="O25" s="193"/>
      <c r="P25" s="192" t="str">
        <f t="shared" si="2"/>
        <v/>
      </c>
      <c r="Q25" s="192"/>
      <c r="R25" s="192"/>
      <c r="S25" s="192"/>
      <c r="T25" s="192"/>
      <c r="U25" s="192"/>
      <c r="V25" s="192"/>
      <c r="W25" s="192" t="str">
        <f t="shared" si="3"/>
        <v/>
      </c>
      <c r="X25" s="192"/>
      <c r="Y25" s="192"/>
      <c r="Z25" s="192"/>
      <c r="AA25" s="192"/>
      <c r="AB25" s="192"/>
      <c r="AC25" s="192"/>
      <c r="AD25" s="282" t="str">
        <f>IF(AS25="","",VLOOKUP(AS25,Table1[#All],3,0))</f>
        <v/>
      </c>
      <c r="AE25" s="282"/>
      <c r="AF25" s="282"/>
      <c r="AG25" s="282"/>
      <c r="AH25" s="282"/>
      <c r="AI25" s="282"/>
      <c r="AJ25" s="282"/>
      <c r="AK25" s="282"/>
      <c r="AL25" s="194"/>
      <c r="AM25" s="192"/>
      <c r="AN25" s="192"/>
      <c r="AO25" s="192"/>
      <c r="AP25" s="192"/>
      <c r="AQ25" s="192"/>
      <c r="AS25" s="196"/>
    </row>
    <row r="26" spans="1:45" hidden="1">
      <c r="A26" s="192"/>
      <c r="B26" s="192"/>
      <c r="C26" s="283" t="str">
        <f>IF(AS26="","ซ่อนช่อง",CONCATENATE("10. ",VLOOKUP(AS26,Table1[#All],2,0)))</f>
        <v>ซ่อนช่อง</v>
      </c>
      <c r="D26" s="283"/>
      <c r="E26" s="283"/>
      <c r="F26" s="283"/>
      <c r="G26" s="283"/>
      <c r="H26" s="283"/>
      <c r="I26" s="283"/>
      <c r="J26" s="283"/>
      <c r="K26" s="283"/>
      <c r="L26" s="283"/>
      <c r="M26" s="283"/>
      <c r="N26" s="283"/>
      <c r="O26" s="193"/>
      <c r="P26" s="192" t="str">
        <f t="shared" si="2"/>
        <v/>
      </c>
      <c r="Q26" s="192"/>
      <c r="R26" s="192"/>
      <c r="S26" s="192"/>
      <c r="T26" s="192"/>
      <c r="U26" s="192"/>
      <c r="V26" s="192"/>
      <c r="W26" s="192" t="str">
        <f t="shared" si="3"/>
        <v/>
      </c>
      <c r="X26" s="192"/>
      <c r="Y26" s="192"/>
      <c r="Z26" s="192"/>
      <c r="AA26" s="192"/>
      <c r="AB26" s="192"/>
      <c r="AC26" s="192"/>
      <c r="AD26" s="282" t="str">
        <f>IF(AS26="","",VLOOKUP(AS26,Table1[#All],3,0))</f>
        <v/>
      </c>
      <c r="AE26" s="282"/>
      <c r="AF26" s="282"/>
      <c r="AG26" s="282"/>
      <c r="AH26" s="282"/>
      <c r="AI26" s="282"/>
      <c r="AJ26" s="282"/>
      <c r="AK26" s="282"/>
      <c r="AL26" s="194"/>
      <c r="AM26" s="192"/>
      <c r="AN26" s="192"/>
      <c r="AO26" s="192"/>
      <c r="AP26" s="192"/>
      <c r="AQ26" s="192"/>
      <c r="AS26" s="196"/>
    </row>
    <row r="27" spans="1:45" hidden="1">
      <c r="A27" s="192"/>
      <c r="B27" s="192"/>
      <c r="C27" s="283" t="str">
        <f>IF(AS27="","ซ่อนช่อง",CONCATENATE("11. ",VLOOKUP(AS27,Table1[#All],2,0)))</f>
        <v>ซ่อนช่อง</v>
      </c>
      <c r="D27" s="283"/>
      <c r="E27" s="283"/>
      <c r="F27" s="283"/>
      <c r="G27" s="283"/>
      <c r="H27" s="283"/>
      <c r="I27" s="283"/>
      <c r="J27" s="283"/>
      <c r="K27" s="283"/>
      <c r="L27" s="283"/>
      <c r="M27" s="283"/>
      <c r="N27" s="283"/>
      <c r="O27" s="193"/>
      <c r="P27" s="192" t="str">
        <f t="shared" si="2"/>
        <v/>
      </c>
      <c r="Q27" s="192"/>
      <c r="R27" s="192"/>
      <c r="S27" s="192"/>
      <c r="T27" s="192"/>
      <c r="U27" s="192"/>
      <c r="V27" s="192"/>
      <c r="W27" s="192" t="str">
        <f t="shared" si="3"/>
        <v/>
      </c>
      <c r="X27" s="192"/>
      <c r="Y27" s="192"/>
      <c r="Z27" s="192"/>
      <c r="AA27" s="192"/>
      <c r="AB27" s="192"/>
      <c r="AC27" s="192"/>
      <c r="AD27" s="282" t="str">
        <f>IF(AS27="","",VLOOKUP(AS27,Table1[#All],3,0))</f>
        <v/>
      </c>
      <c r="AE27" s="282"/>
      <c r="AF27" s="282"/>
      <c r="AG27" s="282"/>
      <c r="AH27" s="282"/>
      <c r="AI27" s="282"/>
      <c r="AJ27" s="282"/>
      <c r="AK27" s="282"/>
      <c r="AL27" s="194"/>
      <c r="AM27" s="192"/>
      <c r="AN27" s="192"/>
      <c r="AO27" s="192"/>
      <c r="AP27" s="192"/>
      <c r="AQ27" s="192"/>
      <c r="AS27" s="196"/>
    </row>
    <row r="28" spans="1:45" hidden="1">
      <c r="A28" s="192"/>
      <c r="B28" s="192"/>
      <c r="C28" s="283" t="str">
        <f>IF(AS28="","ซ่อนช่อง",CONCATENATE("12. ",VLOOKUP(AS28,Table1[#All],2,0)))</f>
        <v>ซ่อนช่อง</v>
      </c>
      <c r="D28" s="283"/>
      <c r="E28" s="283"/>
      <c r="F28" s="283"/>
      <c r="G28" s="283"/>
      <c r="H28" s="283"/>
      <c r="I28" s="283"/>
      <c r="J28" s="283"/>
      <c r="K28" s="283"/>
      <c r="L28" s="283"/>
      <c r="M28" s="283"/>
      <c r="N28" s="283"/>
      <c r="O28" s="193"/>
      <c r="P28" s="192" t="str">
        <f t="shared" si="2"/>
        <v/>
      </c>
      <c r="Q28" s="192"/>
      <c r="R28" s="192"/>
      <c r="S28" s="192"/>
      <c r="T28" s="192"/>
      <c r="U28" s="192"/>
      <c r="V28" s="192"/>
      <c r="W28" s="192" t="str">
        <f t="shared" si="3"/>
        <v/>
      </c>
      <c r="X28" s="192"/>
      <c r="Y28" s="192"/>
      <c r="Z28" s="192"/>
      <c r="AA28" s="192"/>
      <c r="AB28" s="192"/>
      <c r="AC28" s="192"/>
      <c r="AD28" s="282" t="str">
        <f>IF(AS28="","",VLOOKUP(AS28,Table1[#All],3,0))</f>
        <v/>
      </c>
      <c r="AE28" s="282"/>
      <c r="AF28" s="282"/>
      <c r="AG28" s="282"/>
      <c r="AH28" s="282"/>
      <c r="AI28" s="282"/>
      <c r="AJ28" s="282"/>
      <c r="AK28" s="282"/>
      <c r="AL28" s="194"/>
      <c r="AM28" s="192"/>
      <c r="AN28" s="192"/>
      <c r="AO28" s="192"/>
      <c r="AP28" s="192"/>
      <c r="AQ28" s="192"/>
      <c r="AS28" s="196"/>
    </row>
    <row r="29" spans="1:45" hidden="1">
      <c r="A29" s="192"/>
      <c r="B29" s="192"/>
      <c r="C29" s="283" t="str">
        <f>IF(AS29="","ซ่อนช่อง",CONCATENATE("13. ",VLOOKUP(AS29,Table1[#All],2,0)))</f>
        <v>ซ่อนช่อง</v>
      </c>
      <c r="D29" s="283"/>
      <c r="E29" s="283"/>
      <c r="F29" s="283"/>
      <c r="G29" s="283"/>
      <c r="H29" s="283"/>
      <c r="I29" s="283"/>
      <c r="J29" s="283"/>
      <c r="K29" s="283"/>
      <c r="L29" s="283"/>
      <c r="M29" s="283"/>
      <c r="N29" s="283"/>
      <c r="O29" s="193"/>
      <c r="P29" s="192" t="str">
        <f t="shared" si="2"/>
        <v/>
      </c>
      <c r="Q29" s="192"/>
      <c r="R29" s="192"/>
      <c r="S29" s="192"/>
      <c r="T29" s="192"/>
      <c r="U29" s="192"/>
      <c r="V29" s="192"/>
      <c r="W29" s="192" t="str">
        <f t="shared" si="3"/>
        <v/>
      </c>
      <c r="X29" s="192"/>
      <c r="Y29" s="192"/>
      <c r="Z29" s="192"/>
      <c r="AA29" s="192"/>
      <c r="AB29" s="192"/>
      <c r="AC29" s="192"/>
      <c r="AD29" s="282" t="str">
        <f>IF(AS29="","",VLOOKUP(AS29,Table1[#All],3,0))</f>
        <v/>
      </c>
      <c r="AE29" s="282"/>
      <c r="AF29" s="282"/>
      <c r="AG29" s="282"/>
      <c r="AH29" s="282"/>
      <c r="AI29" s="282"/>
      <c r="AJ29" s="282"/>
      <c r="AK29" s="282"/>
      <c r="AL29" s="194"/>
      <c r="AM29" s="192"/>
      <c r="AN29" s="192"/>
      <c r="AO29" s="192"/>
      <c r="AP29" s="192"/>
      <c r="AQ29" s="192"/>
      <c r="AS29" s="196"/>
    </row>
    <row r="30" spans="1:45" hidden="1">
      <c r="A30" s="192"/>
      <c r="B30" s="192"/>
      <c r="C30" s="283" t="str">
        <f>IF(AS30="","ซ่อนช่อง",CONCATENATE("14. ",VLOOKUP(AS30,Table1[#All],2,0)))</f>
        <v>ซ่อนช่อง</v>
      </c>
      <c r="D30" s="283"/>
      <c r="E30" s="283"/>
      <c r="F30" s="283"/>
      <c r="G30" s="283"/>
      <c r="H30" s="283"/>
      <c r="I30" s="283"/>
      <c r="J30" s="283"/>
      <c r="K30" s="283"/>
      <c r="L30" s="283"/>
      <c r="M30" s="283"/>
      <c r="N30" s="283"/>
      <c r="O30" s="193"/>
      <c r="P30" s="192" t="str">
        <f t="shared" si="2"/>
        <v/>
      </c>
      <c r="Q30" s="192"/>
      <c r="R30" s="192"/>
      <c r="S30" s="192"/>
      <c r="T30" s="192"/>
      <c r="U30" s="192"/>
      <c r="V30" s="192"/>
      <c r="W30" s="192" t="str">
        <f t="shared" si="3"/>
        <v/>
      </c>
      <c r="X30" s="192"/>
      <c r="Y30" s="192"/>
      <c r="Z30" s="192"/>
      <c r="AA30" s="192"/>
      <c r="AB30" s="192"/>
      <c r="AC30" s="192"/>
      <c r="AD30" s="282" t="str">
        <f>IF(AS30="","",VLOOKUP(AS30,Table1[#All],3,0))</f>
        <v/>
      </c>
      <c r="AE30" s="282"/>
      <c r="AF30" s="282"/>
      <c r="AG30" s="282"/>
      <c r="AH30" s="282"/>
      <c r="AI30" s="282"/>
      <c r="AJ30" s="282"/>
      <c r="AK30" s="282"/>
      <c r="AL30" s="194"/>
      <c r="AM30" s="192"/>
      <c r="AN30" s="192"/>
      <c r="AO30" s="192"/>
      <c r="AP30" s="192"/>
      <c r="AQ30" s="192"/>
      <c r="AS30" s="196"/>
    </row>
    <row r="31" spans="1:45" hidden="1">
      <c r="A31" s="192"/>
      <c r="B31" s="192"/>
      <c r="C31" s="283" t="str">
        <f>IF(AS31="","ซ่อนช่อง",CONCATENATE("15. ",VLOOKUP(AS31,Table1[#All],2,0)))</f>
        <v>ซ่อนช่อง</v>
      </c>
      <c r="D31" s="283"/>
      <c r="E31" s="283"/>
      <c r="F31" s="283"/>
      <c r="G31" s="283"/>
      <c r="H31" s="283"/>
      <c r="I31" s="283"/>
      <c r="J31" s="283"/>
      <c r="K31" s="283"/>
      <c r="L31" s="283"/>
      <c r="M31" s="283"/>
      <c r="N31" s="283"/>
      <c r="O31" s="193"/>
      <c r="P31" s="192" t="str">
        <f t="shared" si="2"/>
        <v/>
      </c>
      <c r="Q31" s="192"/>
      <c r="R31" s="192"/>
      <c r="S31" s="192"/>
      <c r="T31" s="192"/>
      <c r="U31" s="192"/>
      <c r="V31" s="192"/>
      <c r="W31" s="192" t="str">
        <f t="shared" si="3"/>
        <v/>
      </c>
      <c r="X31" s="192"/>
      <c r="Y31" s="192"/>
      <c r="Z31" s="192"/>
      <c r="AA31" s="192"/>
      <c r="AB31" s="192"/>
      <c r="AC31" s="192"/>
      <c r="AD31" s="282" t="str">
        <f>IF(AS31="","",VLOOKUP(AS31,Table1[#All],3,0))</f>
        <v/>
      </c>
      <c r="AE31" s="282"/>
      <c r="AF31" s="282"/>
      <c r="AG31" s="282"/>
      <c r="AH31" s="282"/>
      <c r="AI31" s="282"/>
      <c r="AJ31" s="282"/>
      <c r="AK31" s="282"/>
      <c r="AL31" s="194"/>
      <c r="AM31" s="192"/>
      <c r="AN31" s="192"/>
      <c r="AO31" s="192"/>
      <c r="AP31" s="192"/>
      <c r="AQ31" s="192"/>
      <c r="AS31" s="196"/>
    </row>
    <row r="32" spans="1:45" hidden="1">
      <c r="A32" s="188"/>
      <c r="B32" s="188"/>
      <c r="C32" s="283" t="str">
        <f>IF(AS32="","ซ่อนช่อง",CONCATENATE("16. ",VLOOKUP(AS32,Table1[#All],2,0)))</f>
        <v>ซ่อนช่อง</v>
      </c>
      <c r="D32" s="283"/>
      <c r="E32" s="283"/>
      <c r="F32" s="283"/>
      <c r="G32" s="283"/>
      <c r="H32" s="283"/>
      <c r="I32" s="283"/>
      <c r="J32" s="283"/>
      <c r="K32" s="283"/>
      <c r="L32" s="283"/>
      <c r="M32" s="283"/>
      <c r="N32" s="283"/>
      <c r="O32" s="198"/>
      <c r="P32" s="192" t="str">
        <f t="shared" si="2"/>
        <v/>
      </c>
      <c r="Q32" s="188"/>
      <c r="R32" s="188"/>
      <c r="S32" s="188"/>
      <c r="T32" s="188"/>
      <c r="U32" s="188"/>
      <c r="V32" s="188"/>
      <c r="W32" s="192" t="str">
        <f t="shared" si="3"/>
        <v/>
      </c>
      <c r="X32" s="188"/>
      <c r="Y32" s="188"/>
      <c r="Z32" s="188"/>
      <c r="AA32" s="188"/>
      <c r="AB32" s="188"/>
      <c r="AC32" s="188"/>
      <c r="AD32" s="282" t="str">
        <f>IF(AS32="","",VLOOKUP(AS32,Table1[#All],3,0))</f>
        <v/>
      </c>
      <c r="AE32" s="282"/>
      <c r="AF32" s="282"/>
      <c r="AG32" s="282"/>
      <c r="AH32" s="282"/>
      <c r="AI32" s="282"/>
      <c r="AJ32" s="282"/>
      <c r="AK32" s="282"/>
      <c r="AL32" s="199"/>
      <c r="AM32" s="188"/>
      <c r="AN32" s="188"/>
      <c r="AO32" s="188"/>
      <c r="AP32" s="188"/>
      <c r="AQ32" s="188"/>
      <c r="AS32" s="196"/>
    </row>
    <row r="33" spans="1:43" ht="9.75" customHeight="1">
      <c r="A33" s="188"/>
      <c r="B33" s="188"/>
      <c r="C33" s="198"/>
      <c r="D33" s="198"/>
      <c r="E33" s="198"/>
      <c r="F33" s="198"/>
      <c r="G33" s="198"/>
      <c r="H33" s="198"/>
      <c r="I33" s="198"/>
      <c r="J33" s="198"/>
      <c r="K33" s="198"/>
      <c r="L33" s="198"/>
      <c r="M33" s="198"/>
      <c r="N33" s="198"/>
      <c r="O33" s="198"/>
      <c r="P33" s="188"/>
      <c r="Q33" s="198"/>
      <c r="R33" s="198"/>
      <c r="S33" s="188"/>
      <c r="T33" s="188"/>
      <c r="U33" s="188"/>
      <c r="V33" s="188"/>
      <c r="W33" s="188"/>
      <c r="X33" s="188"/>
      <c r="Y33" s="188"/>
      <c r="Z33" s="188"/>
      <c r="AA33" s="188"/>
      <c r="AB33" s="188"/>
      <c r="AC33" s="188"/>
      <c r="AD33" s="199"/>
      <c r="AE33" s="199"/>
      <c r="AF33" s="199"/>
      <c r="AG33" s="199"/>
      <c r="AH33" s="199"/>
      <c r="AI33" s="199"/>
      <c r="AJ33" s="199"/>
      <c r="AK33" s="199"/>
      <c r="AL33" s="199"/>
      <c r="AM33" s="188"/>
      <c r="AN33" s="188"/>
      <c r="AO33" s="188"/>
      <c r="AP33" s="188"/>
      <c r="AQ33" s="188"/>
    </row>
    <row r="34" spans="1:43">
      <c r="D34" s="2" t="s">
        <v>298</v>
      </c>
      <c r="G34" s="2" t="s">
        <v>299</v>
      </c>
      <c r="S34" s="187" t="s">
        <v>300</v>
      </c>
      <c r="T34" s="187"/>
      <c r="U34" s="187"/>
      <c r="V34" s="187"/>
      <c r="W34" s="187"/>
      <c r="X34" s="187"/>
      <c r="Y34" s="187"/>
      <c r="Z34" s="187"/>
      <c r="AA34" s="187"/>
      <c r="AB34" s="187"/>
      <c r="AC34" s="187"/>
      <c r="AD34" s="200"/>
      <c r="AE34" s="200"/>
      <c r="AF34" s="200"/>
      <c r="AG34" s="200"/>
      <c r="AH34" s="200"/>
      <c r="AI34" s="200"/>
      <c r="AJ34" s="200"/>
      <c r="AK34" s="200"/>
      <c r="AL34" s="200"/>
      <c r="AM34" s="187"/>
      <c r="AN34" s="187"/>
      <c r="AO34" s="187"/>
      <c r="AP34" s="187"/>
      <c r="AQ34" s="187"/>
    </row>
    <row r="35" spans="1:43">
      <c r="A35" s="187" t="s">
        <v>301</v>
      </c>
      <c r="B35" s="187"/>
      <c r="C35" s="187"/>
      <c r="D35" s="187"/>
      <c r="E35" s="187"/>
      <c r="F35" s="187"/>
      <c r="G35" s="187"/>
      <c r="H35" s="187"/>
      <c r="I35" s="187"/>
      <c r="J35" s="187"/>
      <c r="K35" s="187"/>
      <c r="L35" s="187"/>
      <c r="M35" s="187"/>
      <c r="N35" s="187"/>
      <c r="O35" s="187"/>
      <c r="P35" s="187"/>
      <c r="Q35" s="187"/>
      <c r="R35" s="187"/>
      <c r="S35" s="192"/>
      <c r="T35" s="192"/>
      <c r="U35" s="192"/>
      <c r="V35" s="192"/>
      <c r="W35" s="192"/>
      <c r="X35" s="192"/>
      <c r="Y35" s="192"/>
      <c r="Z35" s="192"/>
      <c r="AA35" s="192"/>
      <c r="AB35" s="192"/>
      <c r="AC35" s="192"/>
      <c r="AD35" s="194"/>
      <c r="AE35" s="194"/>
      <c r="AF35" s="194"/>
      <c r="AG35" s="194"/>
      <c r="AH35" s="194"/>
      <c r="AI35" s="194"/>
      <c r="AJ35" s="194"/>
      <c r="AK35" s="194"/>
      <c r="AL35" s="194"/>
      <c r="AM35" s="192"/>
      <c r="AN35" s="192"/>
      <c r="AO35" s="192"/>
      <c r="AP35" s="192"/>
      <c r="AQ35" s="192"/>
    </row>
    <row r="36" spans="1:43">
      <c r="J36" s="2" t="s">
        <v>302</v>
      </c>
      <c r="L36" s="187"/>
      <c r="M36" s="187"/>
      <c r="N36" s="187"/>
      <c r="O36" s="187"/>
      <c r="P36" s="187"/>
      <c r="Q36" s="187"/>
      <c r="R36" s="187"/>
      <c r="S36" s="187"/>
      <c r="T36" s="187"/>
      <c r="U36" s="2" t="str">
        <f>CONCATENATE("(",TEXT(Sheet1!F8,"[$-,100]0-0000-00000-00-0"),") ผู้ขอ (แทนตามมอบ ลว. ",TEXT(Sheet1!B9,"d ดดดด yyyy"),")")</f>
        <v>(3-5603-00285-73-6) ผู้ขอ (แทนตามมอบ ลว. 3 พฤษภาคม 2567)</v>
      </c>
      <c r="AA36" s="201"/>
      <c r="AB36" s="201"/>
      <c r="AC36" s="201"/>
      <c r="AD36" s="201"/>
      <c r="AE36" s="201"/>
      <c r="AF36" s="201"/>
      <c r="AG36" s="201"/>
      <c r="AH36" s="201"/>
      <c r="AI36" s="201"/>
    </row>
    <row r="37" spans="1:43">
      <c r="J37" s="2" t="s">
        <v>302</v>
      </c>
      <c r="L37" s="187"/>
      <c r="M37" s="187"/>
      <c r="N37" s="187"/>
      <c r="O37" s="187"/>
      <c r="P37" s="187"/>
      <c r="Q37" s="187"/>
      <c r="R37" s="187"/>
      <c r="S37" s="187"/>
      <c r="T37" s="187"/>
      <c r="U37" s="187"/>
      <c r="V37" s="187"/>
      <c r="W37" s="187"/>
      <c r="X37" s="187"/>
      <c r="Y37" s="187"/>
      <c r="Z37" s="187"/>
      <c r="AA37" s="201" t="s">
        <v>303</v>
      </c>
      <c r="AB37" s="201"/>
      <c r="AC37" s="201"/>
      <c r="AD37" s="201"/>
      <c r="AE37" s="201"/>
      <c r="AF37" s="201"/>
      <c r="AG37" s="201"/>
      <c r="AH37" s="201"/>
      <c r="AI37" s="201"/>
    </row>
    <row r="38" spans="1:43">
      <c r="J38" s="2" t="s">
        <v>302</v>
      </c>
      <c r="L38" s="187"/>
      <c r="M38" s="187"/>
      <c r="N38" s="187"/>
      <c r="O38" s="187"/>
      <c r="P38" s="187"/>
      <c r="Q38" s="187"/>
      <c r="R38" s="187"/>
      <c r="S38" s="187"/>
      <c r="T38" s="187"/>
      <c r="U38" s="187"/>
      <c r="V38" s="187"/>
      <c r="W38" s="187"/>
      <c r="X38" s="187"/>
      <c r="Y38" s="187"/>
      <c r="Z38" s="187"/>
      <c r="AA38" s="201" t="s">
        <v>304</v>
      </c>
      <c r="AB38" s="201"/>
      <c r="AC38" s="201"/>
      <c r="AD38" s="201"/>
      <c r="AE38" s="201"/>
      <c r="AF38" s="201"/>
      <c r="AG38" s="201"/>
      <c r="AH38" s="201"/>
      <c r="AI38" s="201"/>
    </row>
    <row r="39" spans="1:43" ht="9.75" customHeight="1">
      <c r="AD39" s="201"/>
      <c r="AE39" s="201"/>
      <c r="AF39" s="201"/>
      <c r="AG39" s="201"/>
      <c r="AH39" s="201"/>
      <c r="AI39" s="201"/>
      <c r="AJ39" s="201"/>
      <c r="AK39" s="201"/>
      <c r="AL39" s="201"/>
    </row>
    <row r="40" spans="1:43">
      <c r="A40" s="2" t="s">
        <v>33</v>
      </c>
      <c r="C40" s="2" t="s">
        <v>305</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306</v>
      </c>
    </row>
    <row r="43" spans="1:43">
      <c r="A43" s="2" t="s">
        <v>307</v>
      </c>
      <c r="V43" s="2" t="s">
        <v>311</v>
      </c>
    </row>
    <row r="44" spans="1:43">
      <c r="C44" s="2" t="s">
        <v>308</v>
      </c>
    </row>
    <row r="45" spans="1:43">
      <c r="B45" s="187"/>
      <c r="C45" s="187"/>
      <c r="D45" s="187"/>
      <c r="E45" s="187"/>
      <c r="F45" s="187"/>
      <c r="G45" s="187"/>
      <c r="H45" s="187"/>
      <c r="I45" s="187"/>
    </row>
    <row r="46" spans="1:43">
      <c r="A46" s="2" t="s">
        <v>309</v>
      </c>
    </row>
    <row r="47" spans="1:43">
      <c r="A47" s="2" t="s">
        <v>310</v>
      </c>
    </row>
    <row r="48" spans="1:43">
      <c r="A48" s="187"/>
      <c r="B48" s="187"/>
      <c r="C48" s="187"/>
      <c r="D48" s="187"/>
      <c r="E48" s="187"/>
      <c r="F48" s="187"/>
      <c r="G48" s="187"/>
      <c r="H48" s="187"/>
      <c r="I48" s="187"/>
      <c r="J48" s="187"/>
      <c r="K48" s="187"/>
      <c r="L48" s="187"/>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4"/>
      <c r="AA1" s="205"/>
      <c r="AB1" s="205"/>
      <c r="AC1" s="205"/>
      <c r="AD1" s="205"/>
      <c r="AE1" s="205"/>
      <c r="AF1" s="205"/>
      <c r="AG1" s="205"/>
      <c r="AH1" s="205"/>
      <c r="AI1" s="205"/>
      <c r="AJ1" s="205"/>
      <c r="AK1" s="205"/>
      <c r="AL1" s="206"/>
    </row>
    <row r="2" spans="1:39">
      <c r="Z2" s="207"/>
      <c r="AA2" s="2" t="s">
        <v>312</v>
      </c>
      <c r="AD2" s="187"/>
      <c r="AE2" s="187"/>
      <c r="AF2" s="187"/>
      <c r="AG2" s="187"/>
      <c r="AH2" s="187"/>
      <c r="AI2" s="187"/>
      <c r="AJ2" s="187"/>
      <c r="AK2" s="187"/>
      <c r="AL2" s="208"/>
    </row>
    <row r="3" spans="1:39">
      <c r="Z3" s="207"/>
      <c r="AA3" s="2" t="s">
        <v>313</v>
      </c>
      <c r="AD3" s="187"/>
      <c r="AE3" s="187"/>
      <c r="AF3" s="187"/>
      <c r="AG3" s="187"/>
      <c r="AH3" s="187"/>
      <c r="AI3" s="187"/>
      <c r="AJ3" s="187"/>
      <c r="AK3" s="187"/>
      <c r="AL3" s="208"/>
    </row>
    <row r="4" spans="1:39">
      <c r="Z4" s="207"/>
      <c r="AA4" s="2" t="s">
        <v>314</v>
      </c>
      <c r="AC4" s="187"/>
      <c r="AD4" s="187"/>
      <c r="AE4" s="187"/>
      <c r="AF4" s="187"/>
      <c r="AG4" s="187"/>
      <c r="AH4" s="187"/>
      <c r="AI4" s="187"/>
      <c r="AJ4" s="187"/>
      <c r="AK4" s="187"/>
      <c r="AL4" s="208"/>
    </row>
    <row r="5" spans="1:39" ht="13.15" customHeight="1">
      <c r="Z5" s="209"/>
      <c r="AA5" s="22"/>
      <c r="AB5" s="22"/>
      <c r="AC5" s="22"/>
      <c r="AD5" s="22"/>
      <c r="AE5" s="22"/>
      <c r="AF5" s="22"/>
      <c r="AG5" s="22"/>
      <c r="AH5" s="22"/>
      <c r="AI5" s="22"/>
      <c r="AJ5" s="22"/>
      <c r="AK5" s="22"/>
      <c r="AL5" s="210"/>
    </row>
    <row r="7" spans="1:39" ht="31.5">
      <c r="A7" s="289" t="s">
        <v>315</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316</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273</v>
      </c>
      <c r="AA10" s="280"/>
      <c r="AB10" s="270" t="s">
        <v>363</v>
      </c>
      <c r="AC10" s="270"/>
      <c r="AD10" s="270"/>
      <c r="AE10" s="270"/>
      <c r="AF10" s="270"/>
      <c r="AG10" s="270"/>
      <c r="AH10" s="280" t="s">
        <v>317</v>
      </c>
      <c r="AI10" s="280"/>
      <c r="AJ10" s="270">
        <v>2568</v>
      </c>
      <c r="AK10" s="270"/>
      <c r="AL10" s="270"/>
      <c r="AM10" s="270"/>
    </row>
    <row r="11" spans="1:39">
      <c r="A11" s="2" t="s">
        <v>33</v>
      </c>
      <c r="D11" s="2" t="s">
        <v>318</v>
      </c>
    </row>
    <row r="12" spans="1:39">
      <c r="D12" s="2" t="s">
        <v>275</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319</v>
      </c>
      <c r="AG12" s="270">
        <f>Sheet1!D8</f>
        <v>42</v>
      </c>
      <c r="AH12" s="270"/>
      <c r="AI12" s="270"/>
      <c r="AJ12" s="2" t="s">
        <v>320</v>
      </c>
    </row>
    <row r="13" spans="1:39">
      <c r="A13" s="2" t="s">
        <v>282</v>
      </c>
      <c r="D13" s="270" t="s">
        <v>279</v>
      </c>
      <c r="E13" s="270"/>
      <c r="F13" s="270"/>
      <c r="G13" s="270"/>
      <c r="H13" s="280" t="s">
        <v>284</v>
      </c>
      <c r="I13" s="280"/>
      <c r="J13" s="280"/>
      <c r="K13" s="280"/>
      <c r="L13" s="270">
        <v>470</v>
      </c>
      <c r="M13" s="270"/>
      <c r="N13" s="270"/>
      <c r="O13" s="270"/>
      <c r="P13" s="280" t="s">
        <v>285</v>
      </c>
      <c r="Q13" s="280"/>
      <c r="R13" s="270" t="s">
        <v>152</v>
      </c>
      <c r="S13" s="270"/>
      <c r="T13" s="280" t="s">
        <v>321</v>
      </c>
      <c r="U13" s="280"/>
      <c r="V13" s="270" t="s">
        <v>152</v>
      </c>
      <c r="W13" s="270"/>
      <c r="X13" s="270"/>
      <c r="Y13" s="270"/>
      <c r="Z13" s="270"/>
      <c r="AA13" s="270"/>
      <c r="AB13" s="270"/>
      <c r="AC13" s="280" t="s">
        <v>286</v>
      </c>
      <c r="AD13" s="280"/>
      <c r="AE13" s="270" t="s">
        <v>288</v>
      </c>
      <c r="AF13" s="270"/>
      <c r="AG13" s="270"/>
      <c r="AH13" s="270"/>
      <c r="AI13" s="270"/>
      <c r="AJ13" s="270"/>
      <c r="AK13" s="270"/>
      <c r="AL13" s="270"/>
      <c r="AM13" s="270"/>
    </row>
    <row r="14" spans="1:39">
      <c r="A14" s="2" t="s">
        <v>322</v>
      </c>
      <c r="D14" s="270" t="s">
        <v>295</v>
      </c>
      <c r="E14" s="270"/>
      <c r="F14" s="270"/>
      <c r="G14" s="270"/>
      <c r="H14" s="270"/>
      <c r="I14" s="270"/>
      <c r="J14" s="270"/>
      <c r="K14" s="270"/>
      <c r="L14" s="280" t="s">
        <v>290</v>
      </c>
      <c r="M14" s="280"/>
      <c r="N14" s="280"/>
      <c r="O14" s="270" t="s">
        <v>296</v>
      </c>
      <c r="P14" s="270"/>
      <c r="Q14" s="270"/>
      <c r="R14" s="270"/>
      <c r="S14" s="270"/>
      <c r="T14" s="270"/>
      <c r="U14" s="270"/>
      <c r="V14" s="270"/>
      <c r="W14" s="270"/>
      <c r="X14" s="270"/>
      <c r="Y14" s="270"/>
      <c r="Z14" s="280" t="s">
        <v>292</v>
      </c>
      <c r="AA14" s="280"/>
      <c r="AB14" s="270" t="s">
        <v>297</v>
      </c>
      <c r="AC14" s="270"/>
      <c r="AD14" s="270"/>
      <c r="AE14" s="270"/>
      <c r="AF14" s="270"/>
      <c r="AG14" s="270"/>
      <c r="AH14" s="270"/>
      <c r="AI14" s="270"/>
      <c r="AJ14" s="270"/>
      <c r="AK14" s="270"/>
      <c r="AL14" s="270"/>
      <c r="AM14" s="270"/>
    </row>
    <row r="15" spans="1:39">
      <c r="A15" s="2" t="s">
        <v>336</v>
      </c>
    </row>
    <row r="16" spans="1:39">
      <c r="A16" s="2" t="s">
        <v>335</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ผบ.6637/2557 คดีหมายเลขแดงที่ ผบ.8944/2557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337</v>
      </c>
    </row>
    <row r="21" spans="1:40">
      <c r="A21" s="187" t="str">
        <f>CONCATENATE("1.  ",VLOOKUP(AN21,Table1[#All],2,0))</f>
        <v>1.  นางสาวจีระนันท์ ศิริกุลพันธ์</v>
      </c>
      <c r="B21" s="187"/>
      <c r="C21" s="187"/>
      <c r="D21" s="187"/>
      <c r="E21" s="187"/>
      <c r="F21" s="187"/>
      <c r="G21" s="187"/>
      <c r="H21" s="187"/>
      <c r="I21" s="187"/>
      <c r="J21" s="187"/>
      <c r="K21" s="187"/>
      <c r="L21" s="187"/>
      <c r="M21" s="187"/>
      <c r="N21" s="187"/>
      <c r="O21" s="187"/>
      <c r="P21" s="187"/>
      <c r="Q21" s="280" t="s">
        <v>331</v>
      </c>
      <c r="R21" s="280"/>
      <c r="S21" s="280"/>
      <c r="T21" s="280"/>
      <c r="U21" s="280"/>
      <c r="V21" s="280"/>
      <c r="W21" s="280"/>
      <c r="X21" s="280"/>
      <c r="Y21" s="280"/>
      <c r="Z21" s="288" t="str">
        <f>VLOOKUP(AN21,Table1[#All],3,0)</f>
        <v>3-5099-01451-88-4</v>
      </c>
      <c r="AA21" s="288"/>
      <c r="AB21" s="288"/>
      <c r="AC21" s="288"/>
      <c r="AD21" s="288"/>
      <c r="AE21" s="288"/>
      <c r="AF21" s="288"/>
      <c r="AG21" s="288"/>
      <c r="AH21" s="288"/>
      <c r="AI21" s="288"/>
      <c r="AJ21" s="288"/>
      <c r="AK21" s="288"/>
      <c r="AL21" s="288"/>
      <c r="AM21" s="288"/>
      <c r="AN21" s="213" t="s">
        <v>212</v>
      </c>
    </row>
    <row r="22" spans="1:40">
      <c r="F22" s="2" t="s">
        <v>323</v>
      </c>
    </row>
    <row r="23" spans="1:40">
      <c r="A23" s="2" t="s">
        <v>324</v>
      </c>
    </row>
    <row r="24" spans="1:40">
      <c r="A24" s="212" t="s">
        <v>332</v>
      </c>
      <c r="B24" s="187"/>
      <c r="C24" s="187"/>
      <c r="D24" s="187" t="s">
        <v>325</v>
      </c>
      <c r="E24" s="187"/>
      <c r="F24" s="187"/>
      <c r="G24" s="187"/>
      <c r="H24" s="187"/>
      <c r="I24" s="187"/>
      <c r="J24" s="187"/>
      <c r="K24" s="187"/>
      <c r="L24" s="187"/>
      <c r="M24" s="187"/>
      <c r="N24" s="187"/>
      <c r="O24" s="187"/>
      <c r="P24" s="187"/>
      <c r="Q24" s="187"/>
      <c r="R24" s="187"/>
      <c r="S24" s="187"/>
      <c r="V24" s="212" t="s">
        <v>333</v>
      </c>
      <c r="W24" s="187"/>
      <c r="X24" s="187"/>
      <c r="Y24" s="187" t="s">
        <v>326</v>
      </c>
      <c r="Z24" s="187"/>
      <c r="AA24" s="187"/>
      <c r="AB24" s="187"/>
      <c r="AC24" s="187"/>
      <c r="AD24" s="187"/>
      <c r="AE24" s="187"/>
      <c r="AF24" s="187"/>
      <c r="AG24" s="187"/>
      <c r="AH24" s="187"/>
      <c r="AI24" s="187"/>
      <c r="AJ24" s="187"/>
      <c r="AK24" s="187"/>
      <c r="AL24" s="187"/>
      <c r="AM24" s="187"/>
    </row>
    <row r="25" spans="1:40">
      <c r="A25" s="212" t="s">
        <v>330</v>
      </c>
      <c r="B25" s="192"/>
      <c r="C25" s="192"/>
      <c r="D25" s="192"/>
      <c r="E25" s="192"/>
      <c r="F25" s="192"/>
      <c r="G25" s="192"/>
      <c r="H25" s="192"/>
      <c r="I25" s="192"/>
      <c r="J25" s="192"/>
      <c r="K25" s="192"/>
      <c r="L25" s="192"/>
      <c r="M25" s="192"/>
      <c r="N25" s="192"/>
      <c r="O25" s="187"/>
      <c r="P25" s="192"/>
      <c r="Q25" s="192"/>
      <c r="R25" s="192"/>
      <c r="S25" s="192"/>
      <c r="V25" s="212" t="s">
        <v>334</v>
      </c>
      <c r="W25" s="187"/>
      <c r="X25" s="192"/>
      <c r="Y25" s="192"/>
      <c r="Z25" s="192"/>
      <c r="AA25" s="192"/>
      <c r="AB25" s="192"/>
      <c r="AC25" s="192"/>
      <c r="AD25" s="192"/>
      <c r="AE25" s="192"/>
      <c r="AF25" s="192"/>
      <c r="AG25" s="192"/>
      <c r="AH25" s="192"/>
      <c r="AI25" s="192"/>
      <c r="AJ25" s="192"/>
      <c r="AK25" s="192"/>
      <c r="AL25" s="192"/>
      <c r="AM25" s="192"/>
    </row>
    <row r="28" spans="1:40">
      <c r="A28" s="2" t="s">
        <v>327</v>
      </c>
      <c r="V28" s="2" t="s">
        <v>302</v>
      </c>
      <c r="X28" s="187"/>
      <c r="Y28" s="187"/>
      <c r="Z28" s="187"/>
      <c r="AA28" s="187"/>
      <c r="AB28" s="187"/>
      <c r="AC28" s="187"/>
      <c r="AD28" s="187"/>
      <c r="AE28" s="187"/>
      <c r="AF28" s="187"/>
      <c r="AG28" s="187"/>
      <c r="AH28" s="2" t="s">
        <v>328</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2024-07-27T09:27:16Z</cp:lastPrinted>
  <dcterms:created xsi:type="dcterms:W3CDTF">2016-06-06T16:13:57Z</dcterms:created>
  <dcterms:modified xsi:type="dcterms:W3CDTF">2025-01-28T04:59:17Z</dcterms:modified>
</cp:coreProperties>
</file>