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2278-นายสมัย จริยา\"/>
    </mc:Choice>
  </mc:AlternateContent>
  <xr:revisionPtr revIDLastSave="0" documentId="8_{70D7D129-BA81-4716-886D-87F238871CEE}"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<sst xmlns="http://schemas.openxmlformats.org/spreadsheetml/2006/main" count="725" uniqueCount="364">
  <si>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</si>
  <si>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</si>
  <si>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</si>
  <si>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</si>
  <si>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</si>
  <si>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</si>
  <si>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</si>
  <si>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</si>
  <si>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</si>
  <si>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</si>
  <si>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</si>
  <si>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</si>
  <si>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</si>
  <si>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</si>
  <si>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</si>
  <si>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</si>
  <si>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</si>
  <si>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</si>
  <si>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</si>
  <si>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</si>
  <si>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</si>
  <si>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</si>
  <si>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</si>
  <si>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</si>
  <si>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</si>
  <si>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</si>
  <si>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</si>
  <si>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</si>
  <si>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</si>
  <si>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</si>
  <si>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</si>
  <si>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</si>
  <si>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</si>
  <si>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</si>
  <si>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</si>
  <si>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</si>
  <si>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</si>
  <si>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</si>
  <si>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</si>
  <si>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</si>
  <si>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</si>
  <si>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</si>
  <si>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</si>
  <si>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</si>
  <si>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</si>
  <si>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</si>
  <si>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</si>
  <si>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</si>
  <si>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</si>
  <si>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</si>
  <si>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</si>
  <si>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</si>
  <si>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</si>
  <si>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</si>
  <si>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</si>
  <si>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</si>
  <si>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</si>
  <si>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</si>
  <si>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</si>
  <si>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</si>
  <si>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</si>
  <si>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</si>
  <si>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</si>
  <si>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</si>
  <si>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</si>
  <si>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</si>
  <si>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</si>
  <si>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</si>
  <si>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</si>
  <si>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</si>
  <si>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</si>
  <si>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</si>
  <si>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</si>
  <si>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</si>
  <si>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</si>
  <si>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</si>
  <si>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</si>
  <si>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</si>
  <si>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</si>
  <si>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</si>
  <si>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</si>
  <si>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</si>
  <si>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</si>
  <si>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</si>
  <si>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</si>
  <si>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</si>
  <si>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</si>
  <si>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</si>
  <si>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</si>
  <si>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</si>
  <si>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</si>
  <si>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</si>
  <si>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</si>
  <si>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</si>
  <si>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</si>
  <si>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</si>
  <si>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</si>
  <si>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</si>
  <si>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</si>
  <si>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</si>
  <si>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</si>
  <si>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</si>
  <si>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</si>
  <si>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</si>
  <si>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</si>
  <si>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</si>
  <si>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</si>
  <si>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</si>
  <si>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</si>
  <si>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</si>
  <si>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</si>
  <si>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</si>
  <si>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</si>
  <si>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</si>
  <si>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</si>
  <si>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</si>
  <si>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</si>
  <si>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</si>
  <si>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</si>
  <si>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</si>
  <si>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</si>
  <si>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</si>
  <si>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</si>
  <si>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</si>
  <si>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</si>
  <si>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</si>
  <si>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</si>
  <si>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</si>
  <si>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</si>
  <si>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</si>
  <si>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</si>
  <si>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</si>
  <si>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</si>
  <si>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</si>
  <si>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</si>
  <si>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</si>
  <si>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</si>
  <si>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</si>
  <si>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</si>
  <si>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</si>
  <si>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</si>
  <si>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</si>
  <si>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</si>
  <si>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</si>
  <si>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</si>
  <si>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</si>
  <si>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</si>
  <si>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</si>
  <si>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</si>
  <si>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</si>
  <si>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</si>
  <si>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</si>
  <si>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</si>
  <si>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</si>
  <si>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</si>
  <si>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</si>
  <si>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</si>
  <si>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</si>
  <si>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</si>
  <si>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</si>
  <si>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</si>
  <si>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</si>
  <si>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</si>
  <si>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</si>
  <si>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</si>
  <si>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</si>
  <si>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</si>
  <si>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</si>
  <si>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</si>
  <si>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</si>
  <si>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</si>
  <si>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</si>
  <si>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</si>
  <si>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</si>
  <si>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</si>
  <si>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</si>
  <si>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</si>
  <si>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</si>
  <si>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</si>
  <si>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</si>
  <si>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</si>
  <si>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</si>
  <si>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</si>
  <si>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</si>
  <si>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</si>
  <si>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</si>
  <si>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</si>
  <si>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</si>
  <si>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</si>
  <si>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</si>
  <si>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</si>
  <si>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</si>
  <si>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</si>
  <si>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</si>
  <si>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</si>
  <si>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</si>
  <si>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</si>
  <si>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</si>
  <si>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</si>
  <si>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</si>
  <si>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</si>
  <si>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</si>
  <si>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</si>
  <si>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</si>
  <si>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</si>
  <si>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</si>
  <si>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</si>
  <si>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</si>
  <si>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</si>
  <si>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</si>
  <si>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</si>
  <si>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</si>
  <si>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</si>
  <si>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</si>
  <si>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</si>
  <si>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</si>
  <si>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</si>
  <si>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</si>
  <si>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</si>
  <si>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</si>
  <si>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</si>
  <si>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</si>
  <si>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</si>
  <si>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</si>
  <si>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</si>
  <si>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</si>
  <si>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</si>
  <si>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</si>
  <si>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</si>
  <si>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</si>
  <si>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</si>
  <si>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</si>
  <si>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</si>
  <si>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</si>
  <si>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</si>
  <si>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</si>
  <si>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</si>
  <si>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</si>
  <si>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</si>
  <si>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</si>
  <si>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</si>
  <si>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</si>
  <si>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</si>
  <si>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</si>
  <si>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</si>
  <si>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</si>
  <si>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</si>
  <si>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</si>
  <si>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</si>
  <si>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</si>
  <si>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</si>
  <si>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</si>
  <si>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</si>
  <si>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</si>
  <si>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</si>
  <si>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</si>
  <si>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</si>
  <si>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</si>
  <si>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</si>
  <si>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</si>
  <si>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</si>
  <si>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</si>
  <si>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</si>
  <si>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</si>
  <si>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</si>
  <si>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</si>
  <si>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</si>
  <si>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</si>
  <si>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</si>
  <si>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</si>
  <si>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</si>
  <si>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</si>
  <si>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</si>
  <si>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</si>
  <si>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</si>
  <si>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</si>
  <si>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</si>
  <si>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</si>
  <si>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</si>
  <si>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</si>
  <si>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</si>
  <si>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</si>
  <si>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</si>
  <si>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</si>
  <si>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</si>
  <si>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</si>
  <si>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</si>
  <si>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</si>
  <si>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</si>
  <si>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</si>
  <si>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</si>
  <si>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</si>
  <si>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</si>
  <si>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</si>
  <si>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</si>
  <si>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</si>
  <si>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</si>
  <si>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</si>
  <si>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</si>
  <si>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</si>
  <si>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</si>
  <si>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</si>
  <si>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</si>
  <si>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</si>
  <si>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</si>
  <si>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</si>
  <si>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</si>
  <si>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</si>
  <si>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</si>
  <si>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</si>
  <si>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</si>
  <si>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</si>
  <si>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</si>
  <si>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</si>
  <si>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</si>
  <si>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</si>
  <si>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</si>
  <si>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</si>
  <si>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</si>
  <si>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</si>
  <si>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</si>
  <si>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</si>
  <si>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</si>
  <si>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</si>
  <si>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</si>
  <si>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</si>
  <si>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</si>
  <si>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</si>
  <si>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</si>
  <si>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</si>
  <si>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</si>
  <si>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</si>
  <si>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</si>
  <si>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</si>
  <si>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</si>
  <si>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</si>
  <si>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</si>
  <si>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</si>
  <si>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</si>
  <si>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</si>
  <si>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</si>
  <si>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</si>
  <si>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</si>
  <si>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</si>
  <si>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</si>
  <si>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</si>
  <si>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</si>
  <si>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</si>
  <si>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</si>
  <si>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</si>
  <si>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</si>
  <si>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 xml:space="preserve">กุมภาพันธ์	</t>
  </si>
  <si>
    <t>นายสมัย  จริยา</t>
  </si>
  <si>
    <t>นายพิษณุ  สีโวย</t>
  </si>
  <si>
    <t>นางสาวนิศาชล  ช่างสัก</t>
  </si>
  <si>
    <t>นายเกียรติศักดิ์  ศรีดวงชื่น</t>
  </si>
  <si>
    <t>นางสาวพิมพ์  ลุงจอ</t>
  </si>
  <si>
    <t>3-5207-00229-88-4</t>
  </si>
  <si>
    <t>1-5207-00063-62-9</t>
  </si>
  <si>
    <t>1-5299-00727-17-1</t>
  </si>
  <si>
    <t>1-5051-00003-47-6</t>
  </si>
  <si>
    <t xml:space="preserve">0-5005-89001-14-6 </t>
  </si>
  <si>
    <t>โฉนดที่ดินเลขที่  24433 ต.วังซ้าย อ.วังเหนือ จ.ลำปาง (ติดจำนองธนาคารเพื่อการเกษตร)</t>
  </si>
  <si>
    <t>2278(68) - รายงานผลสืบทรัพย์ ราย นายสมัย จริยา สาขาเซ็นทรัลแอร์พอร์ตพลาซ่าเชียงใหม่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</si>
</sst>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0" fontId="3" fillId="0" borderId="3" xfId="0" applyFont="1" applyBorder="1" applyAlignment="1">
      <alignment vertical="top" wrapText="1"/>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D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D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D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t="str">
            <v/>
          </cell>
          <cell r="BD725" t="str">
            <v/>
          </cell>
          <cell r="BE725" t="str">
            <v/>
          </cell>
          <cell r="BF725" t="str">
            <v/>
          </cell>
          <cell r="BG725" t="str">
            <v/>
          </cell>
          <cell r="BH725" t="str">
            <v/>
          </cell>
          <cell r="BI725" t="str">
            <v/>
          </cell>
          <cell r="BJ725" t="str">
            <v/>
          </cell>
          <cell r="BK725" t="str">
            <v/>
          </cell>
          <cell r="BL725" t="str">
            <v/>
          </cell>
          <cell r="BM725" t="str">
            <v/>
          </cell>
          <cell r="BN725" t="str">
            <v/>
          </cell>
          <cell r="BO725" t="str">
            <v/>
          </cell>
          <cell r="BP725" t="str">
            <v/>
          </cell>
          <cell r="BQ725" t="str">
            <v/>
          </cell>
          <cell r="BR725" t="str">
            <v/>
          </cell>
          <cell r="BS725" t="str">
            <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A731"/>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t="str">
            <v/>
          </cell>
          <cell r="BD741" t="str">
            <v/>
          </cell>
          <cell r="BE741" t="str">
            <v/>
          </cell>
          <cell r="BF741" t="str">
            <v/>
          </cell>
          <cell r="BG741" t="str">
            <v/>
          </cell>
          <cell r="BH741" t="str">
            <v/>
          </cell>
          <cell r="BI741" t="str">
            <v/>
          </cell>
          <cell r="BJ741" t="str">
            <v/>
          </cell>
          <cell r="BK741" t="str">
            <v/>
          </cell>
          <cell r="BL741" t="str">
            <v/>
          </cell>
          <cell r="BM741" t="str">
            <v/>
          </cell>
          <cell r="BN741" t="str">
            <v/>
          </cell>
          <cell r="BO741" t="str">
            <v/>
          </cell>
          <cell r="BP741" t="str">
            <v/>
          </cell>
          <cell r="BQ741" t="str">
            <v/>
          </cell>
          <cell r="BR741" t="str">
            <v/>
          </cell>
          <cell r="BS741" t="str">
            <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D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t="str">
            <v/>
          </cell>
          <cell r="BD753" t="str">
            <v/>
          </cell>
          <cell r="BE753" t="str">
            <v/>
          </cell>
          <cell r="BF753" t="str">
            <v/>
          </cell>
          <cell r="BG753" t="str">
            <v/>
          </cell>
          <cell r="BH753" t="str">
            <v/>
          </cell>
          <cell r="BI753" t="str">
            <v/>
          </cell>
          <cell r="BJ753" t="str">
            <v/>
          </cell>
          <cell r="BK753" t="str">
            <v/>
          </cell>
          <cell r="BL753" t="str">
            <v/>
          </cell>
          <cell r="BM753" t="str">
            <v/>
          </cell>
          <cell r="BN753" t="str">
            <v/>
          </cell>
          <cell r="BO753" t="str">
            <v/>
          </cell>
          <cell r="BP753" t="str">
            <v/>
          </cell>
          <cell r="BQ753" t="str">
            <v/>
          </cell>
          <cell r="BR753" t="str">
            <v/>
          </cell>
          <cell r="BS753" t="str">
            <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X771"/>
          <cell r="Y771"/>
          <cell r="Z771"/>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t="str">
            <v/>
          </cell>
          <cell r="BD772" t="str">
            <v/>
          </cell>
          <cell r="BE772" t="str">
            <v/>
          </cell>
          <cell r="BF772" t="str">
            <v/>
          </cell>
          <cell r="BG772" t="str">
            <v/>
          </cell>
          <cell r="BH772" t="str">
            <v/>
          </cell>
          <cell r="BI772" t="str">
            <v/>
          </cell>
          <cell r="BJ772" t="str">
            <v/>
          </cell>
          <cell r="BK772" t="str">
            <v/>
          </cell>
          <cell r="BL772" t="str">
            <v/>
          </cell>
          <cell r="BM772" t="str">
            <v/>
          </cell>
          <cell r="BN772" t="str">
            <v/>
          </cell>
          <cell r="BO772" t="str">
            <v/>
          </cell>
          <cell r="BP772" t="str">
            <v/>
          </cell>
          <cell r="BQ772" t="str">
            <v/>
          </cell>
          <cell r="BR772" t="str">
            <v/>
          </cell>
          <cell r="BS772" t="str">
            <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t="str">
            <v/>
          </cell>
          <cell r="BD774" t="str">
            <v/>
          </cell>
          <cell r="BE774" t="str">
            <v/>
          </cell>
          <cell r="BF774" t="str">
            <v/>
          </cell>
          <cell r="BG774" t="str">
            <v/>
          </cell>
          <cell r="BH774" t="str">
            <v/>
          </cell>
          <cell r="BI774" t="str">
            <v/>
          </cell>
          <cell r="BJ774" t="str">
            <v/>
          </cell>
          <cell r="BK774" t="str">
            <v/>
          </cell>
          <cell r="BL774" t="str">
            <v/>
          </cell>
          <cell r="BM774" t="str">
            <v/>
          </cell>
          <cell r="BN774" t="str">
            <v/>
          </cell>
          <cell r="BO774" t="str">
            <v/>
          </cell>
          <cell r="BP774" t="str">
            <v/>
          </cell>
          <cell r="BQ774" t="str">
            <v/>
          </cell>
          <cell r="BR774" t="str">
            <v/>
          </cell>
          <cell r="BS774" t="str">
            <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v>11</v>
          </cell>
          <cell r="Y870">
            <v>2</v>
          </cell>
          <cell r="Z870">
            <v>2563</v>
          </cell>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20</v>
          </cell>
          <cell r="AB872">
            <v>8</v>
          </cell>
          <cell r="AC872">
            <v>2563</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X873">
            <v>19</v>
          </cell>
          <cell r="Y873">
            <v>8</v>
          </cell>
          <cell r="Z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13</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X876">
            <v>26</v>
          </cell>
          <cell r="Y876">
            <v>10</v>
          </cell>
          <cell r="Z876">
            <v>2564</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X879">
            <v>20</v>
          </cell>
          <cell r="Y879">
            <v>8</v>
          </cell>
          <cell r="Z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AA880">
            <v>19</v>
          </cell>
          <cell r="AB880">
            <v>8</v>
          </cell>
          <cell r="AC880">
            <v>2563</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AA882"/>
          <cell r="AB882"/>
          <cell r="AC882"/>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16</v>
          </cell>
          <cell r="Y883">
            <v>5</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25/03/67//ลงผล6/4/67//ลงผลคัดภาพลักษณ์22/4/2567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B886"/>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X887"/>
          <cell r="Y887"/>
          <cell r="Z887"/>
          <cell r="AA887">
            <v>18</v>
          </cell>
          <cell r="AB887">
            <v>12</v>
          </cell>
          <cell r="AC887">
            <v>2561</v>
          </cell>
          <cell r="BB887" t="str">
            <v>ส่งสืบทรัพย์ครั้งที่หนึ่ง 22/1/67//ลงผล 26/3/67//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นายสันติ สุริยะจันทร์</v>
          </cell>
          <cell r="BU887">
            <v>823761010013</v>
          </cell>
          <cell r="BV887" t="str">
            <v>1.นายสันติ   สุริยะจันทร์
2.นายสมศักดิ์  บุญมาวัน
3.นางสาววชิราภา  สุวรรณพงษ์
4.นายอาคาร  บุญมา</v>
          </cell>
          <cell r="BW887" t="str">
            <v>จำเลยที่ 1
จำเลยที่ 2
คู่สมรสจำเลยที่ 2
จำเลยที่ 3</v>
          </cell>
          <cell r="BX887" t="str">
            <v>3-5002-00324-54-3
3-5002-00322-58-3
3-1016-00787-79-1
3-5002-00323-90-3</v>
          </cell>
          <cell r="BY88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18</v>
          </cell>
          <cell r="AB888">
            <v>12</v>
          </cell>
          <cell r="AC888">
            <v>2561</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นางกันยา สิทธิสอน</v>
          </cell>
          <cell r="BU888">
            <v>888112650095</v>
          </cell>
          <cell r="BV888" t="str">
            <v>1. นางกันยา สิทธิออน
2.นายฤทธ์ สิทธิออน
3. นางมณีรัตน์ ยานะโส
4.นางสาวสุพัตรา สุพรรณ์</v>
          </cell>
          <cell r="BW888" t="str">
            <v>จำเลยที่ 1
คู่สมรสจำเลยที่ 1
จำเลยที่ 2
จำเลยที่ 3</v>
          </cell>
          <cell r="BX888" t="str">
            <v xml:space="preserve">3-5103-00413-46-7
3-5002-00017-78-1
3-5002-00021-52-4
3-5002-00017-61-6
</v>
          </cell>
          <cell r="BY888"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8" t="str">
            <v>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X889">
            <v>2</v>
          </cell>
          <cell r="Y889">
            <v>12</v>
          </cell>
          <cell r="Z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AA890">
            <v>5</v>
          </cell>
          <cell r="AB890">
            <v>11</v>
          </cell>
          <cell r="AC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13</v>
          </cell>
          <cell r="Y892">
            <v>8</v>
          </cell>
          <cell r="Z892">
            <v>2563</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X894"/>
          <cell r="Y894"/>
          <cell r="Z894"/>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X896">
            <v>19</v>
          </cell>
          <cell r="Y896">
            <v>8</v>
          </cell>
          <cell r="Z896">
            <v>2563</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X903"/>
          <cell r="Y903"/>
          <cell r="Z903"/>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X905">
            <v>18</v>
          </cell>
          <cell r="Y905">
            <v>11</v>
          </cell>
          <cell r="Z905">
            <v>2562</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25</v>
          </cell>
          <cell r="AB907">
            <v>10</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X908">
            <v>1</v>
          </cell>
          <cell r="Y908">
            <v>6</v>
          </cell>
          <cell r="Z908">
            <v>2564</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A909"/>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X911"/>
          <cell r="Y911"/>
          <cell r="Z911"/>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19</v>
          </cell>
          <cell r="AB912">
            <v>8</v>
          </cell>
          <cell r="AC912">
            <v>2563</v>
          </cell>
          <cell r="BB912" t="str">
            <v>14/05/67//ลงผล 21/5/67//รายงานผล21/5/67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X913">
            <v>2</v>
          </cell>
          <cell r="Y913">
            <v>7</v>
          </cell>
          <cell r="Z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X915"/>
          <cell r="Y915"/>
          <cell r="Z915"/>
          <cell r="AA915">
            <v>18</v>
          </cell>
          <cell r="AB915">
            <v>11</v>
          </cell>
          <cell r="AC915">
            <v>2562</v>
          </cell>
          <cell r="BB915"/>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18</v>
          </cell>
          <cell r="AB916">
            <v>11</v>
          </cell>
          <cell r="AC916">
            <v>2562</v>
          </cell>
          <cell r="BB916" t="str">
            <v>สืบทรัพย์ 22/1/67//ลงผลสืบทรัพย์ 26/3/67//</v>
          </cell>
          <cell r="BC916">
            <v>1800</v>
          </cell>
          <cell r="BD916">
            <v>1</v>
          </cell>
          <cell r="BE916">
            <v>7</v>
          </cell>
          <cell r="BF916">
            <v>2567</v>
          </cell>
          <cell r="BG916">
            <v>0</v>
          </cell>
          <cell r="BH916" t="str">
            <v>-</v>
          </cell>
          <cell r="BI916" t="str">
            <v>-</v>
          </cell>
          <cell r="BJ916" t="str">
            <v>-</v>
          </cell>
          <cell r="BK916">
            <v>0</v>
          </cell>
          <cell r="BL916">
            <v>1460</v>
          </cell>
          <cell r="BM916">
            <v>0</v>
          </cell>
          <cell r="BN916" t="str">
            <v/>
          </cell>
          <cell r="BO916" t="str">
            <v/>
          </cell>
          <cell r="BP916" t="str">
            <v/>
          </cell>
          <cell r="BQ916" t="str">
            <v>-</v>
          </cell>
          <cell r="BR916" t="str">
            <v>-</v>
          </cell>
          <cell r="BS916" t="str">
            <v>-</v>
          </cell>
          <cell r="BT916" t="str">
            <v>นายบุญทอง มงคลเจริญชื่น</v>
          </cell>
          <cell r="BU916">
            <v>883262011840</v>
          </cell>
          <cell r="BV916"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6" t="str">
            <v>จำเลยที่ 1
คู่สมรสจำเลยที่ 1
จำเลยที่ 2
คู่สมรสจำเลยที่ 2
จำเลยที่ 3
คู่สมรสจำเลยที่ 3</v>
          </cell>
          <cell r="BX916" t="str">
            <v>3-5003-00426-92-5
5-5002-00021-91-1
3-50009-01049-36-1
3-5002-00298-89-5
3-5002-00504-49-5
3-5805-00124-95-7</v>
          </cell>
          <cell r="BY91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6" t="str">
            <v>ไม่พบ</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X917">
            <v>2</v>
          </cell>
          <cell r="Y917">
            <v>12</v>
          </cell>
          <cell r="Z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นายบุญเลิศ เหมยเขียว</v>
          </cell>
          <cell r="BU917">
            <v>883262011841</v>
          </cell>
          <cell r="BV917"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7" t="str">
            <v>จำเลยที่ 1
คู่สมรสจำเลยที่ 1
จำเลยที่ 2
คู่สมรสจำเลยที่ 2
จำเลยที่ 3
คู่สมรสจำเลยที่ 3</v>
          </cell>
          <cell r="BX917" t="str">
            <v xml:space="preserve">3-5012-00923-11-1
3-5002-00315-82-0
3-5002-00315-92-7
3-5002-00384-87-2
3-5002-00315-09-9
3-5012-00948-39-4
</v>
          </cell>
          <cell r="BY917"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7" t="str">
            <v xml:space="preserve">พบ
</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X922"/>
          <cell r="Y922"/>
          <cell r="Z922"/>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4</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X924">
            <v>2</v>
          </cell>
          <cell r="Y924">
            <v>12</v>
          </cell>
          <cell r="Z924">
            <v>2562</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 xml:space="preserve">บ้านใหม่สามัคคี </v>
          </cell>
          <cell r="BU924">
            <v>0</v>
          </cell>
          <cell r="BV924"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4"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4" t="str">
            <v>3-5002-00650-62-9
3-5002-00650-48-3
3-5002-00644-69-6
3-5002-00549-16-2
3-5002-00650-57-2
3-5002-00918-51-6
3-6607-00094-51-1
3-5002-00654-24-1
3-5002-00651-47-1
3-5299-00157-13-3
3-5002-00647-49-1
3-5002-00643-44-4
1-5016-00008-46-5</v>
          </cell>
          <cell r="BY92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4" t="str">
            <v>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AA925">
            <v>15</v>
          </cell>
          <cell r="AB925">
            <v>5</v>
          </cell>
          <cell r="AC925">
            <v>2561</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13</v>
          </cell>
          <cell r="Y927">
            <v>8</v>
          </cell>
          <cell r="Z927">
            <v>2563</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D927"/>
          <cell r="CE927"/>
          <cell r="CF927"/>
          <cell r="CG927"/>
          <cell r="CH927"/>
          <cell r="CJ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AA928">
            <v>29</v>
          </cell>
          <cell r="AB928">
            <v>6</v>
          </cell>
          <cell r="AC928">
            <v>2564</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t="str">
            <v xml:space="preserve">3-5201-00014-92-5
5-5007-00004-81-1
3-5002-00702-51-3
</v>
          </cell>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25/03/67//ลงผล9/4/67//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D929" t="str">
            <v>1. นางจิตตพิมพ์ ศรีคำนวล
2.นายปัญญา สุวัน
3. นางพิชราภรณ์ อินตา</v>
          </cell>
          <cell r="CE929" t="str">
            <v>จำเลยที่ 1
จำเลยที่ 2
จำเลยที่ 3</v>
          </cell>
          <cell r="CF929"/>
          <cell r="CG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9" t="str">
            <v>พบ</v>
          </cell>
          <cell r="CI929"/>
          <cell r="CJ929">
            <v>3</v>
          </cell>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16</v>
          </cell>
          <cell r="Y930">
            <v>5</v>
          </cell>
          <cell r="Z930">
            <v>2566</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นางสาวมาลี เตชะตา</v>
          </cell>
          <cell r="BU931">
            <v>883263011130</v>
          </cell>
          <cell r="BV931" t="str">
            <v>1.นางสาวมาลี เตชะตา
2.นายปฏิภาน อารีวงศ์
3.นางปราณี อารีวงศ์หรือระวังเมือง
4.นางสาวปรานอม ใจเฮียง</v>
          </cell>
          <cell r="BW931" t="str">
            <v>จำเลยที่ 1
จำเลยที่ 2
คู่สมรสจำเลยที่ 2
จำเลยที่ 3</v>
          </cell>
          <cell r="BX931" t="str">
            <v xml:space="preserve">3-5002-00671-54-5
3-5002-00474-31-6
3-5002-00010-56-5
3-5002-00668-21-8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X934"/>
          <cell r="Y934"/>
          <cell r="Z934"/>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10/5/67//ยกเลิกสืบเนื่องจากชำระหนี้ปิดบัญชี 31/5/2567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นายธนากฤต แสนใจบาล</v>
          </cell>
          <cell r="BU935">
            <v>883263011656</v>
          </cell>
          <cell r="BV935"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5" t="str">
            <v>จำเลยที่ 1
-
จำเลยที่ 2
คู่สมรสจำเลยที่ 2
จำเลยที่ 3
คู่สมรสจำเลยที่ 3</v>
          </cell>
          <cell r="BX935" t="str">
            <v xml:space="preserve">3-5002-00692-98-4
-
3-5002-00694-93-6
3-5099-01505-21-6
3-5003-00050-97-6
3-5002-00695-22-3
</v>
          </cell>
          <cell r="BY935"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5" t="str">
            <v>พบ</v>
          </cell>
          <cell r="CA935"/>
          <cell r="CB935">
            <v>6</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A936"/>
          <cell r="CB936">
            <v>5</v>
          </cell>
          <cell r="CC936"/>
          <cell r="CD936"/>
          <cell r="CE936"/>
          <cell r="CF936"/>
          <cell r="CG936"/>
          <cell r="CH936"/>
          <cell r="CI936"/>
          <cell r="CJ936"/>
          <cell r="CK936"/>
          <cell r="CL936"/>
          <cell r="CM936"/>
          <cell r="CN936"/>
          <cell r="CO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v>
          </cell>
          <cell r="AB940">
            <v>6</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นางสาวสริญญา ปวนแสนคำ</v>
          </cell>
          <cell r="BU941">
            <v>883263011642</v>
          </cell>
          <cell r="BV941" t="str">
            <v>1.นางสาวสิริญญา ปวนแสนคำ
2.นายพิรุฬห์วัฒน์ เปรื่องวิชา
3. นางสาวฐิติชญาณ์ ขัยแก้ว
4.นางสาวปิยะนุช คำสีแสง</v>
          </cell>
          <cell r="BW941" t="str">
            <v>จำเลยที่ 1
คู่สมรสจำเลยที่ 1
จำเลยที่ 2
จำเลยที่ 3</v>
          </cell>
          <cell r="BX941" t="str">
            <v xml:space="preserve">1-5099-01368-81-6
1-5099-00414-20-2
1-5009-00036-69-2
1-5099-00929-54-7
</v>
          </cell>
          <cell r="BY94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v>
          </cell>
          <cell r="Y942">
            <v>6</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16</v>
          </cell>
          <cell r="AB944">
            <v>5</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X945">
            <v>7</v>
          </cell>
          <cell r="Y945">
            <v>5</v>
          </cell>
          <cell r="Z945">
            <v>2566</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AA946">
            <v>29</v>
          </cell>
          <cell r="AB946">
            <v>10</v>
          </cell>
          <cell r="AC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D947" t="str">
            <v xml:space="preserve">1.นางสาวจิดาภา จัทร์ราชา
2.นายถนัดกิจ แสนแล
3.นายมานพ นาราช
4.นางสาวเปรมกมล ชมภูกลาง
5.นางภคินี แดงมา
</v>
          </cell>
          <cell r="CE947" t="str">
            <v>จำเลยที่ 1
คู่สมรสจำเลยที่ 1
จำเลยที 2
คู่สมรสจำเลยที่ 2
จำเลยที่ 3</v>
          </cell>
          <cell r="CF947"/>
          <cell r="CG947"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7" t="str">
            <v>พบ</v>
          </cell>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AA948"/>
          <cell r="AB948"/>
          <cell r="AC948"/>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19</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6</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A952"/>
          <cell r="CB952">
            <v>5</v>
          </cell>
          <cell r="CC952"/>
          <cell r="CD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X957"/>
          <cell r="Y957"/>
          <cell r="Z957"/>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24</v>
          </cell>
          <cell r="AB958">
            <v>8</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X959">
            <v>2</v>
          </cell>
          <cell r="Y959">
            <v>12</v>
          </cell>
          <cell r="Z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ถอนการยึดและถอนการบังคับคดี 23/5/2567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นายมงคล บุตรต๊ะ</v>
          </cell>
          <cell r="BU960">
            <v>0</v>
          </cell>
          <cell r="BV960"/>
          <cell r="BW960"/>
          <cell r="BX960"/>
          <cell r="BY960" t="e">
            <v>#NAME?</v>
          </cell>
          <cell r="BZ960"/>
          <cell r="CA960"/>
          <cell r="CB960"/>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นายอุ่นคำ คำมูล</v>
          </cell>
          <cell r="BU961">
            <v>0</v>
          </cell>
          <cell r="BV961"/>
          <cell r="BW961"/>
          <cell r="BX961"/>
          <cell r="BY961"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1"/>
          <cell r="CA961"/>
          <cell r="CB961"/>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cell r="CA1102"/>
          <cell r="CB1102"/>
          <cell r="CC1102"/>
          <cell r="CD1102" t="str">
            <v>นายณัฐพงศ์ เปงดี</v>
          </cell>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27</v>
          </cell>
          <cell r="AB1103">
            <v>7</v>
          </cell>
          <cell r="AC1103">
            <v>2565</v>
          </cell>
          <cell r="AD1103"/>
          <cell r="AE1103"/>
          <cell r="AF1103"/>
          <cell r="AG1103"/>
          <cell r="AH1103"/>
          <cell r="AI1103"/>
          <cell r="AJ1103"/>
          <cell r="AK1103"/>
          <cell r="AL1103"/>
          <cell r="AM1103"/>
          <cell r="AN1103"/>
          <cell r="AO1103"/>
          <cell r="AP1103"/>
          <cell r="AQ1103"/>
          <cell r="AZ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นายสิรภัทร สุต๋าคำ</v>
          </cell>
          <cell r="BU1103">
            <v>888165010037</v>
          </cell>
          <cell r="BV1103" t="str">
            <v>นายสิริภัทร  สุต๋าคำ
นางสาวพิชชานันท์  ตุ้มปามา
นายนิติพงษ์  แสนสุรินทร์
นางสาวทิพวรรณ  ทองมาลัย</v>
          </cell>
          <cell r="BW1103" t="str">
            <v>จำเลยที่1
จำเลยที่ 2
คู่สมรสจำเลยที่ 2
จำเลยที่ 3</v>
          </cell>
          <cell r="BX1103" t="str">
            <v>3-5002-00272-07-1
1-5051-00000-94-9
1-5002-00177-60-9
1-6599-00075-75-0</v>
          </cell>
          <cell r="BY1103"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cell r="BC1104"/>
          <cell r="BD1104"/>
          <cell r="BE1104"/>
          <cell r="BF1104"/>
          <cell r="BG1104"/>
          <cell r="BH1104"/>
          <cell r="BI1104"/>
          <cell r="BJ1104"/>
          <cell r="BK1104"/>
          <cell r="BL1104"/>
          <cell r="BM1104"/>
          <cell r="BN1104"/>
          <cell r="BO1104"/>
          <cell r="BP1104"/>
          <cell r="BQ1104"/>
          <cell r="BR1104"/>
          <cell r="BS1104"/>
          <cell r="BT1104" t="str">
            <v>นายจรัส ฟูคำฟู</v>
          </cell>
          <cell r="BU1104">
            <v>888165010040</v>
          </cell>
          <cell r="BV1104" t="str">
            <v>1.นายจรัส ฟูคำฟู
2.นางสาววันเพ็ญ ไชยวงค์
3.นายประสาน ไชยวงค์</v>
          </cell>
          <cell r="BW1104" t="str">
            <v>จำเลยที่ 1
จำเลยที่ 2
คู่สมรสจำเลยที่ 2</v>
          </cell>
          <cell r="BX1104" t="str">
            <v xml:space="preserve">5-5804-90001-52-8
1-5002-00153-82-3
1-5002-00144-89-1
</v>
          </cell>
          <cell r="BY110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4" t="str">
            <v>ไม่พบ</v>
          </cell>
          <cell r="CA1104"/>
          <cell r="CB1104">
            <v>3</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37993.919999999998</v>
          </cell>
          <cell r="R1116" t="str">
            <v>28,251.59</v>
          </cell>
          <cell r="S1116" t="str">
            <v>จังหวัดฮอด</v>
          </cell>
          <cell r="T1116" t="str">
            <v>ผบE667</v>
          </cell>
          <cell r="U1116">
            <v>2565</v>
          </cell>
          <cell r="V1116" t="str">
            <v>ผบE807</v>
          </cell>
          <cell r="W1116">
            <v>2565</v>
          </cell>
          <cell r="X1116"/>
          <cell r="Y1116"/>
          <cell r="Z1116"/>
          <cell r="AA1116">
            <v>31</v>
          </cell>
          <cell r="AB1116">
            <v>10</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7/05/67//ลงผล 27/5/67//รายงานผล4/6/2567//</v>
          </cell>
          <cell r="BC1116"/>
          <cell r="BD1116"/>
          <cell r="BE1116"/>
          <cell r="BF1116"/>
          <cell r="BG1116"/>
          <cell r="BH1116"/>
          <cell r="BI1116"/>
          <cell r="BJ1116"/>
          <cell r="BK1116"/>
          <cell r="BL1116"/>
          <cell r="BM1116"/>
          <cell r="BN1116"/>
          <cell r="BO1116"/>
          <cell r="BP1116"/>
          <cell r="BQ1116"/>
          <cell r="BR1116"/>
          <cell r="BS1116"/>
          <cell r="BT1116" t="str">
            <v>นางแสงหล้า จักรแก้ว</v>
          </cell>
          <cell r="BU1116">
            <v>888165010311</v>
          </cell>
          <cell r="BV1116"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6" t="str">
            <v>จำเลยที่ 1
คู่สมรสจำเลยที่ 1
จำเลยที่ 2
คู่สมรสจำเลยที่ 2
จำเลยที่ 3
คู่สมรสจำเลยที่ 3</v>
          </cell>
          <cell r="BX1116" t="str">
            <v>3-5016-00237-78-9
3-5016-00237-77-1
3-5016-00328-31-8
3-5016-00328-30-0
1-5099-00193-65-6
3-5002-00063-90-1</v>
          </cell>
          <cell r="BY1116"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cell r="P1171"/>
          <cell r="Q1171"/>
          <cell r="R1171"/>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อุทัย</v>
          </cell>
          <cell r="J1172" t="str">
            <v>ภู่ภักดี</v>
          </cell>
          <cell r="K1172" t="str">
            <v>5-6004-00004-43-2</v>
          </cell>
          <cell r="L1172" t="str">
            <v>สันกำแพง</v>
          </cell>
          <cell r="M1172" t="str">
            <v>เชียงใหม่ 3</v>
          </cell>
          <cell r="N1172">
            <v>8</v>
          </cell>
          <cell r="O1172"/>
          <cell r="P1172"/>
          <cell r="Q1172"/>
          <cell r="R1172"/>
          <cell r="S1172" t="str">
            <v>ศาลแขวงเชียงใหม่</v>
          </cell>
          <cell r="T1172" t="str">
            <v>ผบE320</v>
          </cell>
          <cell r="U1172">
            <v>2566</v>
          </cell>
          <cell r="V1172" t="str">
            <v>ผบE3636</v>
          </cell>
          <cell r="W1172">
            <v>2566</v>
          </cell>
          <cell r="X1172"/>
          <cell r="Y1172"/>
          <cell r="Z1172"/>
          <cell r="AA1172">
            <v>23</v>
          </cell>
          <cell r="AB1172">
            <v>5</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สืบทรัพย์ (คำสั่ง 6/6/2567) // รายงานวันที่ 16/8/2567</v>
          </cell>
          <cell r="BC1172"/>
          <cell r="BD1172"/>
          <cell r="BE1172"/>
          <cell r="BF1172"/>
          <cell r="BG1172"/>
          <cell r="BH1172"/>
          <cell r="BI1172"/>
          <cell r="BJ1172"/>
          <cell r="BK1172"/>
          <cell r="BL1172"/>
          <cell r="BM1172"/>
          <cell r="BN1172"/>
          <cell r="BO1172"/>
          <cell r="BP1172"/>
          <cell r="BQ1172"/>
          <cell r="BR1172"/>
          <cell r="BS1172"/>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A1172"/>
          <cell r="CB1172"/>
          <cell r="CC1172"/>
          <cell r="CD1172" t="str">
            <v>นายสถาร อินเป็ง</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cell r="C1221"/>
          <cell r="D1221"/>
          <cell r="E1221"/>
          <cell r="F1221"/>
          <cell r="G1221"/>
          <cell r="H1221"/>
          <cell r="I1221"/>
          <cell r="J1221"/>
          <cell r="K1221"/>
          <cell r="L1221"/>
          <cell r="M1221"/>
          <cell r="N1221"/>
          <cell r="O1221"/>
          <cell r="P1221"/>
          <cell r="Q1221"/>
          <cell r="R1221"/>
          <cell r="S1221"/>
          <cell r="T1221"/>
          <cell r="U1221"/>
          <cell r="V1221"/>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row r="1807">
          <cell r="BV1807"/>
          <cell r="BW1807"/>
          <cell r="BX1807"/>
          <cell r="BY1807"/>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4" sqref="C14"/>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2278</v>
      </c>
    </row>
    <row r="2" spans="1:11">
      <c r="A2" s="143" t="s">
        <v>252</v>
      </c>
      <c r="B2" s="145" t="str" cm="1">
        <f t="array" ref="B2">_xlfn.IFS(I1&lt;850,VLOOKUP(I1,[1]บังคับคดี!$B:$ZZ,60,0),AND(I1&gt;=850,I1&lt;1435),VLOOKUP(I1,'[1]บังคับคดีใหม่ ปี2563-2564'!$B:$ZZ,63,0),I1&gt;=1435,VLOOKUP(I1,'[1]สืบทรัพย์ ปี 2564-25666'!$B:$ZZ,71,0))</f>
        <v>นายสมัย จริยา</v>
      </c>
      <c r="C2" s="175" t="s">
        <v>73</v>
      </c>
      <c r="D2" s="145" t="str" cm="1">
        <f t="array" ref="D2">_xlfn.IFS(I1&lt;850,VLOOKUP(I1,[1]บังคับคดี!$B:$ZZ,10,0),AND(I1&gt;=850,I1&lt;1435),VLOOKUP(I1,'[1]บังคับคดีใหม่ ปี2563-2564'!$B:$ZZ,11,0),I1&gt;=1435,VLOOKUP(I1,'[1]สืบทรัพย์ ปี 2564-25666'!$B:$ZZ,11,0))</f>
        <v>เซ็นทรัลแอร์พอร์ตพลาซ่าเชียงใหม่</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800085971854</v>
      </c>
      <c r="C4" s="176" t="s">
        <v>265</v>
      </c>
      <c r="D4" s="219">
        <v>241450</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ผบ.892/2565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ผบ.1386/2565</v>
      </c>
      <c r="I5" s="157" t="s">
        <v>258</v>
      </c>
    </row>
    <row r="6" spans="1:11">
      <c r="A6" s="153" t="s">
        <v>340</v>
      </c>
      <c r="B6" s="171">
        <v>87963.65</v>
      </c>
      <c r="C6" s="225" t="s">
        <v>348</v>
      </c>
      <c r="D6" s="148">
        <v>244014</v>
      </c>
    </row>
    <row r="7" spans="1:11">
      <c r="A7" s="153"/>
      <c r="B7" s="190"/>
      <c r="D7" s="191"/>
    </row>
    <row r="8" spans="1:11">
      <c r="A8" s="153" t="s">
        <v>278</v>
      </c>
      <c r="B8" s="145" t="s">
        <v>350</v>
      </c>
      <c r="C8" s="175" t="s">
        <v>316</v>
      </c>
      <c r="D8" s="145">
        <v>42</v>
      </c>
      <c r="E8" s="175" t="s">
        <v>279</v>
      </c>
      <c r="F8" s="192">
        <v>3560300285736</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375" t="s">
        <v>352</v>
      </c>
      <c r="C12" s="203" t="s">
        <v>357</v>
      </c>
      <c r="D12" s="152" t="s">
        <v>241</v>
      </c>
      <c r="E12" s="158" t="s">
        <v>362</v>
      </c>
      <c r="F12" s="169"/>
      <c r="G12" s="152"/>
      <c r="I12" s="247" t="s">
        <v>243</v>
      </c>
      <c r="J12" s="247"/>
      <c r="K12" s="247"/>
    </row>
    <row r="13" spans="1:11" s="151" customFormat="1">
      <c r="A13" s="165" t="str">
        <f>IF(B14="","คู่สมรส","คู่สมรสจำเลยที่ 1")</f>
        <v>คู่สมรสจำเลยที่ 1</v>
      </c>
      <c r="B13" s="158" t="s">
        <v>152</v>
      </c>
      <c r="C13" s="203" t="s">
        <v>152</v>
      </c>
      <c r="D13" s="152" t="s">
        <v>152</v>
      </c>
      <c r="E13" s="158"/>
      <c r="F13" s="169"/>
      <c r="G13" s="152"/>
      <c r="I13" s="247"/>
      <c r="J13" s="247"/>
      <c r="K13" s="247"/>
    </row>
    <row r="14" spans="1:11" s="151" customFormat="1">
      <c r="A14" s="165" t="s">
        <v>212</v>
      </c>
      <c r="B14" s="158" t="s">
        <v>353</v>
      </c>
      <c r="C14" s="203" t="s">
        <v>358</v>
      </c>
      <c r="D14" s="152" t="s">
        <v>240</v>
      </c>
      <c r="E14" s="158"/>
      <c r="F14" s="169"/>
      <c r="G14" s="152"/>
      <c r="I14" s="166" t="s">
        <v>249</v>
      </c>
      <c r="J14" s="166"/>
      <c r="K14" s="166"/>
    </row>
    <row r="15" spans="1:11" s="151" customFormat="1">
      <c r="A15" s="165" t="s">
        <v>215</v>
      </c>
      <c r="B15" s="158" t="s">
        <v>354</v>
      </c>
      <c r="C15" s="203" t="s">
        <v>359</v>
      </c>
      <c r="D15" s="152" t="s">
        <v>240</v>
      </c>
      <c r="E15" s="158"/>
      <c r="F15" s="169"/>
      <c r="G15" s="152"/>
      <c r="I15" s="166" t="s">
        <v>250</v>
      </c>
      <c r="J15" s="166"/>
      <c r="K15" s="166"/>
    </row>
    <row r="16" spans="1:11" s="151" customFormat="1">
      <c r="A16" s="165" t="s">
        <v>213</v>
      </c>
      <c r="B16" s="158" t="s">
        <v>355</v>
      </c>
      <c r="C16" s="203" t="s">
        <v>360</v>
      </c>
      <c r="D16" s="152" t="s">
        <v>240</v>
      </c>
      <c r="E16" s="158"/>
      <c r="F16" s="169"/>
      <c r="G16" s="152"/>
      <c r="I16" s="166" t="s">
        <v>341</v>
      </c>
      <c r="J16" s="166"/>
      <c r="K16" s="166"/>
    </row>
    <row r="17" spans="1:12" s="151" customFormat="1">
      <c r="A17" s="165" t="s">
        <v>216</v>
      </c>
      <c r="B17" s="158" t="s">
        <v>356</v>
      </c>
      <c r="C17" s="203" t="s">
        <v>361</v>
      </c>
      <c r="D17" s="152" t="s">
        <v>240</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2278 - รายงานผลสืบทรัพย์ ราย นายสมัย จริยา สาขาเซ็นทรัลแอร์พอร์ตพลาซ่าเชียงใหม่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375"/>
      <c r="C35" s="227"/>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31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3" t="str">
        <f>Sheet1!B2</f>
        <v>นายสมัย จริยา</v>
      </c>
      <c r="F4" s="253"/>
      <c r="G4" s="253"/>
      <c r="H4" s="253"/>
      <c r="I4" s="253"/>
      <c r="J4" s="253"/>
      <c r="K4" s="253"/>
      <c r="L4" s="253"/>
      <c r="M4" s="253"/>
      <c r="N4" s="253"/>
      <c r="O4" s="253"/>
      <c r="P4" s="253"/>
      <c r="Q4" s="253"/>
      <c r="R4" s="253"/>
      <c r="S4" s="253"/>
      <c r="T4" s="253"/>
      <c r="U4" s="252" t="s">
        <v>73</v>
      </c>
      <c r="V4" s="252"/>
      <c r="W4" s="253" t="str">
        <f>Sheet1!D2</f>
        <v>เซ็นทรัลแอร์พอร์ตพลาซ่าเชียงใหม่</v>
      </c>
      <c r="X4" s="253"/>
      <c r="Y4" s="253"/>
      <c r="Z4" s="253"/>
      <c r="AA4" s="253"/>
      <c r="AB4" s="253"/>
      <c r="AC4" s="253"/>
      <c r="AD4" s="253"/>
      <c r="AE4" s="253"/>
      <c r="AF4" s="253"/>
      <c r="AG4" s="253"/>
      <c r="AH4" s="253"/>
      <c r="AI4" s="253"/>
      <c r="AJ4" s="253"/>
      <c r="AK4" s="138"/>
      <c r="AL4" s="186" t="s">
        <v>262</v>
      </c>
      <c r="AM4" s="185" t="s">
        <v>363</v>
      </c>
      <c r="AO4" s="161" t="s">
        <v>242</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2278(68) - รายงานผลสืบทรัพย์ ราย นายสมัย จริยา สาขาเซ็นทรัลแอร์พอร์ตพลาซ่าเชียงใหม่ (สืบรอบที่ 2) - ไม่พบทรัพย์</v>
      </c>
      <c r="AM5" s="138"/>
      <c r="AO5" s="162" t="s">
        <v>259</v>
      </c>
      <c r="AP5" s="138"/>
      <c r="AQ5" s="138"/>
    </row>
    <row r="6" spans="1:43">
      <c r="A6" s="19" t="s">
        <v>207</v>
      </c>
      <c r="B6" s="137"/>
      <c r="F6" s="257">
        <f>Sheet1!B4</f>
        <v>800085971854</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345</v>
      </c>
      <c r="AO6" s="162" t="s">
        <v>251</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ผบ.892/2565</v>
      </c>
      <c r="R7" s="254"/>
      <c r="S7" s="254"/>
      <c r="T7" s="254"/>
      <c r="U7" s="254"/>
      <c r="V7" s="254"/>
      <c r="W7" s="254"/>
      <c r="X7" s="276" t="s">
        <v>210</v>
      </c>
      <c r="Y7" s="276"/>
      <c r="Z7" s="276"/>
      <c r="AA7" s="276"/>
      <c r="AB7" s="276"/>
      <c r="AC7" s="276"/>
      <c r="AD7" s="254" t="str">
        <f>Sheet1!F5</f>
        <v>ผบ.1386/2565</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นายสมัย  จริยา</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236</v>
      </c>
      <c r="AP9" s="138"/>
      <c r="AQ9" s="138"/>
    </row>
    <row r="10" spans="1:43">
      <c r="A10" s="19"/>
      <c r="B10" s="2" t="s">
        <v>212</v>
      </c>
      <c r="F10" s="255" t="str">
        <f>Sheet1!B14</f>
        <v>นายพิษณุ  สีโวย</v>
      </c>
      <c r="G10" s="255"/>
      <c r="H10" s="255"/>
      <c r="I10" s="255"/>
      <c r="J10" s="255"/>
      <c r="K10" s="255"/>
      <c r="L10" s="255"/>
      <c r="M10" s="255"/>
      <c r="N10" s="255"/>
      <c r="O10" s="255"/>
      <c r="P10" s="255"/>
      <c r="Q10" s="255"/>
      <c r="R10" s="255"/>
      <c r="S10" s="2" t="s">
        <v>215</v>
      </c>
      <c r="Y10" s="256" t="str">
        <f>Sheet1!B15</f>
        <v>นางสาวนิศาชล  ช่างสัก</v>
      </c>
      <c r="Z10" s="256"/>
      <c r="AA10" s="256"/>
      <c r="AB10" s="256"/>
      <c r="AC10" s="256"/>
      <c r="AD10" s="256"/>
      <c r="AE10" s="256"/>
      <c r="AF10" s="256"/>
      <c r="AG10" s="256"/>
      <c r="AH10" s="256"/>
      <c r="AI10" s="256"/>
      <c r="AJ10" s="256"/>
      <c r="AK10" s="138"/>
      <c r="AN10" s="138"/>
      <c r="AO10" s="164" t="s">
        <v>237</v>
      </c>
      <c r="AP10" s="138"/>
      <c r="AQ10" s="138"/>
    </row>
    <row r="11" spans="1:43">
      <c r="A11" s="19"/>
      <c r="B11" s="2" t="s">
        <v>213</v>
      </c>
      <c r="F11" s="255" t="str">
        <f>Sheet1!B16</f>
        <v>นายเกียรติศักดิ์  ศรีดวงชื่น</v>
      </c>
      <c r="G11" s="255"/>
      <c r="H11" s="255"/>
      <c r="I11" s="255"/>
      <c r="J11" s="255"/>
      <c r="K11" s="255"/>
      <c r="L11" s="255"/>
      <c r="M11" s="255"/>
      <c r="N11" s="255"/>
      <c r="O11" s="255"/>
      <c r="P11" s="255"/>
      <c r="Q11" s="255"/>
      <c r="R11" s="255"/>
      <c r="S11" s="2" t="s">
        <v>216</v>
      </c>
      <c r="Y11" s="256" t="str">
        <f>Sheet1!B17</f>
        <v>นางสาวพิมพ์  ลุงจอ</v>
      </c>
      <c r="Z11" s="256"/>
      <c r="AA11" s="256"/>
      <c r="AB11" s="256"/>
      <c r="AC11" s="256"/>
      <c r="AD11" s="256"/>
      <c r="AE11" s="256"/>
      <c r="AF11" s="256"/>
      <c r="AG11" s="256"/>
      <c r="AH11" s="256"/>
      <c r="AI11" s="256"/>
      <c r="AJ11" s="256"/>
      <c r="AK11" s="138"/>
      <c r="AL11" s="138"/>
      <c r="AM11" s="138"/>
      <c r="AN11" s="138"/>
      <c r="AO11" s="164" t="s">
        <v>238</v>
      </c>
      <c r="AP11" s="138"/>
      <c r="AQ11" s="138"/>
    </row>
    <row r="12" spans="1:43" hidden="1">
      <c r="A12" s="19"/>
      <c r="B12" s="2" t="s">
        <v>217</v>
      </c>
      <c r="F12" s="255">
        <f>Sheet1!B18</f>
        <v>0</v>
      </c>
      <c r="G12" s="255"/>
      <c r="H12" s="255"/>
      <c r="I12" s="255"/>
      <c r="J12" s="255"/>
      <c r="K12" s="255"/>
      <c r="L12" s="255"/>
      <c r="M12" s="255"/>
      <c r="N12" s="255"/>
      <c r="O12" s="255"/>
      <c r="P12" s="255"/>
      <c r="Q12" s="255"/>
      <c r="R12" s="255"/>
      <c r="S12" s="2" t="s">
        <v>220</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218</v>
      </c>
      <c r="F13" s="255">
        <f>Sheet1!B20</f>
        <v>0</v>
      </c>
      <c r="G13" s="255"/>
      <c r="H13" s="255"/>
      <c r="I13" s="255"/>
      <c r="J13" s="255"/>
      <c r="K13" s="255"/>
      <c r="L13" s="255"/>
      <c r="M13" s="255"/>
      <c r="N13" s="255"/>
      <c r="O13" s="255"/>
      <c r="P13" s="255"/>
      <c r="Q13" s="255"/>
      <c r="R13" s="255"/>
      <c r="S13" s="2" t="s">
        <v>221</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219</v>
      </c>
      <c r="F14" s="255">
        <f>Sheet1!B22</f>
        <v>0</v>
      </c>
      <c r="G14" s="255"/>
      <c r="H14" s="255"/>
      <c r="I14" s="255"/>
      <c r="J14" s="255"/>
      <c r="K14" s="255"/>
      <c r="L14" s="255"/>
      <c r="M14" s="255"/>
      <c r="N14" s="255"/>
      <c r="O14" s="255"/>
      <c r="P14" s="255"/>
      <c r="Q14" s="255"/>
      <c r="R14" s="255"/>
      <c r="S14" s="2" t="s">
        <v>222</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225</v>
      </c>
      <c r="F15" s="255">
        <f>Sheet1!B24</f>
        <v>0</v>
      </c>
      <c r="G15" s="255"/>
      <c r="H15" s="255"/>
      <c r="I15" s="255"/>
      <c r="J15" s="255"/>
      <c r="K15" s="255"/>
      <c r="L15" s="255"/>
      <c r="M15" s="255"/>
      <c r="N15" s="255"/>
      <c r="O15" s="255"/>
      <c r="P15" s="255"/>
      <c r="Q15" s="255"/>
      <c r="R15" s="255"/>
      <c r="S15" s="2" t="s">
        <v>229</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226</v>
      </c>
      <c r="F16" s="255">
        <f>Sheet1!B26</f>
        <v>0</v>
      </c>
      <c r="G16" s="255"/>
      <c r="H16" s="255"/>
      <c r="I16" s="255"/>
      <c r="J16" s="255"/>
      <c r="K16" s="255"/>
      <c r="L16" s="255"/>
      <c r="M16" s="255"/>
      <c r="N16" s="255"/>
      <c r="O16" s="255"/>
      <c r="P16" s="255"/>
      <c r="Q16" s="255"/>
      <c r="R16" s="255"/>
      <c r="S16" s="2" t="s">
        <v>230</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227</v>
      </c>
      <c r="F17" s="255">
        <f>Sheet1!B28</f>
        <v>0</v>
      </c>
      <c r="G17" s="255"/>
      <c r="H17" s="255"/>
      <c r="I17" s="255"/>
      <c r="J17" s="255"/>
      <c r="K17" s="255"/>
      <c r="L17" s="255"/>
      <c r="M17" s="255"/>
      <c r="N17" s="255"/>
      <c r="O17" s="255"/>
      <c r="P17" s="255"/>
      <c r="Q17" s="255"/>
      <c r="R17" s="255"/>
      <c r="S17" s="2" t="s">
        <v>231</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228</v>
      </c>
      <c r="F18" s="255">
        <f>Sheet1!B30</f>
        <v>0</v>
      </c>
      <c r="G18" s="255"/>
      <c r="H18" s="255"/>
      <c r="I18" s="255"/>
      <c r="J18" s="255"/>
      <c r="K18" s="255"/>
      <c r="L18" s="255"/>
      <c r="M18" s="255"/>
      <c r="N18" s="255"/>
      <c r="O18" s="255"/>
      <c r="P18" s="255"/>
      <c r="Q18" s="255"/>
      <c r="R18" s="255"/>
      <c r="S18" s="2" t="s">
        <v>224</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223</v>
      </c>
      <c r="H20" s="249"/>
      <c r="I20" s="249"/>
      <c r="J20" s="249"/>
      <c r="K20" s="249"/>
      <c r="L20" s="249"/>
      <c r="M20" s="249"/>
      <c r="N20" s="249"/>
      <c r="O20" s="249"/>
      <c r="P20" s="249"/>
      <c r="Q20" s="249"/>
      <c r="R20" s="249"/>
      <c r="S20" s="249"/>
      <c r="T20" s="249" t="s">
        <v>264</v>
      </c>
      <c r="U20" s="249"/>
      <c r="V20" s="249"/>
      <c r="W20" s="249"/>
      <c r="X20" s="259" t="s">
        <v>234</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235</v>
      </c>
      <c r="H21" s="261"/>
      <c r="I21" s="261"/>
      <c r="J21" s="261"/>
      <c r="K21" s="261"/>
      <c r="L21" s="261"/>
      <c r="M21" s="261"/>
      <c r="N21" s="261"/>
      <c r="O21" s="261"/>
      <c r="P21" s="261"/>
      <c r="Q21" s="261"/>
      <c r="R21" s="261"/>
      <c r="S21" s="261"/>
      <c r="T21" s="262" t="str">
        <f>VLOOKUP(A21,Sheet1!A11:G31,4,0)</f>
        <v>พบ</v>
      </c>
      <c r="U21" s="262"/>
      <c r="V21" s="262"/>
      <c r="W21" s="262"/>
      <c r="X21" s="260" t="str">
        <f>IF(OR(T21="ไม่พบ",T21="-"),"-",VLOOKUP(A21,Sheet1!A11:G31,5,0))</f>
        <v>โฉนดที่ดินเลขที่  24433 ต.วังซ้าย อ.วังเหนือ จ.ลำปาง (ติดจำนองธนาคารเพื่อการเกษตร)</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263</v>
      </c>
      <c r="H22" s="261"/>
      <c r="I22" s="261"/>
      <c r="J22" s="261"/>
      <c r="K22" s="261"/>
      <c r="L22" s="261"/>
      <c r="M22" s="261"/>
      <c r="N22" s="261"/>
      <c r="O22" s="261"/>
      <c r="P22" s="261"/>
      <c r="Q22" s="261"/>
      <c r="R22" s="261"/>
      <c r="S22" s="26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235</v>
      </c>
      <c r="H23" s="261"/>
      <c r="I23" s="261"/>
      <c r="J23" s="261"/>
      <c r="K23" s="261"/>
      <c r="L23" s="261"/>
      <c r="M23" s="261"/>
      <c r="N23" s="261"/>
      <c r="O23" s="261"/>
      <c r="P23" s="261"/>
      <c r="Q23" s="261"/>
      <c r="R23" s="261"/>
      <c r="S23" s="261"/>
      <c r="T23" s="262" t="str">
        <f>VLOOKUP(A23,Sheet1!A11:G31,4,0)</f>
        <v>-</v>
      </c>
      <c r="U23" s="262"/>
      <c r="V23" s="262"/>
      <c r="W23" s="262"/>
      <c r="X23" s="260" t="str">
        <f>IF(OR(T23="ไม่พบ",T23="-"),"-",VLOOKUP(A23,Sheet1!A11:G31,5,0))</f>
        <v>-</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263</v>
      </c>
      <c r="H24" s="261"/>
      <c r="I24" s="261"/>
      <c r="J24" s="261"/>
      <c r="K24" s="261"/>
      <c r="L24" s="261"/>
      <c r="M24" s="261"/>
      <c r="N24" s="261"/>
      <c r="O24" s="261"/>
      <c r="P24" s="261"/>
      <c r="Q24" s="261"/>
      <c r="R24" s="261"/>
      <c r="S24" s="26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235</v>
      </c>
      <c r="H25" s="261"/>
      <c r="I25" s="261"/>
      <c r="J25" s="261"/>
      <c r="K25" s="261"/>
      <c r="L25" s="261"/>
      <c r="M25" s="261"/>
      <c r="N25" s="261"/>
      <c r="O25" s="261"/>
      <c r="P25" s="261"/>
      <c r="Q25" s="261"/>
      <c r="R25" s="261"/>
      <c r="S25" s="261"/>
      <c r="T25" s="263" t="str">
        <f>VLOOKUP(A25,Sheet1!A11:G31,4,0)</f>
        <v>ไม่พบ</v>
      </c>
      <c r="U25" s="264"/>
      <c r="V25" s="264"/>
      <c r="W25" s="265"/>
      <c r="X25" s="266" t="str">
        <f>IF(OR(T25="ไม่พบ",T25="-"),"-",VLOOKUP(A25,Sheet1!A11:G31,5,0))</f>
        <v>-</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263</v>
      </c>
      <c r="H26" s="261"/>
      <c r="I26" s="261"/>
      <c r="J26" s="261"/>
      <c r="K26" s="261"/>
      <c r="L26" s="261"/>
      <c r="M26" s="261"/>
      <c r="N26" s="261"/>
      <c r="O26" s="261"/>
      <c r="P26" s="261"/>
      <c r="Q26" s="261"/>
      <c r="R26" s="261"/>
      <c r="S26" s="26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235</v>
      </c>
      <c r="H27" s="261"/>
      <c r="I27" s="261"/>
      <c r="J27" s="261"/>
      <c r="K27" s="261"/>
      <c r="L27" s="261"/>
      <c r="M27" s="261"/>
      <c r="N27" s="261"/>
      <c r="O27" s="261"/>
      <c r="P27" s="261"/>
      <c r="Q27" s="261"/>
      <c r="R27" s="261"/>
      <c r="S27" s="261"/>
      <c r="T27" s="262" t="str">
        <f>VLOOKUP(A27,Sheet1!A11:G31,4,0)</f>
        <v>ไม่พบ</v>
      </c>
      <c r="U27" s="262"/>
      <c r="V27" s="262"/>
      <c r="W27" s="262"/>
      <c r="X27" s="260" t="str">
        <f>IF(OR(T27="ไม่พบ",T27="-"),"-",VLOOKUP(A27,Sheet1!A11:G31,5,0))</f>
        <v>-</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263</v>
      </c>
      <c r="H28" s="261"/>
      <c r="I28" s="261"/>
      <c r="J28" s="261"/>
      <c r="K28" s="261"/>
      <c r="L28" s="261"/>
      <c r="M28" s="261"/>
      <c r="N28" s="261"/>
      <c r="O28" s="261"/>
      <c r="P28" s="261"/>
      <c r="Q28" s="261"/>
      <c r="R28" s="261"/>
      <c r="S28" s="26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235</v>
      </c>
      <c r="H29" s="261"/>
      <c r="I29" s="261"/>
      <c r="J29" s="261"/>
      <c r="K29" s="261"/>
      <c r="L29" s="261"/>
      <c r="M29" s="261"/>
      <c r="N29" s="261"/>
      <c r="O29" s="261"/>
      <c r="P29" s="261"/>
      <c r="Q29" s="261"/>
      <c r="R29" s="261"/>
      <c r="S29" s="261"/>
      <c r="T29" s="262" t="str">
        <f>VLOOKUP(A29,Sheet1!A11:G31,4,0)</f>
        <v>ไม่พบ</v>
      </c>
      <c r="U29" s="262"/>
      <c r="V29" s="262"/>
      <c r="W29" s="262"/>
      <c r="X29" s="260" t="str">
        <f>IF(OR(T29="ไม่พบ",T29="-"),"-",VLOOKUP(A29,Sheet1!A11:G31,5,0))</f>
        <v>-</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263</v>
      </c>
      <c r="H30" s="261"/>
      <c r="I30" s="261"/>
      <c r="J30" s="261"/>
      <c r="K30" s="261"/>
      <c r="L30" s="261"/>
      <c r="M30" s="261"/>
      <c r="N30" s="261"/>
      <c r="O30" s="261"/>
      <c r="P30" s="261"/>
      <c r="Q30" s="261"/>
      <c r="R30" s="261"/>
      <c r="S30" s="26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235</v>
      </c>
      <c r="H31" s="261"/>
      <c r="I31" s="261"/>
      <c r="J31" s="261"/>
      <c r="K31" s="261"/>
      <c r="L31" s="261"/>
      <c r="M31" s="261"/>
      <c r="N31" s="261"/>
      <c r="O31" s="261"/>
      <c r="P31" s="261"/>
      <c r="Q31" s="261"/>
      <c r="R31" s="261"/>
      <c r="S31" s="261"/>
      <c r="T31" s="262" t="str">
        <f>VLOOKUP(A31,Sheet1!A11:G31,4,0)</f>
        <v>ไม่พบ</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263</v>
      </c>
      <c r="H32" s="261"/>
      <c r="I32" s="261"/>
      <c r="J32" s="261"/>
      <c r="K32" s="261"/>
      <c r="L32" s="261"/>
      <c r="M32" s="261"/>
      <c r="N32" s="261"/>
      <c r="O32" s="261"/>
      <c r="P32" s="261"/>
      <c r="Q32" s="261"/>
      <c r="R32" s="261"/>
      <c r="S32" s="26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235</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263</v>
      </c>
      <c r="H34" s="261"/>
      <c r="I34" s="261"/>
      <c r="J34" s="261"/>
      <c r="K34" s="261"/>
      <c r="L34" s="261"/>
      <c r="M34" s="261"/>
      <c r="N34" s="261"/>
      <c r="O34" s="261"/>
      <c r="P34" s="261"/>
      <c r="Q34" s="261"/>
      <c r="R34" s="261"/>
      <c r="S34" s="26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235</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263</v>
      </c>
      <c r="H36" s="261"/>
      <c r="I36" s="261"/>
      <c r="J36" s="261"/>
      <c r="K36" s="261"/>
      <c r="L36" s="261"/>
      <c r="M36" s="261"/>
      <c r="N36" s="261"/>
      <c r="O36" s="261"/>
      <c r="P36" s="261"/>
      <c r="Q36" s="261"/>
      <c r="R36" s="261"/>
      <c r="S36" s="26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235</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263</v>
      </c>
      <c r="H38" s="261"/>
      <c r="I38" s="261"/>
      <c r="J38" s="261"/>
      <c r="K38" s="261"/>
      <c r="L38" s="261"/>
      <c r="M38" s="261"/>
      <c r="N38" s="261"/>
      <c r="O38" s="261"/>
      <c r="P38" s="261"/>
      <c r="Q38" s="261"/>
      <c r="R38" s="261"/>
      <c r="S38" s="26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235</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263</v>
      </c>
      <c r="H40" s="261"/>
      <c r="I40" s="261"/>
      <c r="J40" s="261"/>
      <c r="K40" s="261"/>
      <c r="L40" s="261"/>
      <c r="M40" s="261"/>
      <c r="N40" s="261"/>
      <c r="O40" s="261"/>
      <c r="P40" s="261"/>
      <c r="Q40" s="261"/>
      <c r="R40" s="261"/>
      <c r="S40" s="26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235</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263</v>
      </c>
      <c r="H42" s="261"/>
      <c r="I42" s="261"/>
      <c r="J42" s="261"/>
      <c r="K42" s="261"/>
      <c r="L42" s="261"/>
      <c r="M42" s="261"/>
      <c r="N42" s="261"/>
      <c r="O42" s="261"/>
      <c r="P42" s="261"/>
      <c r="Q42" s="261"/>
      <c r="R42" s="261"/>
      <c r="S42" s="26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235</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263</v>
      </c>
      <c r="H44" s="261"/>
      <c r="I44" s="261"/>
      <c r="J44" s="261"/>
      <c r="K44" s="261"/>
      <c r="L44" s="261"/>
      <c r="M44" s="261"/>
      <c r="N44" s="261"/>
      <c r="O44" s="261"/>
      <c r="P44" s="261"/>
      <c r="Q44" s="261"/>
      <c r="R44" s="261"/>
      <c r="S44" s="26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235</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263</v>
      </c>
      <c r="H46" s="261"/>
      <c r="I46" s="261"/>
      <c r="J46" s="261"/>
      <c r="K46" s="261"/>
      <c r="L46" s="261"/>
      <c r="M46" s="261"/>
      <c r="N46" s="261"/>
      <c r="O46" s="261"/>
      <c r="P46" s="261"/>
      <c r="Q46" s="261"/>
      <c r="R46" s="261"/>
      <c r="S46" s="26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235</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263</v>
      </c>
      <c r="H48" s="261"/>
      <c r="I48" s="261"/>
      <c r="J48" s="261"/>
      <c r="K48" s="261"/>
      <c r="L48" s="261"/>
      <c r="M48" s="261"/>
      <c r="N48" s="261"/>
      <c r="O48" s="261"/>
      <c r="P48" s="261"/>
      <c r="Q48" s="261"/>
      <c r="R48" s="261"/>
      <c r="S48" s="26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235</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263</v>
      </c>
      <c r="H50" s="261"/>
      <c r="I50" s="261"/>
      <c r="J50" s="261"/>
      <c r="K50" s="261"/>
      <c r="L50" s="261"/>
      <c r="M50" s="261"/>
      <c r="N50" s="261"/>
      <c r="O50" s="261"/>
      <c r="P50" s="261"/>
      <c r="Q50" s="261"/>
      <c r="R50" s="261"/>
      <c r="S50" s="26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235</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263</v>
      </c>
      <c r="H52" s="261"/>
      <c r="I52" s="261"/>
      <c r="J52" s="261"/>
      <c r="K52" s="261"/>
      <c r="L52" s="261"/>
      <c r="M52" s="261"/>
      <c r="N52" s="261"/>
      <c r="O52" s="261"/>
      <c r="P52" s="261"/>
      <c r="Q52" s="261"/>
      <c r="R52" s="261"/>
      <c r="S52" s="26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235</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263</v>
      </c>
      <c r="H54" s="261"/>
      <c r="I54" s="261"/>
      <c r="J54" s="261"/>
      <c r="K54" s="261"/>
      <c r="L54" s="261"/>
      <c r="M54" s="261"/>
      <c r="N54" s="261"/>
      <c r="O54" s="261"/>
      <c r="P54" s="261"/>
      <c r="Q54" s="261"/>
      <c r="R54" s="261"/>
      <c r="S54" s="26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235</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263</v>
      </c>
      <c r="H56" s="261"/>
      <c r="I56" s="261"/>
      <c r="J56" s="261"/>
      <c r="K56" s="261"/>
      <c r="L56" s="261"/>
      <c r="M56" s="261"/>
      <c r="N56" s="261"/>
      <c r="O56" s="261"/>
      <c r="P56" s="261"/>
      <c r="Q56" s="261"/>
      <c r="R56" s="261"/>
      <c r="S56" s="26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235</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263</v>
      </c>
      <c r="H58" s="261"/>
      <c r="I58" s="261"/>
      <c r="J58" s="261"/>
      <c r="K58" s="261"/>
      <c r="L58" s="261"/>
      <c r="M58" s="261"/>
      <c r="N58" s="261"/>
      <c r="O58" s="261"/>
      <c r="P58" s="261"/>
      <c r="Q58" s="261"/>
      <c r="R58" s="261"/>
      <c r="S58" s="26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235</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263</v>
      </c>
      <c r="H60" s="261"/>
      <c r="I60" s="261"/>
      <c r="J60" s="261"/>
      <c r="K60" s="261"/>
      <c r="L60" s="261"/>
      <c r="M60" s="261"/>
      <c r="N60" s="261"/>
      <c r="O60" s="261"/>
      <c r="P60" s="261"/>
      <c r="Q60" s="261"/>
      <c r="R60" s="261"/>
      <c r="S60" s="26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292</v>
      </c>
      <c r="AR1" s="198"/>
    </row>
    <row r="2" spans="1:48" ht="10.5" customHeight="1">
      <c r="S2" s="140"/>
      <c r="T2" s="140"/>
      <c r="U2" s="140"/>
      <c r="V2" s="140"/>
      <c r="W2" s="140"/>
      <c r="X2" s="140"/>
      <c r="Y2" s="140"/>
      <c r="AQ2" s="198"/>
      <c r="AR2" s="198"/>
    </row>
    <row r="3" spans="1:48">
      <c r="O3" s="2" t="s">
        <v>268</v>
      </c>
      <c r="Q3" s="188"/>
      <c r="R3" s="279" t="s">
        <v>269</v>
      </c>
      <c r="S3" s="279"/>
      <c r="T3" s="279"/>
      <c r="U3" s="279"/>
      <c r="V3" s="279"/>
      <c r="W3" s="279"/>
      <c r="X3" s="279"/>
      <c r="Y3" s="279"/>
      <c r="Z3" s="279"/>
      <c r="AA3" s="279"/>
      <c r="AB3" s="279"/>
      <c r="AC3" s="279"/>
      <c r="AD3" s="279"/>
    </row>
    <row r="4" spans="1:48">
      <c r="A4" s="278" t="s">
        <v>266</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270</v>
      </c>
      <c r="P5" s="253"/>
      <c r="Q5" s="253"/>
      <c r="R5" s="253"/>
      <c r="S5" s="253"/>
      <c r="T5" s="253"/>
      <c r="U5" s="253"/>
      <c r="V5" s="253"/>
      <c r="W5" s="253"/>
      <c r="X5" s="253"/>
      <c r="Y5" s="253"/>
      <c r="Z5" s="253"/>
      <c r="AA5" s="253"/>
      <c r="AB5" s="253"/>
      <c r="AC5" s="253"/>
      <c r="AD5" s="253"/>
      <c r="AE5" s="253"/>
    </row>
    <row r="6" spans="1:48">
      <c r="AC6" s="143" t="s">
        <v>267</v>
      </c>
      <c r="AD6" s="253" t="s">
        <v>337</v>
      </c>
      <c r="AE6" s="253"/>
      <c r="AF6" s="253"/>
      <c r="AG6" s="253"/>
      <c r="AH6" s="253"/>
      <c r="AI6" s="253"/>
      <c r="AJ6" s="253"/>
      <c r="AK6" s="253"/>
      <c r="AL6" s="253"/>
      <c r="AM6" s="253"/>
      <c r="AN6" s="253"/>
      <c r="AO6" s="253"/>
      <c r="AP6" s="253"/>
      <c r="AQ6" s="253"/>
      <c r="AR6" s="140"/>
    </row>
    <row r="7" spans="1:48">
      <c r="X7" s="143" t="s">
        <v>62</v>
      </c>
      <c r="Y7" s="253"/>
      <c r="Z7" s="253"/>
      <c r="AA7" s="278" t="s">
        <v>271</v>
      </c>
      <c r="AB7" s="278"/>
      <c r="AC7" s="278"/>
      <c r="AD7" s="254"/>
      <c r="AE7" s="254"/>
      <c r="AF7" s="254"/>
      <c r="AG7" s="254"/>
      <c r="AH7" s="254"/>
      <c r="AI7" s="254"/>
      <c r="AJ7" s="281" t="s">
        <v>272</v>
      </c>
      <c r="AK7" s="281"/>
      <c r="AL7" s="281"/>
      <c r="AM7" s="281"/>
      <c r="AN7" s="281"/>
      <c r="AO7" s="254">
        <v>2567</v>
      </c>
      <c r="AP7" s="254"/>
      <c r="AQ7" s="254"/>
      <c r="AR7" s="140"/>
    </row>
    <row r="8" spans="1:48">
      <c r="D8" s="2" t="s">
        <v>273</v>
      </c>
      <c r="G8" s="258" t="s">
        <v>274</v>
      </c>
      <c r="H8" s="258"/>
      <c r="I8" s="258"/>
      <c r="J8" s="258"/>
      <c r="K8" s="258"/>
      <c r="L8" s="258"/>
      <c r="M8" s="258"/>
      <c r="N8" s="258"/>
      <c r="O8" s="258"/>
      <c r="P8" s="258"/>
      <c r="Q8" s="258"/>
      <c r="R8" s="258"/>
      <c r="S8" s="258"/>
      <c r="T8" s="258"/>
      <c r="U8" s="258"/>
      <c r="V8" s="258"/>
      <c r="W8" s="258"/>
      <c r="X8" s="258"/>
      <c r="Y8" s="258"/>
      <c r="Z8" s="258"/>
      <c r="AA8" s="258"/>
      <c r="AB8" s="278" t="s">
        <v>275</v>
      </c>
      <c r="AC8" s="278"/>
      <c r="AD8" s="278"/>
      <c r="AE8" s="278"/>
      <c r="AF8" s="253">
        <f>Sheet1!D8</f>
        <v>42</v>
      </c>
      <c r="AG8" s="253"/>
      <c r="AH8" s="253"/>
      <c r="AI8" s="253"/>
      <c r="AL8" s="143" t="s">
        <v>276</v>
      </c>
      <c r="AM8" s="253" t="s">
        <v>277</v>
      </c>
      <c r="AN8" s="253"/>
      <c r="AO8" s="253"/>
      <c r="AP8" s="253"/>
      <c r="AQ8" s="253"/>
      <c r="AR8" s="140"/>
    </row>
    <row r="9" spans="1:48">
      <c r="H9" s="2" t="str">
        <f>CONCATENATE("( โดย ",Sheet1!B8," (",TEXT(Sheet1!F8,"[$-,100]0-0000-00000-00-0"),") แทน )")</f>
        <v>( โดย นายอัครชัย จันทร์ขอนแก่น (3-5603-00285-73-6) แทน )</v>
      </c>
      <c r="I9" s="189"/>
      <c r="J9" s="189"/>
    </row>
    <row r="10" spans="1:48">
      <c r="A10" s="278" t="s">
        <v>280</v>
      </c>
      <c r="B10" s="278"/>
      <c r="C10" s="278"/>
      <c r="D10" s="253" t="s">
        <v>277</v>
      </c>
      <c r="E10" s="253"/>
      <c r="F10" s="253"/>
      <c r="G10" s="253"/>
      <c r="H10" s="253"/>
      <c r="I10" s="278" t="s">
        <v>282</v>
      </c>
      <c r="J10" s="278"/>
      <c r="K10" s="278"/>
      <c r="L10" s="278"/>
      <c r="M10" s="278"/>
      <c r="N10" s="253">
        <v>470</v>
      </c>
      <c r="O10" s="253"/>
      <c r="P10" s="253"/>
      <c r="Q10" s="253"/>
      <c r="R10" s="278" t="s">
        <v>283</v>
      </c>
      <c r="S10" s="278"/>
      <c r="T10" s="253" t="s">
        <v>152</v>
      </c>
      <c r="U10" s="253"/>
      <c r="V10" s="253"/>
      <c r="W10" s="253"/>
      <c r="X10" s="278" t="s">
        <v>284</v>
      </c>
      <c r="Y10" s="278"/>
      <c r="Z10" s="253" t="s">
        <v>286</v>
      </c>
      <c r="AA10" s="253"/>
      <c r="AB10" s="253"/>
      <c r="AC10" s="253"/>
      <c r="AD10" s="253"/>
      <c r="AE10" s="253"/>
      <c r="AF10" s="253"/>
      <c r="AG10" s="253"/>
      <c r="AH10" s="278" t="s">
        <v>285</v>
      </c>
      <c r="AI10" s="278"/>
      <c r="AJ10" s="278"/>
      <c r="AK10" s="278"/>
      <c r="AL10" s="253" t="s">
        <v>152</v>
      </c>
      <c r="AM10" s="253"/>
      <c r="AN10" s="253"/>
      <c r="AO10" s="253"/>
      <c r="AP10" s="253"/>
      <c r="AQ10" s="253"/>
      <c r="AR10" s="140"/>
    </row>
    <row r="11" spans="1:48">
      <c r="A11" s="2" t="s">
        <v>281</v>
      </c>
      <c r="F11" s="253" t="s">
        <v>289</v>
      </c>
      <c r="G11" s="253"/>
      <c r="H11" s="253"/>
      <c r="I11" s="253"/>
      <c r="J11" s="253"/>
      <c r="K11" s="253"/>
      <c r="L11" s="278" t="s">
        <v>287</v>
      </c>
      <c r="M11" s="278"/>
      <c r="N11" s="278"/>
      <c r="O11" s="278"/>
      <c r="P11" s="253" t="s">
        <v>347</v>
      </c>
      <c r="Q11" s="253"/>
      <c r="R11" s="253"/>
      <c r="S11" s="253"/>
      <c r="T11" s="253"/>
      <c r="U11" s="253"/>
      <c r="V11" s="253"/>
      <c r="W11" s="253"/>
      <c r="X11" s="278" t="s">
        <v>288</v>
      </c>
      <c r="Y11" s="278"/>
      <c r="Z11" s="278"/>
      <c r="AA11" s="254" t="s">
        <v>293</v>
      </c>
      <c r="AB11" s="254"/>
      <c r="AC11" s="254"/>
      <c r="AD11" s="254"/>
      <c r="AE11" s="254"/>
      <c r="AF11" s="254"/>
      <c r="AG11" s="254"/>
      <c r="AH11" s="278" t="s">
        <v>290</v>
      </c>
      <c r="AI11" s="278"/>
      <c r="AJ11" s="253" t="s">
        <v>294</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267</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338</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ผบ.892/2565 ในคดีหมายเลขแดงที่  ผบ.1386/2565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291</v>
      </c>
      <c r="AT16" s="217" t="s">
        <v>335</v>
      </c>
      <c r="AU16" s="216">
        <f>COUNTIF(C17:N32,"ซ่อนช่อง")</f>
        <v>14</v>
      </c>
      <c r="AV16" s="215" t="s">
        <v>336</v>
      </c>
    </row>
    <row r="17" spans="1:45">
      <c r="A17" s="188"/>
      <c r="B17" s="188"/>
      <c r="C17" s="255" t="str">
        <f>IF(AS17="","ซ่อนช่อง",CONCATENATE("1. ",VLOOKUP(AS17,Table1[#All],2,0)))</f>
        <v>1. นายสมัย  จริยา</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3-5207-00229-88-4</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t="str">
        <f>IF(AS18="","",VLOOKUP(AS18,Table1[#All],3,0))</f>
        <v>-</v>
      </c>
      <c r="AE18" s="283"/>
      <c r="AF18" s="283"/>
      <c r="AG18" s="283"/>
      <c r="AH18" s="283"/>
      <c r="AI18" s="283"/>
      <c r="AJ18" s="283"/>
      <c r="AK18" s="283"/>
      <c r="AL18" s="195"/>
      <c r="AM18" s="193"/>
      <c r="AN18" s="193"/>
      <c r="AO18" s="193"/>
      <c r="AP18" s="193"/>
      <c r="AQ18" s="193"/>
      <c r="AS18" s="197" t="s">
        <v>214</v>
      </c>
    </row>
    <row r="19" spans="1:45" hidden="1">
      <c r="A19" s="193"/>
      <c r="B19" s="193"/>
      <c r="C19" s="282" t="str">
        <f>IF(AS19="","ซ่อนช่อง",CONCATENATE("3. ",VLOOKUP(AS19,Table1[#All],2,0)))</f>
        <v>ซ่อนช่อง</v>
      </c>
      <c r="D19" s="282"/>
      <c r="E19" s="282"/>
      <c r="F19" s="282"/>
      <c r="G19" s="282"/>
      <c r="H19" s="282"/>
      <c r="I19" s="282"/>
      <c r="J19" s="282"/>
      <c r="K19" s="282"/>
      <c r="L19" s="282"/>
      <c r="M19" s="282"/>
      <c r="N19" s="282"/>
      <c r="O19" s="194"/>
      <c r="P19" s="193" t="str">
        <f>IF(AS19="","",AS19)</f>
        <v/>
      </c>
      <c r="Q19" s="193"/>
      <c r="R19" s="193"/>
      <c r="S19" s="193"/>
      <c r="T19" s="193"/>
      <c r="U19" s="193"/>
      <c r="V19" s="193"/>
      <c r="W19" s="193" t="str">
        <f>IF(AS19="","","เลขบัตรประชาชน")</f>
        <v/>
      </c>
      <c r="X19" s="193"/>
      <c r="Y19" s="193"/>
      <c r="Z19" s="193"/>
      <c r="AA19" s="193"/>
      <c r="AB19" s="193"/>
      <c r="AC19" s="193"/>
      <c r="AD19" s="283" t="str">
        <f>IF(AS19="","",VLOOKUP(AS19,Table1[#All],3,0))</f>
        <v/>
      </c>
      <c r="AE19" s="283"/>
      <c r="AF19" s="283"/>
      <c r="AG19" s="283"/>
      <c r="AH19" s="283"/>
      <c r="AI19" s="283"/>
      <c r="AJ19" s="283"/>
      <c r="AK19" s="283"/>
      <c r="AL19" s="195"/>
      <c r="AM19" s="193"/>
      <c r="AN19" s="193"/>
      <c r="AO19" s="193"/>
      <c r="AP19" s="193"/>
      <c r="AQ19" s="193"/>
      <c r="AS19" s="197"/>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312</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313</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v>21</v>
      </c>
      <c r="Y10" s="253"/>
      <c r="Z10" s="278" t="s">
        <v>271</v>
      </c>
      <c r="AA10" s="278"/>
      <c r="AB10" s="253" t="s">
        <v>351</v>
      </c>
      <c r="AC10" s="253"/>
      <c r="AD10" s="253"/>
      <c r="AE10" s="253"/>
      <c r="AF10" s="253"/>
      <c r="AG10" s="253"/>
      <c r="AH10" s="278" t="s">
        <v>314</v>
      </c>
      <c r="AI10" s="278"/>
      <c r="AJ10" s="253">
        <v>2568</v>
      </c>
      <c r="AK10" s="253"/>
      <c r="AL10" s="253"/>
      <c r="AM10" s="253"/>
    </row>
    <row r="11" spans="1:39">
      <c r="A11" s="2" t="s">
        <v>33</v>
      </c>
      <c r="D11" s="2" t="s">
        <v>315</v>
      </c>
    </row>
    <row r="12" spans="1:39">
      <c r="D12" s="2" t="s">
        <v>273</v>
      </c>
      <c r="G12" s="289" t="str">
        <f>CONCATENATE("ธนาคารออมสิน โดย ",Sheet1!B8," ผู้รับมอบอำนาจช่วง")</f>
        <v>ธนาคารออมสิน โดย นายอัครชัย จันทร์ขอนแก่น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316</v>
      </c>
      <c r="AG12" s="253">
        <f>Sheet1!D8</f>
        <v>42</v>
      </c>
      <c r="AH12" s="253"/>
      <c r="AI12" s="253"/>
      <c r="AJ12" s="2" t="s">
        <v>317</v>
      </c>
    </row>
    <row r="13" spans="1:39">
      <c r="A13" s="2" t="s">
        <v>280</v>
      </c>
      <c r="D13" s="253" t="s">
        <v>277</v>
      </c>
      <c r="E13" s="253"/>
      <c r="F13" s="253"/>
      <c r="G13" s="253"/>
      <c r="H13" s="278" t="s">
        <v>282</v>
      </c>
      <c r="I13" s="278"/>
      <c r="J13" s="278"/>
      <c r="K13" s="278"/>
      <c r="L13" s="253">
        <v>470</v>
      </c>
      <c r="M13" s="253"/>
      <c r="N13" s="253"/>
      <c r="O13" s="253"/>
      <c r="P13" s="278" t="s">
        <v>283</v>
      </c>
      <c r="Q13" s="278"/>
      <c r="R13" s="253" t="s">
        <v>152</v>
      </c>
      <c r="S13" s="253"/>
      <c r="T13" s="278" t="s">
        <v>318</v>
      </c>
      <c r="U13" s="278"/>
      <c r="V13" s="253" t="s">
        <v>152</v>
      </c>
      <c r="W13" s="253"/>
      <c r="X13" s="253"/>
      <c r="Y13" s="253"/>
      <c r="Z13" s="253"/>
      <c r="AA13" s="253"/>
      <c r="AB13" s="253"/>
      <c r="AC13" s="278" t="s">
        <v>284</v>
      </c>
      <c r="AD13" s="278"/>
      <c r="AE13" s="253" t="s">
        <v>286</v>
      </c>
      <c r="AF13" s="253"/>
      <c r="AG13" s="253"/>
      <c r="AH13" s="253"/>
      <c r="AI13" s="253"/>
      <c r="AJ13" s="253"/>
      <c r="AK13" s="253"/>
      <c r="AL13" s="253"/>
      <c r="AM13" s="253"/>
    </row>
    <row r="14" spans="1:39">
      <c r="A14" s="2" t="s">
        <v>319</v>
      </c>
      <c r="D14" s="253" t="s">
        <v>347</v>
      </c>
      <c r="E14" s="253"/>
      <c r="F14" s="253"/>
      <c r="G14" s="253"/>
      <c r="H14" s="253"/>
      <c r="I14" s="253"/>
      <c r="J14" s="253"/>
      <c r="K14" s="253"/>
      <c r="L14" s="278" t="s">
        <v>288</v>
      </c>
      <c r="M14" s="278"/>
      <c r="N14" s="278"/>
      <c r="O14" s="253" t="s">
        <v>293</v>
      </c>
      <c r="P14" s="253"/>
      <c r="Q14" s="253"/>
      <c r="R14" s="253"/>
      <c r="S14" s="253"/>
      <c r="T14" s="253"/>
      <c r="U14" s="253"/>
      <c r="V14" s="253"/>
      <c r="W14" s="253"/>
      <c r="X14" s="253"/>
      <c r="Y14" s="253"/>
      <c r="Z14" s="278" t="s">
        <v>290</v>
      </c>
      <c r="AA14" s="278"/>
      <c r="AB14" s="253" t="s">
        <v>294</v>
      </c>
      <c r="AC14" s="253"/>
      <c r="AD14" s="253"/>
      <c r="AE14" s="253"/>
      <c r="AF14" s="253"/>
      <c r="AG14" s="253"/>
      <c r="AH14" s="253"/>
      <c r="AI14" s="253"/>
      <c r="AJ14" s="253"/>
      <c r="AK14" s="253"/>
      <c r="AL14" s="253"/>
      <c r="AM14" s="253"/>
    </row>
    <row r="15" spans="1:39">
      <c r="A15" s="2" t="s">
        <v>333</v>
      </c>
    </row>
    <row r="16" spans="1:39">
      <c r="A16" s="2" t="s">
        <v>332</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ผบ.892/2565 คดีหมายเลขแดงที่ ผบ.1386/2565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334</v>
      </c>
    </row>
    <row r="21" spans="1:40">
      <c r="A21" s="188" t="str">
        <f>CONCATENATE("1.  ",VLOOKUP(AN21,Table1[#All],2,0))</f>
        <v>1.  นายสมัย  จริยา</v>
      </c>
      <c r="B21" s="188"/>
      <c r="C21" s="188"/>
      <c r="D21" s="188"/>
      <c r="E21" s="188"/>
      <c r="F21" s="188"/>
      <c r="G21" s="188"/>
      <c r="H21" s="188"/>
      <c r="I21" s="188"/>
      <c r="J21" s="188"/>
      <c r="K21" s="188"/>
      <c r="L21" s="188"/>
      <c r="M21" s="188"/>
      <c r="N21" s="188"/>
      <c r="O21" s="188"/>
      <c r="P21" s="188"/>
      <c r="Q21" s="278" t="s">
        <v>328</v>
      </c>
      <c r="R21" s="278"/>
      <c r="S21" s="278"/>
      <c r="T21" s="278"/>
      <c r="U21" s="278"/>
      <c r="V21" s="278"/>
      <c r="W21" s="278"/>
      <c r="X21" s="278"/>
      <c r="Y21" s="278"/>
      <c r="Z21" s="290" t="str">
        <f>VLOOKUP(AN21,Table1[#All],3,0)</f>
        <v>3-5207-00229-88-4</v>
      </c>
      <c r="AA21" s="290"/>
      <c r="AB21" s="290"/>
      <c r="AC21" s="290"/>
      <c r="AD21" s="290"/>
      <c r="AE21" s="290"/>
      <c r="AF21" s="290"/>
      <c r="AG21" s="290"/>
      <c r="AH21" s="290"/>
      <c r="AI21" s="290"/>
      <c r="AJ21" s="290"/>
      <c r="AK21" s="290"/>
      <c r="AL21" s="290"/>
      <c r="AM21" s="290"/>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78" t="str">
        <f>CONCATENATE("( ",Sheet1!B8," )")</f>
        <v>( นายอัครชัย จันทร์ขอนแก่น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2024-07-13T04:22:39Z</cp:lastPrinted>
  <dcterms:created xsi:type="dcterms:W3CDTF">2016-06-06T16:13:57Z</dcterms:created>
  <dcterms:modified xsi:type="dcterms:W3CDTF">2025-01-31T02:48:51Z</dcterms:modified>
</cp:coreProperties>
</file>