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652-นายถวัลย์ พงษ์นิกร\"/>
    </mc:Choice>
  </mc:AlternateContent>
  <xr:revisionPtr revIDLastSave="0" documentId="8_{43C471B3-0DAA-40CD-B9E7-016C8C5DC529}"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4" i="29" l="1"/>
  <c r="F62" i="29"/>
  <c r="Z21" i="37"/>
  <c r="A21" i="37"/>
  <c r="X29" i="37"/>
  <c r="AG12" i="37"/>
  <c r="G12" i="37"/>
  <c r="A12" i="36"/>
  <c r="C32" i="36"/>
  <c r="C31" i="36"/>
  <c r="C30" i="36"/>
  <c r="C29" i="36"/>
  <c r="C28" i="36"/>
  <c r="C27" i="36"/>
  <c r="C26" i="36"/>
  <c r="C25" i="36"/>
  <c r="C24" i="36"/>
  <c r="C23" i="36"/>
  <c r="C22" i="36"/>
  <c r="C21" i="36"/>
  <c r="C20" i="36"/>
  <c r="C19" i="36"/>
  <c r="C18" i="36"/>
  <c r="C17" i="36"/>
  <c r="AD18" i="36"/>
  <c r="AD17" i="36"/>
  <c r="U36" i="36"/>
  <c r="C41" i="36"/>
  <c r="AU16" i="36" l="1"/>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L1" i="29" l="1"/>
  <c r="AB36" i="29" l="1"/>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B2" i="35" a="1"/>
  <c r="B2" i="35" s="1"/>
  <c r="AL6"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A25" i="29" s="1"/>
  <c r="T25" i="29" s="1"/>
  <c r="Y9" i="29"/>
  <c r="A23" i="29" s="1"/>
  <c r="T23" i="29" s="1"/>
  <c r="F9" i="29"/>
  <c r="A21" i="29" s="1"/>
  <c r="X25" i="29" l="1"/>
  <c r="X35" i="29"/>
  <c r="X49" i="29"/>
  <c r="X33" i="29"/>
  <c r="X31" i="29"/>
  <c r="X23" i="29"/>
  <c r="X45" i="29"/>
  <c r="X47" i="29"/>
  <c r="X51" i="29"/>
  <c r="X29" i="29"/>
  <c r="T37" i="29"/>
  <c r="T39" i="29"/>
  <c r="T55" i="29"/>
  <c r="T57" i="29"/>
  <c r="T43" i="29"/>
  <c r="T59" i="29"/>
  <c r="T21" i="29"/>
  <c r="T27" i="29"/>
  <c r="T41" i="29"/>
  <c r="X53" i="29"/>
  <c r="A2"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5"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<sst xmlns="http://schemas.openxmlformats.org/spreadsheetml/2006/main" count="741" uniqueCount="371">
  <si>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</si>
  <si>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</si>
  <si>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</si>
  <si>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</si>
  <si>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</si>
  <si>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</si>
  <si>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</si>
  <si>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</si>
  <si>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</si>
  <si>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</si>
  <si>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</si>
  <si>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</si>
  <si>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</si>
  <si>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</si>
  <si>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</si>
  <si>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</si>
  <si>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</si>
  <si>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</si>
  <si>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</si>
  <si>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</si>
  <si>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</si>
  <si>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</si>
  <si>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</si>
  <si>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</si>
  <si>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</si>
  <si>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</si>
  <si>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</si>
  <si>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</si>
  <si>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</si>
  <si>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</si>
  <si>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</si>
  <si>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</si>
  <si>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</si>
  <si>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</si>
  <si>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</si>
  <si>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</si>
  <si>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</si>
  <si>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</si>
  <si>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</si>
  <si>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</si>
  <si>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</si>
  <si>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</si>
  <si>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</si>
  <si>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</si>
  <si>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</si>
  <si>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</si>
  <si>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</si>
  <si>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</si>
  <si>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</si>
  <si>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</si>
  <si>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</si>
  <si>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</si>
  <si>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</si>
  <si>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</si>
  <si>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</si>
  <si>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</si>
  <si>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</si>
  <si>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</si>
  <si>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</si>
  <si>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</si>
  <si>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</si>
  <si>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</si>
  <si>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</si>
  <si>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</si>
  <si>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</si>
  <si>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</si>
  <si>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</si>
  <si>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</si>
  <si>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</si>
  <si>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</si>
  <si>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</si>
  <si>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</si>
  <si>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</si>
  <si>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</si>
  <si>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</si>
  <si>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</si>
  <si>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</si>
  <si>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</si>
  <si>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</si>
  <si>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</si>
  <si>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</si>
  <si>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</si>
  <si>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</si>
  <si>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</si>
  <si>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</si>
  <si>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</si>
  <si>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</si>
  <si>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</si>
  <si>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</si>
  <si>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</si>
  <si>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</si>
  <si>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</si>
  <si>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</si>
  <si>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</si>
  <si>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</si>
  <si>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</si>
  <si>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</si>
  <si>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</si>
  <si>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</si>
  <si>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</si>
  <si>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</si>
  <si>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</si>
  <si>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</si>
  <si>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</si>
  <si>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</si>
  <si>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</si>
  <si>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</si>
  <si>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</si>
  <si>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</si>
  <si>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</si>
  <si>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</si>
  <si>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</si>
  <si>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</si>
  <si>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</si>
  <si>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</si>
  <si>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</si>
  <si>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</si>
  <si>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</si>
  <si>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</si>
  <si>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</si>
  <si>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</si>
  <si>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</si>
  <si>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</si>
  <si>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</si>
  <si>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</si>
  <si>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</si>
  <si>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</si>
  <si>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</si>
  <si>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</si>
  <si>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</si>
  <si>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</si>
  <si>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</si>
  <si>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</si>
  <si>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</si>
  <si>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</si>
  <si>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</si>
  <si>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</si>
  <si>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</si>
  <si>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</si>
  <si>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</si>
  <si>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</si>
  <si>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</si>
  <si>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</si>
  <si>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</si>
  <si>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</si>
  <si>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</si>
  <si>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</si>
  <si>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</si>
  <si>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</si>
  <si>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</si>
  <si>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</si>
  <si>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</si>
  <si>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</si>
  <si>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</si>
  <si>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</si>
  <si>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</si>
  <si>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</si>
  <si>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</si>
  <si>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</si>
  <si>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</si>
  <si>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</si>
  <si>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</si>
  <si>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</si>
  <si>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</si>
  <si>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</si>
  <si>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</si>
  <si>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</si>
  <si>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</si>
  <si>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</si>
  <si>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</si>
  <si>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</si>
  <si>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</si>
  <si>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</si>
  <si>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</si>
  <si>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</si>
  <si>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</si>
  <si>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</si>
  <si>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</si>
  <si>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</si>
  <si>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</si>
  <si>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</si>
  <si>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</si>
  <si>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</si>
  <si>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</si>
  <si>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</si>
  <si>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</si>
  <si>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</si>
  <si>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</si>
  <si>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</si>
  <si>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</si>
  <si>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</si>
  <si>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</si>
  <si>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</si>
  <si>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</si>
  <si>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</si>
  <si>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</si>
  <si>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</si>
  <si>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</si>
  <si>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</si>
  <si>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</si>
  <si>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</si>
  <si>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</si>
  <si>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</si>
  <si>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</si>
  <si>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</si>
  <si>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</si>
  <si>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วันที่ทำรายงาน</t>
  </si>
  <si>
    <t>ลูกหนี่ราย</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</si>
  <si>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</si>
  <si>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</si>
  <si>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</si>
  <si>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</si>
  <si>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</si>
  <si>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</si>
  <si>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</si>
  <si>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</si>
  <si>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</si>
  <si>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</si>
  <si>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</si>
  <si>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</si>
  <si>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</si>
  <si>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</si>
  <si>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</si>
  <si>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</si>
  <si>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</si>
  <si>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</si>
  <si>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</si>
  <si>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</si>
  <si>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</si>
  <si>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</si>
  <si>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</si>
  <si>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</si>
  <si>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</si>
  <si>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</si>
  <si>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</si>
  <si>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</si>
  <si>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</si>
  <si>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</si>
  <si>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</si>
  <si>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</si>
  <si>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</si>
  <si>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</si>
  <si>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</si>
  <si>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</si>
  <si>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3. ลงความเห็น</t>
  </si>
  <si>
    <t>&lt;&lt; กรอกข้อมูล</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</si>
  <si>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</si>
  <si>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</si>
  <si>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</si>
  <si>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</si>
  <si>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</si>
  <si>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</si>
  <si>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</si>
  <si>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</si>
  <si>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</si>
  <si>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</si>
  <si>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4. ลงวันที่ทำสัญญา</t>
  </si>
  <si>
    <t>5. ลงทุนทรัพย์ที่ศาลพิพากษา</t>
  </si>
  <si>
    <t xml:space="preserve">6. Copy ช่องสีชมพู (ข้างล่าง) นำไปวางเป็น 123 ในช่องสีเหลือง </t>
  </si>
  <si>
    <t>7. ดับเบิ้ลคลิ๊กในช่องชื่อสีเหลือง คุมข้อความนำมาวางใน column ชื่อ (ช่องเลขบัตรให้ทำเหมือนกัน)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</si>
  <si>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</si>
  <si>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</si>
  <si>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</si>
  <si>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</si>
  <si>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</si>
  <si>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</si>
  <si>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</si>
  <si>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</si>
  <si>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</si>
  <si>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</si>
  <si>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</si>
  <si>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</si>
  <si>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</si>
  <si>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</si>
  <si>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</si>
  <si>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r>
      <rPr>
        <sz val="14"/>
        <color rgb="FFC00000"/>
        <rFont val="Wingdings 2"/>
        <family val="1"/>
        <charset val="2"/>
      </rPr>
      <t>n</t>
    </r>
    <r>
      <rPr>
        <sz val="14"/>
        <color theme="1"/>
        <rFont val="Cordia New"/>
        <family val="2"/>
      </rPr>
      <t xml:space="preserve">ยอดหนี้ตามคำพิพากษา </t>
    </r>
    <r>
      <rPr>
        <sz val="14"/>
        <color theme="1"/>
        <rFont val="Cordia New"/>
        <family val="1"/>
        <charset val="2"/>
      </rPr>
      <t xml:space="preserve"> </t>
    </r>
  </si>
  <si>
    <t>วันที่ทำสัญญา</t>
  </si>
  <si>
    <t>บาท                 วันที่ทำรายงาน</t>
  </si>
  <si>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</si>
  <si>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</si>
  <si>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</si>
  <si>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</si>
  <si>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</si>
  <si>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</si>
  <si>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</si>
  <si>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</si>
  <si>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</si>
  <si>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</si>
  <si>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</si>
  <si>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</si>
  <si>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</si>
  <si>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</si>
  <si>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นายอัครชัย จันทร์ขอนแก่น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</si>
  <si>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</si>
  <si>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</si>
  <si>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</si>
  <si>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</si>
  <si>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</si>
  <si>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</si>
  <si>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</si>
  <si>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</si>
  <si>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</si>
  <si>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</si>
  <si>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</si>
  <si>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</si>
  <si>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จังหวัดลำปาง สาขาเกาะคา</t>
  </si>
  <si>
    <t xml:space="preserve">ท.ด. ๙    </t>
  </si>
  <si>
    <t>พยาไท</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</si>
  <si>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</si>
  <si>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</si>
  <si>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</si>
  <si>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</si>
  <si>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</si>
  <si>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</si>
  <si>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</si>
  <si>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</si>
  <si>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</si>
  <si>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</si>
  <si>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</si>
  <si>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</si>
  <si>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</si>
  <si>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</si>
  <si>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</si>
  <si>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</si>
  <si>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</si>
  <si>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</si>
  <si>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</si>
  <si>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</si>
  <si>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</si>
  <si>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</si>
  <si>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</si>
  <si>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</si>
  <si>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</si>
  <si>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</si>
  <si>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</si>
  <si>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</si>
  <si>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</si>
  <si>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</si>
  <si>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</si>
  <si>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</si>
  <si>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</si>
  <si>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</si>
  <si>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</si>
  <si>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</si>
  <si>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</si>
  <si>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</si>
  <si>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</si>
  <si>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</si>
  <si>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</si>
  <si>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</si>
  <si>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</si>
  <si>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</si>
  <si>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</si>
  <si>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3-5206-00045-08-1</t>
  </si>
  <si>
    <t>โฉนดเลขที่ 160183 (ติดอายัด) โฉนดเลขที่ 187274 (ติดอายัด) โฉนดเลขที่ 13584 (ติดจำนอง) โฉนดเลขที่ 4073 (ปลอดจำนอง) โฉนดเลขที่ 4086 (ปลอดจำนอง)</t>
  </si>
  <si>
    <t>นายถวัลย์ พงษ์นิกร</t>
  </si>
  <si>
    <t>นางนิตยา พงษ์นิกร</t>
  </si>
  <si>
    <t>3-5206-00044-59-9</t>
  </si>
  <si>
    <t>3-5804-00039-94-0</t>
  </si>
  <si>
    <t>นายกวี เรืองกรี</t>
  </si>
  <si>
    <t>นางศิภาภางค์ เรืองกรี</t>
  </si>
  <si>
    <t>3-5099-00502-02-7</t>
  </si>
  <si>
    <t>โฉนดเลขที่ 160183 (ติดอายัด)</t>
  </si>
  <si>
    <t>โฉนดเลขที่ 69208 (ติดจำนอง)</t>
  </si>
  <si>
    <t>นายอดิศร คำหมื่น</t>
  </si>
  <si>
    <t>3-5004-00176-55-6</t>
  </si>
  <si>
    <t>นางสาวอุบลรัตน์ คำหมื่น</t>
  </si>
  <si>
    <t>3-5004-00063-64-6</t>
  </si>
  <si>
    <t>โฉนดเลขที่ 13584, 4073,  4086 ต.แจ้ห่ม อ.แจ้ห่ม จ.ลำปาง</t>
  </si>
  <si>
    <t>652(67) - รายงานผลสืบทรัพย์ ราย นายถวัลย์   พงษ์นิกร สาขาเชียงใหม่ (สืบรอบที่ 3)</t>
  </si>
  <si>
    <t>กุมภาพันธ์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</si>
</sst>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s>
  <fonts count="50">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s>
  <fills count="8">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5" tint="0.79998168889431442"/>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2">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8" fillId="0" borderId="0" xfId="0" applyFont="1" applyAlignment="1">
      <alignment horizontal="left" vertical="center"/>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14" fontId="6" fillId="6" borderId="3" xfId="0" applyNumberFormat="1" applyFont="1" applyFill="1" applyBorder="1" applyAlignment="1">
      <alignment horizontal="center"/>
    </xf>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7"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4" fontId="3" fillId="4" borderId="29" xfId="0" applyNumberFormat="1" applyFont="1" applyFill="1" applyBorder="1" applyAlignment="1">
      <alignment horizontal="center"/>
    </xf>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0" fontId="3" fillId="0" borderId="3" xfId="0" applyFont="1" applyBorder="1" applyAlignment="1">
      <alignment horizontal="left" vertical="top" wrapText="1"/>
    </xf>
    <xf numFmtId="0" fontId="3" fillId="0" borderId="3" xfId="0" applyFont="1" applyBorder="1" applyAlignment="1">
      <alignmen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7" borderId="35" xfId="0" applyFont="1" applyFill="1" applyBorder="1" applyAlignment="1">
      <alignment horizontal="center"/>
    </xf>
    <xf numFmtId="0" fontId="3" fillId="7"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3" fillId="0" borderId="3" xfId="0" applyFont="1" applyBorder="1" applyAlignment="1">
      <alignment horizontal="left" vertical="top" wrapText="1"/>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16/7/2567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 xml:space="preserve">สืบทรัพย์ (คำสั่ง 5/6/2567)รอบที่ 2 // รายงานวันที่ </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1-5009-00062-17-1
3-5012-00954-64-5
3-3299-00341-39-4
3-4608-00123-80-9</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16/7/2557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 xml:space="preserve">สืบทรัพย์ (คำสั่ง 5/6/2567)รอบที่2 // รายงานวันที่ </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 จ.เชียงใหม่</v>
          </cell>
          <cell r="CC39" t="str">
            <v>พบ</v>
          </cell>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16/7/2567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4-1701-00002-8-28-7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t="e">
            <v>#NAME?</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t="e">
            <v>#NAME?</v>
          </cell>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16/7/2567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 xml:space="preserve">สืบทรัพย์ (คำสั่ง 5/6/2567) รอบที่ 2 // รายงานวันที่ </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16/7/2567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 xml:space="preserve">สืบทรัพย์ (คำสั่ง 5/6/2567)รอบที่ 2  // รายงานวันที่ </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C185" t="str">
            <v>พบ</v>
          </cell>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รายงานผลการสืบทรัพย์ 18/7/2567//ส่งต้นฉบับสืบทรัพย์ 18/7/2567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v>242899</v>
          </cell>
          <cell r="CP781">
            <v>243397</v>
          </cell>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 xml:space="preserve">สืบทรัพย์(พบทรัพย์)//ยึดทรัพย์//ยึดไม่ได้(สินส่วนตัว)
สืบทรัพย์ (คำสั่ง 30/7/5/2567) // รายงานวันที่ </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 xml:space="preserve">สืบทรัพย์
สืบทรัพย์ (คำสั่ง 7/5/2567) // รายงานวันที่ </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 xml:space="preserve">สืบทรัพย์ (คำสั่ง 26/3/2567) รอบที่ 2 // รายงานวันที่ </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-พบว่ามีกรรมสิทธิ์ในที่ดินเลขโฉนด 21147 อ.แม่ริมจ.เชียงใหม่</v>
          </cell>
          <cell r="BZ425" t="str">
            <v>พบ</v>
          </cell>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t="str">
            <v>1.นายศตวรรษ  กันธะวงศ์
2.นายวิชัย  พงศ์ไพรวัลย์
3.นางสาวมยุรี  แซ่ยิงจา
4.นางสาวไพลิน  มินทร์เสนี
5.นายธีรพงศ์  แสวงดี</v>
          </cell>
          <cell r="BW550" t="str">
            <v>จำเลยที่ 1
จำเลยที่ 2
คู่สมรสจำเลยที่ 2
จำเลยที่ 3
คู่สมรสจำเลยที่ 3</v>
          </cell>
          <cell r="BX550" t="str">
            <v>1500400099296
1500800003318
2630200017099
1659900272181
1101401570108</v>
          </cell>
          <cell r="BY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Z550" t="str">
            <v>ไม่พบทรัพย์</v>
          </cell>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v>1659900272181</v>
          </cell>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นายณัฐกานต์ เครือฟู</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2668</v>
          </cell>
          <cell r="C1826">
            <v>1819</v>
          </cell>
          <cell r="D1826">
            <v>9</v>
          </cell>
          <cell r="E1826">
            <v>7</v>
          </cell>
          <cell r="F1826">
            <v>2567</v>
          </cell>
          <cell r="G1826">
            <v>856251005539</v>
          </cell>
          <cell r="H1826" t="str">
            <v>จ.ส.ตหรือนาย</v>
          </cell>
          <cell r="I1826" t="str">
            <v>กุญชร</v>
          </cell>
          <cell r="J1826" t="str">
            <v>งาทอง</v>
          </cell>
          <cell r="K1826"/>
          <cell r="L1826" t="str">
            <v>ฮอด</v>
          </cell>
          <cell r="M1826" t="str">
            <v>เชียงใหม่ 3</v>
          </cell>
          <cell r="N1826">
            <v>8</v>
          </cell>
          <cell r="O1826"/>
          <cell r="P1826"/>
          <cell r="Q1826"/>
          <cell r="R1826"/>
          <cell r="S1826" t="str">
            <v>ศาลจังหวัดฮอด</v>
          </cell>
          <cell r="T1826" t="str">
            <v>ผบ.71</v>
          </cell>
          <cell r="U1826">
            <v>2558</v>
          </cell>
          <cell r="V1826" t="str">
            <v>ผบ.497</v>
          </cell>
          <cell r="W1826">
            <v>2558</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t="str">
            <v>คำสั่ง 9/7/2567 วางเงินค่าใช้จ่ายในการประกาศขาย เป็นลูกหนี้ของสำนักงานอื่นที่เลิกจ้างแล้ว</v>
          </cell>
          <cell r="BC1826"/>
          <cell r="BD1826"/>
          <cell r="BE1826"/>
          <cell r="BF1826"/>
          <cell r="BG1826"/>
          <cell r="BH1826"/>
          <cell r="BI1826"/>
          <cell r="BJ1826"/>
          <cell r="BK1826"/>
          <cell r="BL1826" t="str">
            <v>จ.ส.ตหรือนายกุญชร งาทอง</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2669</v>
          </cell>
          <cell r="C1827">
            <v>1820</v>
          </cell>
          <cell r="D1827">
            <v>8</v>
          </cell>
          <cell r="E1827">
            <v>7</v>
          </cell>
          <cell r="F1827">
            <v>2567</v>
          </cell>
          <cell r="G1827">
            <v>800073676960</v>
          </cell>
          <cell r="H1827" t="str">
            <v>นาย</v>
          </cell>
          <cell r="I1827" t="str">
            <v>ดิศนัย</v>
          </cell>
          <cell r="J1827" t="str">
            <v>ยาคำ</v>
          </cell>
          <cell r="K1827" t="str">
            <v>2-5017-00017-79-1</v>
          </cell>
          <cell r="L1827" t="str">
            <v>ดอยเต่า</v>
          </cell>
          <cell r="M1827" t="str">
            <v>เชียงใหม่ 3</v>
          </cell>
          <cell r="N1827">
            <v>8</v>
          </cell>
          <cell r="O1827"/>
          <cell r="P1827"/>
          <cell r="Q1827"/>
          <cell r="R1827"/>
          <cell r="S1827" t="str">
            <v>จังหวัดฮอด</v>
          </cell>
          <cell r="T1827" t="str">
            <v>ผบE283</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นายดิศนัย ยาคำ</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2670</v>
          </cell>
          <cell r="C1828">
            <v>1821</v>
          </cell>
          <cell r="D1828">
            <v>8</v>
          </cell>
          <cell r="E1828">
            <v>7</v>
          </cell>
          <cell r="F1828">
            <v>2567</v>
          </cell>
          <cell r="G1828">
            <v>800042895279</v>
          </cell>
          <cell r="H1828" t="str">
            <v>นาย</v>
          </cell>
          <cell r="I1828" t="str">
            <v xml:space="preserve">สาคร </v>
          </cell>
          <cell r="J1828" t="str">
            <v>เปงติ๊บ</v>
          </cell>
          <cell r="K1828" t="str">
            <v>5-5017-90000-36-6</v>
          </cell>
          <cell r="L1828" t="str">
            <v>ดอยเต่า</v>
          </cell>
          <cell r="M1828" t="str">
            <v>เชียงใหม่ 3</v>
          </cell>
          <cell r="N1828">
            <v>8</v>
          </cell>
          <cell r="O1828"/>
          <cell r="P1828"/>
          <cell r="Q1828"/>
          <cell r="R1828"/>
          <cell r="S1828" t="str">
            <v>จังหวัดฮอด</v>
          </cell>
          <cell r="T1828" t="str">
            <v>ผบE279</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นายสาคร  เปงติ๊บ</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2671</v>
          </cell>
          <cell r="C1829">
            <v>1822</v>
          </cell>
          <cell r="D1829">
            <v>8</v>
          </cell>
          <cell r="E1829">
            <v>7</v>
          </cell>
          <cell r="F1829">
            <v>2567</v>
          </cell>
          <cell r="G1829">
            <v>800051265745</v>
          </cell>
          <cell r="H1829" t="str">
            <v>นาย</v>
          </cell>
          <cell r="I1829" t="str">
            <v>สังเวียร</v>
          </cell>
          <cell r="J1829" t="str">
            <v>ด้วงยศ</v>
          </cell>
          <cell r="K1829" t="str">
            <v>3-5017-00022-38-5</v>
          </cell>
          <cell r="L1829" t="str">
            <v>ดอยเต่า</v>
          </cell>
          <cell r="M1829" t="str">
            <v>เชียงใหม่ 3</v>
          </cell>
          <cell r="N1829">
            <v>8</v>
          </cell>
          <cell r="O1829"/>
          <cell r="P1829"/>
          <cell r="Q1829"/>
          <cell r="R1829"/>
          <cell r="S1829" t="str">
            <v>จังหวัดฮอด</v>
          </cell>
          <cell r="T1829" t="str">
            <v>ผบE280</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นายสังเวียร ด้วงยศ</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2672</v>
          </cell>
          <cell r="C1830">
            <v>1823</v>
          </cell>
          <cell r="D1830">
            <v>8</v>
          </cell>
          <cell r="E1830">
            <v>7</v>
          </cell>
          <cell r="F1830">
            <v>2567</v>
          </cell>
          <cell r="G1830">
            <v>800040738570</v>
          </cell>
          <cell r="H1830" t="str">
            <v>นาย</v>
          </cell>
          <cell r="I1830" t="str">
            <v>นรินทร์</v>
          </cell>
          <cell r="J1830" t="str">
            <v xml:space="preserve">ปัญญามี </v>
          </cell>
          <cell r="K1830" t="str">
            <v>1-5016-00055-75-7</v>
          </cell>
          <cell r="L1830" t="str">
            <v>ดอยเต่า</v>
          </cell>
          <cell r="M1830" t="str">
            <v>เชียงใหม่ 3</v>
          </cell>
          <cell r="N1830">
            <v>8</v>
          </cell>
          <cell r="O1830"/>
          <cell r="P1830"/>
          <cell r="Q1830"/>
          <cell r="R1830"/>
          <cell r="S1830" t="str">
            <v>จังหวัดฮอด</v>
          </cell>
          <cell r="T1830" t="str">
            <v>ผบE281</v>
          </cell>
          <cell r="U1830">
            <v>2567</v>
          </cell>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 xml:space="preserve">นายนรินทร์ ปัญญามี </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2673</v>
          </cell>
          <cell r="C1831">
            <v>1824</v>
          </cell>
          <cell r="D1831">
            <v>8</v>
          </cell>
          <cell r="E1831">
            <v>7</v>
          </cell>
          <cell r="F1831">
            <v>2567</v>
          </cell>
          <cell r="G1831">
            <v>800043284739</v>
          </cell>
          <cell r="H1831" t="str">
            <v>นาย</v>
          </cell>
          <cell r="I1831" t="str">
            <v>พิเชษฐ</v>
          </cell>
          <cell r="J1831" t="str">
            <v>ตาติ๊บ</v>
          </cell>
          <cell r="K1831" t="str">
            <v>3-5017-00010-78-6</v>
          </cell>
          <cell r="L1831" t="str">
            <v>ดอยเต่า</v>
          </cell>
          <cell r="M1831" t="str">
            <v>เชียงใหม่ 3</v>
          </cell>
          <cell r="N1831">
            <v>8</v>
          </cell>
          <cell r="O1831"/>
          <cell r="P1831"/>
          <cell r="Q1831"/>
          <cell r="R1831"/>
          <cell r="S1831" t="str">
            <v>จังหวัดฮอด</v>
          </cell>
          <cell r="T1831" t="str">
            <v>ผบE282</v>
          </cell>
          <cell r="U1831">
            <v>2567</v>
          </cell>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นายพิเชษฐ ตาติ๊บ</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2674</v>
          </cell>
          <cell r="C1832">
            <v>1825</v>
          </cell>
          <cell r="D1832">
            <v>9</v>
          </cell>
          <cell r="E1832">
            <v>7</v>
          </cell>
          <cell r="F1832">
            <v>2567</v>
          </cell>
          <cell r="G1832">
            <v>800059308315</v>
          </cell>
          <cell r="H1832" t="str">
            <v>นาง</v>
          </cell>
          <cell r="I1832" t="str">
            <v>กัลยา</v>
          </cell>
          <cell r="J1832" t="str">
            <v>สุนะ</v>
          </cell>
          <cell r="K1832" t="str">
            <v>5-5011-00016-21-6</v>
          </cell>
          <cell r="L1832" t="str">
            <v>พร้าว</v>
          </cell>
          <cell r="M1832" t="str">
            <v>เชียงใหม่ 2</v>
          </cell>
          <cell r="N1832">
            <v>8</v>
          </cell>
          <cell r="O1832"/>
          <cell r="P1832"/>
          <cell r="Q1832"/>
          <cell r="R1832"/>
          <cell r="S1832" t="str">
            <v>แขวงเชียงดาว</v>
          </cell>
          <cell r="T1832" t="str">
            <v>ผบE323</v>
          </cell>
          <cell r="U1832">
            <v>2567</v>
          </cell>
          <cell r="V1832" t="str">
            <v>ผบE388</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นางกัลยา สุนะ</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2675</v>
          </cell>
          <cell r="C1833">
            <v>1826</v>
          </cell>
          <cell r="D1833">
            <v>9</v>
          </cell>
          <cell r="E1833">
            <v>7</v>
          </cell>
          <cell r="F1833">
            <v>2567</v>
          </cell>
          <cell r="G1833">
            <v>800082006167</v>
          </cell>
          <cell r="H1833" t="str">
            <v>นาย</v>
          </cell>
          <cell r="I1833" t="str">
            <v>อติพัทธ์</v>
          </cell>
          <cell r="J1833" t="str">
            <v>สวนอินทร์</v>
          </cell>
          <cell r="K1833"/>
          <cell r="L1833" t="str">
            <v>ไชยปราการ</v>
          </cell>
          <cell r="M1833" t="str">
            <v>เชียงใหม่ 2</v>
          </cell>
          <cell r="N1833">
            <v>8</v>
          </cell>
          <cell r="O1833"/>
          <cell r="P1833"/>
          <cell r="Q1833"/>
          <cell r="R1833"/>
          <cell r="S1833" t="str">
            <v>จังหวัดฝาง</v>
          </cell>
          <cell r="T1833" t="str">
            <v>ผบE369</v>
          </cell>
          <cell r="U1833">
            <v>2567</v>
          </cell>
          <cell r="V1833" t="str">
            <v>ผบE489</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นายอติพัทธ์ สวนอินทร์</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2676</v>
          </cell>
          <cell r="C1834">
            <v>1827</v>
          </cell>
          <cell r="D1834">
            <v>9</v>
          </cell>
          <cell r="E1834">
            <v>7</v>
          </cell>
          <cell r="F1834">
            <v>2567</v>
          </cell>
          <cell r="G1834" t="str">
            <v>800087239219,
800087510947</v>
          </cell>
          <cell r="H1834" t="str">
            <v>นางสาว</v>
          </cell>
          <cell r="I1834" t="str">
            <v>จันจิรา</v>
          </cell>
          <cell r="J1834" t="str">
            <v>กาวิชัย</v>
          </cell>
          <cell r="K1834"/>
          <cell r="L1834" t="str">
            <v>ไชยปราการ</v>
          </cell>
          <cell r="M1834" t="str">
            <v>เชียงใหม่ 2</v>
          </cell>
          <cell r="N1834">
            <v>8</v>
          </cell>
          <cell r="O1834"/>
          <cell r="P1834"/>
          <cell r="Q1834"/>
          <cell r="R1834"/>
          <cell r="S1834" t="str">
            <v>จังหวัดฝาง</v>
          </cell>
          <cell r="T1834" t="str">
            <v>ผบE370</v>
          </cell>
          <cell r="U1834">
            <v>2567</v>
          </cell>
          <cell r="V1834" t="str">
            <v>ผบE490</v>
          </cell>
          <cell r="W1834">
            <v>2567</v>
          </cell>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นางสาวจันจิรา กาวิชัย</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2677</v>
          </cell>
          <cell r="C1835">
            <v>1828</v>
          </cell>
          <cell r="D1835">
            <v>9</v>
          </cell>
          <cell r="E1835">
            <v>7</v>
          </cell>
          <cell r="F1835">
            <v>2567</v>
          </cell>
          <cell r="G1835" t="str">
            <v>800090540165,
800090598999</v>
          </cell>
          <cell r="H1835" t="str">
            <v>นาง</v>
          </cell>
          <cell r="I1835" t="str">
            <v>สม</v>
          </cell>
          <cell r="J1835" t="str">
            <v>กันทะวัง</v>
          </cell>
          <cell r="K1835"/>
          <cell r="L1835" t="str">
            <v>ฝาง</v>
          </cell>
          <cell r="M1835" t="str">
            <v>เชียงใหม่ 2</v>
          </cell>
          <cell r="N1835">
            <v>8</v>
          </cell>
          <cell r="O1835"/>
          <cell r="P1835"/>
          <cell r="Q1835"/>
          <cell r="R1835"/>
          <cell r="S1835" t="str">
            <v>จังหวัดฝาง</v>
          </cell>
          <cell r="T1835" t="str">
            <v>ผบE371</v>
          </cell>
          <cell r="U1835">
            <v>2567</v>
          </cell>
          <cell r="V1835" t="str">
            <v>ผบE491</v>
          </cell>
          <cell r="W1835">
            <v>2567</v>
          </cell>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นางสม กันทะวัง</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2678</v>
          </cell>
          <cell r="C1836">
            <v>1829</v>
          </cell>
          <cell r="D1836">
            <v>9</v>
          </cell>
          <cell r="E1836">
            <v>7</v>
          </cell>
          <cell r="F1836">
            <v>2567</v>
          </cell>
          <cell r="G1836">
            <v>800027168759</v>
          </cell>
          <cell r="H1836" t="str">
            <v>นาง</v>
          </cell>
          <cell r="I1836" t="str">
            <v>จารุณีย์</v>
          </cell>
          <cell r="J1836" t="str">
            <v>บัวชุ่ม</v>
          </cell>
          <cell r="K1836"/>
          <cell r="L1836" t="str">
            <v>ฝาง</v>
          </cell>
          <cell r="M1836" t="str">
            <v>เชียงใหม่ 2</v>
          </cell>
          <cell r="N1836">
            <v>8</v>
          </cell>
          <cell r="O1836"/>
          <cell r="P1836"/>
          <cell r="Q1836"/>
          <cell r="R1836"/>
          <cell r="S1836" t="str">
            <v>จังหวัดฝาง</v>
          </cell>
          <cell r="T1836" t="str">
            <v>ผบE372</v>
          </cell>
          <cell r="U1836">
            <v>2567</v>
          </cell>
          <cell r="V1836" t="str">
            <v>ผบE492</v>
          </cell>
          <cell r="W1836">
            <v>2567</v>
          </cell>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นางจารุณีย์ บัวชุ่ม</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2679</v>
          </cell>
          <cell r="C1837">
            <v>1830</v>
          </cell>
          <cell r="D1837">
            <v>17</v>
          </cell>
          <cell r="E1837">
            <v>7</v>
          </cell>
          <cell r="F1837">
            <v>2567</v>
          </cell>
          <cell r="G1837">
            <v>800036535568</v>
          </cell>
          <cell r="H1837" t="str">
            <v>นาง</v>
          </cell>
          <cell r="I1837" t="str">
            <v>พัฒนรัตน์</v>
          </cell>
          <cell r="J1837" t="str">
            <v>แสนดังใจ</v>
          </cell>
          <cell r="K1837" t="str">
            <v>3 5004 00249 96 1</v>
          </cell>
          <cell r="L1837" t="str">
            <v>เซ็นทรัลแอร์พอร์ตพลาซ่าเชียงใหม่</v>
          </cell>
          <cell r="M1837" t="str">
            <v>เชียงใหม่ 1</v>
          </cell>
          <cell r="N1837">
            <v>8</v>
          </cell>
          <cell r="O1837" t="str">
            <v>สินเชื่อธนาคารประชาชน</v>
          </cell>
          <cell r="P1837"/>
          <cell r="Q1837"/>
          <cell r="R1837"/>
          <cell r="S1837" t="str">
            <v>แขวงเชียงใหม่</v>
          </cell>
          <cell r="T1837" t="str">
            <v>ผบ.885</v>
          </cell>
          <cell r="U1837">
            <v>2565</v>
          </cell>
          <cell r="V1837" t="str">
            <v>ผบ.1396</v>
          </cell>
          <cell r="W1837">
            <v>2565</v>
          </cell>
          <cell r="X1837">
            <v>29</v>
          </cell>
          <cell r="Y1837">
            <v>8</v>
          </cell>
          <cell r="Z1837">
            <v>2565</v>
          </cell>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นางพัฒนรัตน์ แสนดังใจ</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2680</v>
          </cell>
          <cell r="C1838">
            <v>1831</v>
          </cell>
          <cell r="D1838">
            <v>10</v>
          </cell>
          <cell r="E1838">
            <v>7</v>
          </cell>
          <cell r="F1838">
            <v>2567</v>
          </cell>
          <cell r="G1838">
            <v>800075173560</v>
          </cell>
          <cell r="H1838" t="str">
            <v>นางสาว</v>
          </cell>
          <cell r="I1838" t="str">
            <v>สุทักษิณา</v>
          </cell>
          <cell r="J1838" t="str">
            <v>นันทะเสนา</v>
          </cell>
          <cell r="K1838"/>
          <cell r="L1838" t="str">
            <v>เซ็นทรัล แอร์พอร์ต พลาซ่า เชียงใหม่</v>
          </cell>
          <cell r="M1838" t="str">
            <v>เชียงใหม่ 1</v>
          </cell>
          <cell r="N1838">
            <v>8</v>
          </cell>
          <cell r="O1838" t="str">
            <v>สินเชื่อธนาคารประชาชน</v>
          </cell>
          <cell r="P1838" t="str">
            <v>1.บุคคลค้ำประกัน</v>
          </cell>
          <cell r="Q1838"/>
          <cell r="R1838"/>
          <cell r="S1838" t="str">
            <v>แขวงเชียงใหม่</v>
          </cell>
          <cell r="T1838" t="str">
            <v>ผบE7796</v>
          </cell>
          <cell r="U1838">
            <v>2565</v>
          </cell>
          <cell r="V1838"/>
          <cell r="W1838"/>
          <cell r="X1838"/>
          <cell r="Y1838"/>
          <cell r="Z1838"/>
          <cell r="AA1838">
            <v>7</v>
          </cell>
          <cell r="AB1838">
            <v>3</v>
          </cell>
          <cell r="AC1838">
            <v>2566</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นางสาวสุทักษิณา นันทะเสนา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 xml:space="preserve"> </v>
          </cell>
          <cell r="BM1839">
            <v>0</v>
          </cell>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 xml:space="preserve"> </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 xml:space="preserve"> </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cell r="T1851"/>
          <cell r="U1851"/>
          <cell r="V1851"/>
          <cell r="W1851"/>
          <cell r="X1851"/>
          <cell r="Y1851"/>
          <cell r="Z1851"/>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v>8</v>
          </cell>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v>1200</v>
          </cell>
          <cell r="BD23">
            <v>5</v>
          </cell>
          <cell r="BE23">
            <v>7</v>
          </cell>
          <cell r="BF23">
            <v>2567</v>
          </cell>
          <cell r="BG23">
            <v>0</v>
          </cell>
          <cell r="BH23" t="str">
            <v>-</v>
          </cell>
          <cell r="BI23" t="str">
            <v>-</v>
          </cell>
          <cell r="BJ23" t="str">
            <v>-</v>
          </cell>
          <cell r="BK23">
            <v>0</v>
          </cell>
          <cell r="BL23">
            <v>1900</v>
          </cell>
          <cell r="BM23">
            <v>0</v>
          </cell>
          <cell r="BN23" t="str">
            <v/>
          </cell>
          <cell r="BO23" t="str">
            <v/>
          </cell>
          <cell r="BP23" t="str">
            <v/>
          </cell>
          <cell r="BQ23" t="str">
            <v>-</v>
          </cell>
          <cell r="BR23" t="str">
            <v>-</v>
          </cell>
          <cell r="BS23" t="str">
            <v>-</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29/11/2566)//รายงานผลสืบ 18/7/2567</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t="str">
            <v>1.นางสาวลักขณา  วาโยธาตุ 
2.นางสาวอุษา  ปัญญาคำ
3.นายธีระ  อะทะเมืองมูล</v>
          </cell>
          <cell r="CE36" t="str">
            <v>จำเลยที่ 1
จำเลยที่ 2
จำเลยที่ 3</v>
          </cell>
          <cell r="CF36" t="str">
            <v>3-5206-00001-26-1
3-5701-01694-63-6
1-5607-00013-26-5</v>
          </cell>
          <cell r="CG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6" t="str">
            <v>ไม่พบ</v>
          </cell>
          <cell r="CI36"/>
          <cell r="CJ36">
            <v>3</v>
          </cell>
          <cell r="CK36" t="str">
            <v>นุสบา</v>
          </cell>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v>243852</v>
          </cell>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 //สืบครั้งที่ 2 รายงานผลสืบ 5/7/2567</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9
18</v>
          </cell>
          <cell r="BO95" t="str">
            <v>5
6</v>
          </cell>
          <cell r="BP95" t="str">
            <v>2567
2567</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t="str">
            <v>1.นางสาวตรึงตรา โยธาพล
2.นางสาวสิรี กิตติคุณ
3.นายปิยะวัฒน์  ห่านตระกูล
4.นายจักรพงศ์ ชมภู
5.นางสาวเบญจมาศ จันทร์แก้ว</v>
          </cell>
          <cell r="CE95" t="str">
            <v>จำเลยที่ 1
จำเลยที่ 2
คู่สมรสจำเลยที่ 2
จำเลยที่ 3
คู่สมรสจำเลยที่ 3</v>
          </cell>
          <cell r="CF95" t="str">
            <v>3-1101-00269-57-9
1-5799-00208-60-2
1-5099-00177-72-3
1-5007-00095-22-9
1-5001-00001-19-3</v>
          </cell>
          <cell r="CG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5"/>
          <cell r="CI95"/>
          <cell r="CJ95">
            <v>5</v>
          </cell>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9/3/2565//รายงานผลสืบทรัพย์ 28/6/2567</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9
18</v>
          </cell>
          <cell r="BO100" t="str">
            <v>5
6</v>
          </cell>
          <cell r="BP100" t="str">
            <v>2567
2567</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t="str">
            <v xml:space="preserve">1.นางศิวาพร  เรือนดี 
2.นายสมนึก  สุขเจริญ 
3.นายจักรพงศ์  กิจสิริสกุล 
4.นายสรพงษ์  ทะเลทอง
5.นางสาวพิมพิไล  จะหงะ </v>
          </cell>
          <cell r="CE100" t="str">
            <v>จำเลยที่ 1
คู่สมรสจำเลยที่ 1
จำเลยที่ 2
จำเลยที่ 3
คู่สมรสจำเลยที่ 3</v>
          </cell>
          <cell r="CF100" t="str">
            <v xml:space="preserve">3-5099-01411-81-5
3-1015-01265-27-3
3-8501-00271-45-3
5-5801-01036-53-8
2-5010-00017-81-0
</v>
          </cell>
          <cell r="CG100"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0"/>
          <cell r="CI100"/>
          <cell r="CJ100">
            <v>5</v>
          </cell>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10/2/2565//รายงานผลสืบทรัพย์ 10/7/2567</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t="str">
            <v>1.นางสาวสิรี   กิตติคุณ
2.นายปิยะวัฒน์  ห่านตระกูล
3.นางสาวตรีงตรา  โยธาพล 
4.นายจักรพงศ์  ชมภู
5.นางสาวเบญจมาศ  จันทร์แก้ว</v>
          </cell>
          <cell r="CE116" t="str">
            <v>จำเลยที่ 1
คู่สมรสจำเลยที่ 1
จำเลยที่ 2
จำเลยที่ 3
คู่สมรสจำเลยที่ 3</v>
          </cell>
          <cell r="CF116" t="str">
            <v>1-5799-00208-60-2
1-5099-00177-72-3
3-1101-00269-57-9
1-5007-00095-22-9
1-5001-00001-19-3</v>
          </cell>
          <cell r="CG116"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6"/>
          <cell r="CI116"/>
          <cell r="CJ116">
            <v>5</v>
          </cell>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9
18</v>
          </cell>
          <cell r="BO122" t="str">
            <v>5
6</v>
          </cell>
          <cell r="BP122" t="str">
            <v>2567
2567</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9
18</v>
          </cell>
          <cell r="BO127" t="str">
            <v>5
6</v>
          </cell>
          <cell r="BP127" t="str">
            <v>2567
2567</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9/3/2565//สืบครั้งที่ 2 รายงานผลสืบ 5/7/2567</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3.นายอนิรุต  ธรรมไชย
3.นายกมลศิษฐ์  การพัชรพงศ์</v>
          </cell>
          <cell r="CE131" t="str">
            <v xml:space="preserve">จำเลยที่ 1
จำเลยที่ 2
คู่สมรสจำเลยที่ 2
จำเลยที่ 3
</v>
          </cell>
          <cell r="CF131" t="str">
            <v>1-1008-00568-06-8
1-5011-00065-71-7
3-5011-00284-92-3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 xml:space="preserve">สืบทรัพย์สำนักงานอื่นฟ้อง (คำสั่ง 26/11/2564)//สืบแล้ว  รายงานผล วันที่ 9/3/2565
สืบทรัพย์ (คำสั่ง 28/12/2566) รอบที่2 // รายงานวันที่ </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 xml:space="preserve">นักศึกษาฝึกงาน//วรกมล
</v>
          </cell>
          <cell r="CD137"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7" t="str">
            <v>จำเลยที่ 1
คู่สมรสจำเลยที่ 1
จำเลยที่ 2
คู่สมรสจำเลยที่ 2
จำเลยที่ 3
คู่สมรสจำเลยที่ 3</v>
          </cell>
          <cell r="CF137" t="str">
            <v xml:space="preserve">3-5012-00541-52-9
3-4607-00013-23-8
3-5013-00798-91-2
3-5013-00336-60-9
3-5013-00511-75-3
3-5013-00479-54-0
</v>
          </cell>
          <cell r="CG137"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7" t="str">
            <v>พบ</v>
          </cell>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 xml:space="preserve">สืบทรัพย์สำนักงานอื่นฟ้อง (คำสั่ง 26/11/2564)//สืบแล้ว  รายงานผล วันที่ 9/3/2565
สืบทรัพย์ (คำสั่ง 28/12/2566) รอบที่2 // รายงานวันที่ </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 xml:space="preserve">นักศึกษาฝึกงาน//วรกมล
</v>
          </cell>
          <cell r="CD155" t="str">
            <v>1.นางศรีเรียม ไชยวงศ์สา
2.นายปองพล หรษาวงค์
3.นางธัญญพันธ์ ไชยวงค์สา
4.นางสาวศรีพลอย สกุลพันธ์</v>
          </cell>
          <cell r="CE155" t="str">
            <v>จำเลยที่ 1
คู๋สมรสจำเลยที่ 1
จำเลยที่ 2
จำเลยที่ 3</v>
          </cell>
          <cell r="CF155" t="str">
            <v>3-5013-00413-54-9
3-3104-01438-99-8
3-5013-00413-77-8
3-5013-00548-53-3</v>
          </cell>
          <cell r="CG155"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5" t="str">
            <v>พบ</v>
          </cell>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29/11/2566)//รายงานผลสืบ 18/7/2567</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t="str">
            <v xml:space="preserve">1.นางสาวอรณัชชา  อุปละ
2.นายอธิคุณ  ร่มโพธิ์ 
3.นายวัฒนา  อุปละ
4.นางจิราภรณ์  มณีปาย
5.นายวันนิวัติ  แสงจันทร์ </v>
          </cell>
          <cell r="CE162" t="str">
            <v>จำเลยที่ 1
คู่สมรสจำเลยที่ 1
จำเลยที่ 2
คู่สมรสจำเลยที่ 2
จำเลยที่ 3</v>
          </cell>
          <cell r="CF162" t="str">
            <v>1-5099-00951-58-5
5-5003-9003-81-2
3-5101-00838-86-3
3-5001-00109-12-8
3-5013-00484-33-1</v>
          </cell>
          <cell r="CG162"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2" t="str">
            <v>ไม่พบ</v>
          </cell>
          <cell r="CI162"/>
          <cell r="CJ162">
            <v>5</v>
          </cell>
          <cell r="CK162" t="str">
            <v>นุสบา</v>
          </cell>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29/11/2566)//รายงานผลสืบ 18/7/2567</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t="str">
            <v xml:space="preserve">1.นายเทอดชัย  ดีกันทะ
2.นางสาวศิริกัลยรัตน์  กันทะพรหมหรือเป็งธินา
3.นายอภินันท์  เป็งธินา 
4.นายสราวุธ  บุษย์ศรี 
</v>
          </cell>
          <cell r="CE173" t="str">
            <v>จำเลยที่ 1
จำเลยที่ 2
คู่สมรสจำเลยที่ 2
จำเลยที่ 3</v>
          </cell>
          <cell r="CF173" t="str">
            <v>1-5099-00962-41-2
1-5099-00304-91-1
1-5009-00027-47-2
1-1007-01370-34-1</v>
          </cell>
          <cell r="CG173"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3" t="str">
            <v>ไม่พบ</v>
          </cell>
          <cell r="CI173"/>
          <cell r="CJ173">
            <v>4</v>
          </cell>
          <cell r="CK173" t="str">
            <v>นุสบา</v>
          </cell>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47163.3</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t="str">
            <v>0
1800</v>
          </cell>
          <cell r="BD234" t="str">
            <v>31
5</v>
          </cell>
          <cell r="BE234" t="str">
            <v>1
7</v>
          </cell>
          <cell r="BF234" t="str">
            <v>2567
2567</v>
          </cell>
          <cell r="BG234">
            <v>0</v>
          </cell>
          <cell r="BH234" t="str">
            <v>-</v>
          </cell>
          <cell r="BI234" t="str">
            <v>-</v>
          </cell>
          <cell r="BJ234" t="str">
            <v>-</v>
          </cell>
          <cell r="BK234">
            <v>0</v>
          </cell>
          <cell r="BL234" t="str">
            <v>1330
490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t="str">
            <v>900
900</v>
          </cell>
          <cell r="BD256" t="str">
            <v>28
23</v>
          </cell>
          <cell r="BE256" t="str">
            <v>8
7</v>
          </cell>
          <cell r="BF256" t="str">
            <v>2566
2567</v>
          </cell>
          <cell r="BG256">
            <v>0</v>
          </cell>
          <cell r="BH256" t="str">
            <v>-</v>
          </cell>
          <cell r="BI256" t="str">
            <v>-</v>
          </cell>
          <cell r="BJ256" t="str">
            <v>-</v>
          </cell>
          <cell r="BK256">
            <v>0</v>
          </cell>
          <cell r="BL256" t="str">
            <v>1510
1595</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18/3/2565//คำสั่งสืบทรัพบ์ครั้งที่ 2 28/6/2567</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9/5/2565//สืบครั้งที่ 2 รายงานผลสืบ 1/7/2567</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t="str">
            <v>1.นางสาวสายน้ำผึ้ง  ศรีบุญเป็ง
2.นายทองอยู่  ศรีบุญเป็ง
3.นางสาววรรณิดา  สุวรรณ์
4.นายอาทิตติยพัฒน์  ศรีนวล</v>
          </cell>
          <cell r="CE322" t="str">
            <v>จำเลยที่ 1
คู่สมรสจำเลยที่ 1
จำเลยที่ 2
จำเลยที่ 3</v>
          </cell>
          <cell r="CF322" t="str">
            <v>1-4712-00032-97-1
3-5006-00640-61-2
1-5006-00075-03-0
1-5006-90002-54-1</v>
          </cell>
          <cell r="CG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2"/>
          <cell r="CI322"/>
          <cell r="CJ322">
            <v>4</v>
          </cell>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มีโชคพลาซ่า</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25/5/2565//สืบครั้งที่ 2 รายงานผล 1/7/2567</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t="str">
            <v xml:space="preserve">1.นางสาวพรพรรณ  ธรรมเสนีย์
2.นางสาวเฌอฟ้า  สิทธิ
3.นายสุพล  ไชยพัด 
4.นายนิรุธ  สิทธิ </v>
          </cell>
          <cell r="CE327" t="str">
            <v>จำเลยที่ 1
จำเลยที่ 2
คู่สมรสจำเลยที่ 2
จำเลยที่ 3</v>
          </cell>
          <cell r="CF327" t="str">
            <v>3-4301-00207-02-3
3-5014-00477-14-0
3-3209-00969-51-4
3-5014-00477-15-8</v>
          </cell>
          <cell r="CG3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7"/>
          <cell r="CI327"/>
          <cell r="CJ327">
            <v>4</v>
          </cell>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t="str">
            <v>1.นางสาวอังคณา  ปันใจ
2.นายปัถวี  สามสี
3.นางสาวแสงเดือน  อุโมงค์
4.ว่าที่ร.ต.ธงชัย บุญมาเลิศ</v>
          </cell>
          <cell r="CE329" t="str">
            <v>จำเลยที่ 1
จำเลยที่ 2
จำเลยที่ 3
คู่สมรสจำเลยที่ 3</v>
          </cell>
          <cell r="CF329" t="str">
            <v xml:space="preserve">3-5103-00300-66-2
1-5099-00499-43-7
3-5705-00901-56-2
3-5009-00378-73-5
</v>
          </cell>
          <cell r="CG329"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29" t="str">
            <v>พบทรัพย์</v>
          </cell>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30/5/2565//รายงานผลสืบทรัพย์ครั้งที่ 2 15/7/2567</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t="str">
            <v>1.นางสาวสร้อยลัดดา คนใจดี
2.นายสันติ คนใจดี
3.นางสาวรภัทภร อินยะพรม
3.นางสาวปิ่นระย้าหรือปริยากร มอญยิ่ง</v>
          </cell>
          <cell r="CE336" t="str">
            <v>จำเลยที่ 1
คู่สมรสจำเลยที่ 1
จำเลยที่ 2
จำเลยที่ 3</v>
          </cell>
          <cell r="CF336" t="str">
            <v>3-5708-00315-70-7
3-5014-00345-49-9
3-5701-01551-84-3
1-5099-00280-21-4</v>
          </cell>
          <cell r="CG336"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6" t="str">
            <v>พบทรัพย์</v>
          </cell>
          <cell r="CI336"/>
          <cell r="CJ336"/>
          <cell r="CK336" t="str">
            <v>วชิราภรณ์</v>
          </cell>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25/5/2565//สืบครั้งที่ 2 รายงานผลสืบ 1/7/2567</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t="str">
            <v>1.นายรังสรรค์หรือณภกรณ์  ศรีวรรณ
2.นางสาวนงเยาว์  คำโพธิ์
3.นายชำนาญ  คำมา
4.นางสาวบัวผัน  คำมา 
5.นายสนั่น  พุทธา</v>
          </cell>
          <cell r="CE337" t="str">
            <v>จำเลยที่ 1
คู่สมรสจำเลยที่ 1
จำเลยที่ 2
คู่สมรสจำเลยที่ 2
จำเลยที่ 3</v>
          </cell>
          <cell r="CF337" t="str">
            <v>3-6407-00099-98-0
3-5014-00652-40-5
3-5014-00394-94-5
3-5014-00650-62-3
3-5014-00655-40-4</v>
          </cell>
          <cell r="CG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7"/>
          <cell r="CI337"/>
          <cell r="CJ337">
            <v>5</v>
          </cell>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25/5/2565//รายงานผลสืบทรัพย์ครั้งที่ 2 15/7/2567</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8" t="str">
            <v>จำเลยที่ 1
คู่สมรสจำเลยที่ 1
จำเลยที่ 2
จำเลยที่ 3
คู่สมรสจำเลยที่ 3</v>
          </cell>
          <cell r="CF338" t="str">
            <v>3-5014-00597-71-4
3-5001-00225-30-6
3-5014-00598-81-8
3-5014-00598-80-0
3-3008-00346-45-1</v>
          </cell>
          <cell r="CG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8" t="str">
            <v>พบทรัพย์</v>
          </cell>
          <cell r="CI338"/>
          <cell r="CJ338"/>
          <cell r="CK338" t="str">
            <v>วชิราภรณ์</v>
          </cell>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t="str">
            <v>คู่สมรสจำเลยที่ 1</v>
          </cell>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23/5/2565//สืบครั้งที่ 2 รายงานผลสืบ 1/7/2567</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t="str">
            <v>1.นางฟ้ารุ่ง  สมศรี 
2.นายจรัญ  สมศรี 
3.นายณรงค์  ตาคำ
4.นางนัฐการ  ตาคำ
5.นายสมพล  ตามันคำ</v>
          </cell>
          <cell r="CE341"/>
          <cell r="CF341" t="str">
            <v>3-5711-00257-04-7
3-5605-00034-65-6
3-5711-00261-01-0
3-5701-01099-11-8
3-5711-00257-53-5</v>
          </cell>
          <cell r="CG341"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1"/>
          <cell r="CI341"/>
          <cell r="CJ341">
            <v>5</v>
          </cell>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2</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t="str">
            <v>จำเลยที่ 3</v>
          </cell>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t="str">
            <v>คู่สมรสจำเลยที่ 3</v>
          </cell>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24/5/2565//สืบครั้งที่ 2 รายงานผลสืบ 18/7/2567</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t="str">
            <v>1.นางสาววิสสุตา  แซ่ลี้
2.นางสาวสายพิณ  แซ่ลี้</v>
          </cell>
          <cell r="CE354" t="str">
            <v>จำเลยที่ 1
จำเลยที่ 2</v>
          </cell>
          <cell r="CF354" t="str">
            <v>5-5710-00083-63-9
5-5710-00083-65-5</v>
          </cell>
          <cell r="CG354"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4" t="str">
            <v>ไม่พบ</v>
          </cell>
          <cell r="CI354"/>
          <cell r="CJ354">
            <v>2</v>
          </cell>
          <cell r="CK354" t="str">
            <v>นุสบา</v>
          </cell>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t="str">
            <v>900
900</v>
          </cell>
          <cell r="BD360" t="str">
            <v>18
12</v>
          </cell>
          <cell r="BE360" t="str">
            <v>1
7</v>
          </cell>
          <cell r="BF360" t="str">
            <v>2566
2567</v>
          </cell>
          <cell r="BG360">
            <v>0</v>
          </cell>
          <cell r="BH360" t="str">
            <v>-</v>
          </cell>
          <cell r="BI360" t="str">
            <v>-</v>
          </cell>
          <cell r="BJ360" t="str">
            <v>-</v>
          </cell>
          <cell r="BK360">
            <v>0</v>
          </cell>
          <cell r="BL360" t="str">
            <v>1295
1350</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9
18</v>
          </cell>
          <cell r="BO388" t="str">
            <v>5
6</v>
          </cell>
          <cell r="BP388" t="str">
            <v>2567
2567</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21/6/2565//สืบครั้งที่ 2 รายงานผลสืบ 1/7/2567</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t="str">
            <v>1.นายอภินันท์  พาพันธ์
2.นายประยูร  สะยูเด็น
3.นายกรกต  ยาจันทร์</v>
          </cell>
          <cell r="CE391" t="str">
            <v>จำเลยที่ 1
จำเลยที่ 2
จำเลยที่ 3</v>
          </cell>
          <cell r="CF391" t="str">
            <v>3-3420-00125-93-1
1-5011-00089-72-5
1-5099-01197-45-1</v>
          </cell>
          <cell r="CG391"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1"/>
          <cell r="CI391"/>
          <cell r="CJ391">
            <v>3</v>
          </cell>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t="str">
            <v xml:space="preserve">1.นางจิริยากรณ์ สมพันธ์
2.นายประธาน สมพันธ์
3.นางสาวรินดา ตันติ๊บ
4.นางณัฏฐ์นรีย์ วงค์พุฒ
5.นายจิราพัฒน์ วงค์พุฒ
</v>
          </cell>
          <cell r="CE392" t="str">
            <v>จำเลยที่ 1
คู่สมรสจำเลยที่ 1
จำเลยที่ 2
จำเลยที่ 3
คู่สมรสจำเลยที่ 3</v>
          </cell>
          <cell r="CF392" t="str">
            <v>3-5011-00019-97-9
3-5011-00053-66-2
3-5011-00019-98-7
3-5603-00110-75-8
3-5011-00021-29-9</v>
          </cell>
          <cell r="CG392"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2" t="str">
            <v>พบทรัพย์</v>
          </cell>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t="str">
            <v>1.นางสาวรัตนาพร กายเพชร์
2.นางสาววรรณฤดี คำสุรินทร์
3.นางสาววรรณภรณ์ พันธ์ชัยศรี</v>
          </cell>
          <cell r="CE402" t="str">
            <v>จำเลยที่ 1
จำเลยที่ 2
จำเลยที่ 3</v>
          </cell>
          <cell r="CF402" t="str">
            <v>1-5099-01588-68-9
1-5101-00298-00-5
3-5001-00290-39-6</v>
          </cell>
          <cell r="CG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2" t="str">
            <v>ไม่พบทรัพย์</v>
          </cell>
          <cell r="CI402"/>
          <cell r="CJ402"/>
          <cell r="CK402" t="str">
            <v>วชิราภรณ์</v>
          </cell>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t="str">
            <v>0
1200</v>
          </cell>
          <cell r="BD404" t="str">
            <v>8
12</v>
          </cell>
          <cell r="BE404" t="str">
            <v>3
7</v>
          </cell>
          <cell r="BF404" t="str">
            <v>2567
2567</v>
          </cell>
          <cell r="BG404">
            <v>0</v>
          </cell>
          <cell r="BH404" t="str">
            <v>-</v>
          </cell>
          <cell r="BI404" t="str">
            <v>-</v>
          </cell>
          <cell r="BJ404" t="str">
            <v>-</v>
          </cell>
          <cell r="BK404">
            <v>0</v>
          </cell>
          <cell r="BL404" t="str">
            <v>1815
280</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31209.919999999998</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27512.57</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t="str">
            <v>พบทรัพย์</v>
          </cell>
          <cell r="CA414"/>
          <cell r="CB414"/>
          <cell r="CC414" t="str">
            <v>จันทร์นิภา</v>
          </cell>
          <cell r="CD414" t="str">
            <v>1.นายสัจจานนท์ วัฒนาศุภสิริกุล
2.นางสาวสุดารัตน์ สอนนา
3.นายชุมนล กึนรมย์</v>
          </cell>
          <cell r="CE414" t="str">
            <v>จำเลยที่ 1
จำเลยที่ 2
จำเลยที่ 3</v>
          </cell>
          <cell r="CF414" t="str">
            <v>1-5710-00040-92-9
1-5018-00081-63-8
1-2503-00039-95-2</v>
          </cell>
          <cell r="CG414"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4" t="str">
            <v>พบทรัพย์</v>
          </cell>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
สืบทรัพย์ (คำสั่ง 20/3/2567) // รายงานวันที่ 13/7/2567</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t="str">
            <v>1.นายสิงห์คำ จันทร์ใหม่
2.นางสาวขนิษฐา จันทร์ใหม่</v>
          </cell>
          <cell r="CE416" t="str">
            <v>จำเลยที่ 1
จำเลยที่ 2</v>
          </cell>
          <cell r="CF416" t="str">
            <v>3-5004-00377-77-2
1-5004-00007-20-1หก</v>
          </cell>
          <cell r="CG416" t="str">
            <v>-ไม่พบว่ามีกรรมสิทธิ์ในที่ดิน อ.เมืองเชียงใหม่ จ.เชียงใหม่
-ไม่พบว่ามีกรรมสิทธิ์ในที่ดิน อ.เมืองเชียงใหม่ จ.เชียงใหม่</v>
          </cell>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t="e">
            <v>#NAME?</v>
          </cell>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 xml:space="preserve">สืบทรัพย์ (คำสั่ง 26/7/2565)//กำลังดำเนินการสืบทรัพย์//สืบแล้ว รายงานผล วันที่ 12/9/2565
สืบทรัพย์ (คำสั่ง 23/3/2567)รอบที่ 2 // รายงานวันที่ </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t="str">
            <v>1.นายสิงห์คำ จันทร์ใหม่
2.นางสาวขนิษฐา จันทร์ใหม่</v>
          </cell>
          <cell r="CE433" t="str">
            <v>จำเลยที่ 1
จำเลยที่ 2</v>
          </cell>
          <cell r="CF433" t="str">
            <v>3-5004-00377-77-2
1-5004-00007-20-1</v>
          </cell>
          <cell r="CG433" t="str">
            <v>-ไม่พบว่ามีกรรมสิทธิ์ในที่ดิน อ.เมืองเชียงใหม่ จ.เชียงใหม่
-ไม่พบว่ามีกรรมสิทธิ์ในที่ดิน อ.เมืองเชียงใหม่ จ.เชียงใหม่</v>
          </cell>
          <cell r="CH433" t="str">
            <v>ไม่พบ</v>
          </cell>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t="str">
            <v>0
900</v>
          </cell>
          <cell r="BD454" t="str">
            <v>31
5</v>
          </cell>
          <cell r="BE454" t="str">
            <v>1
7</v>
          </cell>
          <cell r="BF454" t="str">
            <v>2567
2567</v>
          </cell>
          <cell r="BG454">
            <v>0</v>
          </cell>
          <cell r="BH454" t="str">
            <v>-</v>
          </cell>
          <cell r="BI454" t="str">
            <v>-</v>
          </cell>
          <cell r="BJ454" t="str">
            <v>-</v>
          </cell>
          <cell r="BK454">
            <v>0</v>
          </cell>
          <cell r="BL454" t="str">
            <v>870
255</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t="str">
            <v>0
1200</v>
          </cell>
          <cell r="BD472" t="str">
            <v>31
5</v>
          </cell>
          <cell r="BE472" t="str">
            <v>1
7</v>
          </cell>
          <cell r="BF472" t="str">
            <v>2567
2567</v>
          </cell>
          <cell r="BG472">
            <v>0</v>
          </cell>
          <cell r="BH472" t="str">
            <v>-</v>
          </cell>
          <cell r="BI472" t="str">
            <v>-</v>
          </cell>
          <cell r="BJ472" t="str">
            <v>-</v>
          </cell>
          <cell r="BK472">
            <v>0</v>
          </cell>
          <cell r="BL472" t="str">
            <v>1195
320</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t="str">
            <v>0
1200</v>
          </cell>
          <cell r="BD479" t="str">
            <v>31
5</v>
          </cell>
          <cell r="BE479" t="str">
            <v>1
7</v>
          </cell>
          <cell r="BF479" t="str">
            <v>2567
2567</v>
          </cell>
          <cell r="BG479">
            <v>0</v>
          </cell>
          <cell r="BH479" t="str">
            <v>-</v>
          </cell>
          <cell r="BI479" t="str">
            <v>-</v>
          </cell>
          <cell r="BJ479" t="str">
            <v>-</v>
          </cell>
          <cell r="BK479">
            <v>0</v>
          </cell>
          <cell r="BL479" t="str">
            <v>1755
260</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790
280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t="str">
            <v>0
1200</v>
          </cell>
          <cell r="BD494" t="str">
            <v>31
5</v>
          </cell>
          <cell r="BE494" t="str">
            <v>1
7</v>
          </cell>
          <cell r="BF494" t="str">
            <v>2567
2567</v>
          </cell>
          <cell r="BG494">
            <v>0</v>
          </cell>
          <cell r="BH494" t="str">
            <v>-</v>
          </cell>
          <cell r="BI494" t="str">
            <v>-</v>
          </cell>
          <cell r="BJ494" t="str">
            <v>-</v>
          </cell>
          <cell r="BK494">
            <v>0</v>
          </cell>
          <cell r="BL494" t="str">
            <v>1015
280</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900</v>
          </cell>
          <cell r="BD495" t="str">
            <v>31
5</v>
          </cell>
          <cell r="BE495" t="str">
            <v>1
7</v>
          </cell>
          <cell r="BF495" t="str">
            <v>2567
2567</v>
          </cell>
          <cell r="BG495">
            <v>0</v>
          </cell>
          <cell r="BH495" t="str">
            <v>-</v>
          </cell>
          <cell r="BI495" t="str">
            <v>-</v>
          </cell>
          <cell r="BJ495" t="str">
            <v>-</v>
          </cell>
          <cell r="BK495">
            <v>0</v>
          </cell>
          <cell r="BL495" t="str">
            <v xml:space="preserve">900
295
</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t="str">
            <v>0
900</v>
          </cell>
          <cell r="BD496" t="str">
            <v>31
5</v>
          </cell>
          <cell r="BE496" t="str">
            <v>1
7</v>
          </cell>
          <cell r="BF496" t="str">
            <v>2567
2567</v>
          </cell>
          <cell r="BG496">
            <v>0</v>
          </cell>
          <cell r="BH496" t="str">
            <v>-</v>
          </cell>
          <cell r="BI496" t="str">
            <v>-</v>
          </cell>
          <cell r="BJ496" t="str">
            <v>-</v>
          </cell>
          <cell r="BK496">
            <v>0</v>
          </cell>
          <cell r="BL496" t="str">
            <v>695
235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t="str">
            <v>0
1200</v>
          </cell>
          <cell r="BD497" t="str">
            <v>31
5</v>
          </cell>
          <cell r="BE497" t="str">
            <v>1
7</v>
          </cell>
          <cell r="BF497" t="str">
            <v>2567
2567</v>
          </cell>
          <cell r="BG497">
            <v>0</v>
          </cell>
          <cell r="BH497" t="str">
            <v>-</v>
          </cell>
          <cell r="BI497" t="str">
            <v>-</v>
          </cell>
          <cell r="BJ497" t="str">
            <v>-</v>
          </cell>
          <cell r="BK497">
            <v>0</v>
          </cell>
          <cell r="BL497" t="str">
            <v>1185
320</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t="str">
            <v>0
1500</v>
          </cell>
          <cell r="BD507" t="str">
            <v xml:space="preserve">31
</v>
          </cell>
          <cell r="BE507" t="str">
            <v xml:space="preserve">1
</v>
          </cell>
          <cell r="BF507" t="str">
            <v xml:space="preserve">2567
</v>
          </cell>
          <cell r="BG507">
            <v>0</v>
          </cell>
          <cell r="BH507" t="str">
            <v>-</v>
          </cell>
          <cell r="BI507" t="str">
            <v>-</v>
          </cell>
          <cell r="BJ507" t="str">
            <v>-</v>
          </cell>
          <cell r="BK507">
            <v>0</v>
          </cell>
          <cell r="BL507" t="str">
            <v>1545
365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t="str">
            <v>0
1200</v>
          </cell>
          <cell r="BD511" t="str">
            <v>31
5</v>
          </cell>
          <cell r="BE511" t="str">
            <v xml:space="preserve">1
7
</v>
          </cell>
          <cell r="BF511" t="str">
            <v xml:space="preserve">2567
2567
</v>
          </cell>
          <cell r="BG511">
            <v>0</v>
          </cell>
          <cell r="BH511" t="str">
            <v>-</v>
          </cell>
          <cell r="BI511" t="str">
            <v>-</v>
          </cell>
          <cell r="BJ511" t="str">
            <v>-</v>
          </cell>
          <cell r="BK511">
            <v>0</v>
          </cell>
          <cell r="BL511" t="str">
            <v>1545
260</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v>18</v>
          </cell>
          <cell r="BO518">
            <v>6</v>
          </cell>
          <cell r="BP518">
            <v>2567</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v>18</v>
          </cell>
          <cell r="BO519">
            <v>6</v>
          </cell>
          <cell r="BP519">
            <v>2567</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v>18</v>
          </cell>
          <cell r="BO541">
            <v>6</v>
          </cell>
          <cell r="BP541">
            <v>2567</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v>18</v>
          </cell>
          <cell r="BO548">
            <v>6</v>
          </cell>
          <cell r="BP548">
            <v>2567</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v>18</v>
          </cell>
          <cell r="BO550">
            <v>6</v>
          </cell>
          <cell r="BP550">
            <v>2567</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v>1200</v>
          </cell>
          <cell r="BD560">
            <v>12</v>
          </cell>
          <cell r="BE560">
            <v>7</v>
          </cell>
          <cell r="BF560">
            <v>2567</v>
          </cell>
          <cell r="BG560">
            <v>0</v>
          </cell>
          <cell r="BH560" t="str">
            <v>-</v>
          </cell>
          <cell r="BI560" t="str">
            <v>-</v>
          </cell>
          <cell r="BJ560" t="str">
            <v>-</v>
          </cell>
          <cell r="BK560">
            <v>0</v>
          </cell>
          <cell r="BL560">
            <v>2575</v>
          </cell>
          <cell r="BM560">
            <v>0</v>
          </cell>
          <cell r="BN560" t="str">
            <v/>
          </cell>
          <cell r="BO560" t="str">
            <v/>
          </cell>
          <cell r="BP560" t="str">
            <v/>
          </cell>
          <cell r="BQ560" t="str">
            <v>-</v>
          </cell>
          <cell r="BR560" t="str">
            <v>-</v>
          </cell>
          <cell r="BS560" t="str">
            <v>-</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t="str">
            <v>0
900</v>
          </cell>
          <cell r="BD565" t="str">
            <v>31
5</v>
          </cell>
          <cell r="BE565" t="str">
            <v>1
7</v>
          </cell>
          <cell r="BF565" t="str">
            <v>2567
2567</v>
          </cell>
          <cell r="BG565">
            <v>0</v>
          </cell>
          <cell r="BH565" t="str">
            <v>-</v>
          </cell>
          <cell r="BI565" t="str">
            <v>-</v>
          </cell>
          <cell r="BJ565" t="str">
            <v>-</v>
          </cell>
          <cell r="BK565">
            <v>0</v>
          </cell>
          <cell r="BL565" t="str">
            <v>810
215</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2010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4</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v>900</v>
          </cell>
          <cell r="BD607">
            <v>23</v>
          </cell>
          <cell r="BE607">
            <v>7</v>
          </cell>
          <cell r="BF607">
            <v>2567</v>
          </cell>
          <cell r="BG607">
            <v>0</v>
          </cell>
          <cell r="BH607" t="str">
            <v>-</v>
          </cell>
          <cell r="BI607" t="str">
            <v>-</v>
          </cell>
          <cell r="BJ607" t="str">
            <v>-</v>
          </cell>
          <cell r="BK607">
            <v>0</v>
          </cell>
          <cell r="BL607">
            <v>630</v>
          </cell>
          <cell r="BM607">
            <v>0</v>
          </cell>
          <cell r="BN607" t="str">
            <v/>
          </cell>
          <cell r="BO607" t="str">
            <v/>
          </cell>
          <cell r="BP607" t="str">
            <v/>
          </cell>
          <cell r="BQ607" t="str">
            <v>-</v>
          </cell>
          <cell r="BR607" t="str">
            <v>-</v>
          </cell>
          <cell r="BS607" t="str">
            <v>-</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v>1200</v>
          </cell>
          <cell r="BD622">
            <v>5</v>
          </cell>
          <cell r="BE622">
            <v>7</v>
          </cell>
          <cell r="BF622">
            <v>2567</v>
          </cell>
          <cell r="BG622">
            <v>0</v>
          </cell>
          <cell r="BH622" t="str">
            <v>-</v>
          </cell>
          <cell r="BI622" t="str">
            <v>-</v>
          </cell>
          <cell r="BJ622" t="str">
            <v>-</v>
          </cell>
          <cell r="BK622">
            <v>0</v>
          </cell>
          <cell r="BL622">
            <v>1610</v>
          </cell>
          <cell r="BM622">
            <v>0</v>
          </cell>
          <cell r="BN622" t="str">
            <v/>
          </cell>
          <cell r="BO622" t="str">
            <v/>
          </cell>
          <cell r="BP622" t="str">
            <v/>
          </cell>
          <cell r="BQ622" t="str">
            <v>-</v>
          </cell>
          <cell r="BR622" t="str">
            <v>-</v>
          </cell>
          <cell r="BS622" t="str">
            <v>-</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v>1500</v>
          </cell>
          <cell r="BD637">
            <v>5</v>
          </cell>
          <cell r="BE637">
            <v>7</v>
          </cell>
          <cell r="BF637">
            <v>2567</v>
          </cell>
          <cell r="BG637">
            <v>0</v>
          </cell>
          <cell r="BH637" t="str">
            <v>-</v>
          </cell>
          <cell r="BI637" t="str">
            <v>-</v>
          </cell>
          <cell r="BJ637" t="str">
            <v>-</v>
          </cell>
          <cell r="BK637">
            <v>0</v>
          </cell>
          <cell r="BL637">
            <v>1470</v>
          </cell>
          <cell r="BM637">
            <v>0</v>
          </cell>
          <cell r="BN637" t="str">
            <v/>
          </cell>
          <cell r="BO637" t="str">
            <v/>
          </cell>
          <cell r="BP637" t="str">
            <v/>
          </cell>
          <cell r="BQ637" t="str">
            <v>-</v>
          </cell>
          <cell r="BR637" t="str">
            <v>-</v>
          </cell>
          <cell r="BS637" t="str">
            <v>-</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t="str">
            <v>นายพงศ์พันธุ์ แก้วสมศรี</v>
          </cell>
          <cell r="BU650">
            <v>883162012043</v>
          </cell>
          <cell r="BV650" t="str">
            <v>1.นายพงศ์พันธุ์  แก้วสมศรี 
2.นางสาวพิมพิมล  บุญยานำ</v>
          </cell>
          <cell r="BW650" t="str">
            <v>จำเลย
คู่สมรสจำเลย</v>
          </cell>
          <cell r="BX650" t="str">
            <v>1-5899-00053-22-6
1-5099-00994-64-1</v>
          </cell>
          <cell r="BY650"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0" t="str">
            <v>ไม่พบ</v>
          </cell>
          <cell r="CA650"/>
          <cell r="CB650">
            <v>2</v>
          </cell>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v>1500</v>
          </cell>
          <cell r="BD698">
            <v>5</v>
          </cell>
          <cell r="BE698">
            <v>7</v>
          </cell>
          <cell r="BF698">
            <v>2567</v>
          </cell>
          <cell r="BG698">
            <v>0</v>
          </cell>
          <cell r="BH698" t="str">
            <v>-</v>
          </cell>
          <cell r="BI698" t="str">
            <v>-</v>
          </cell>
          <cell r="BJ698" t="str">
            <v>-</v>
          </cell>
          <cell r="BK698">
            <v>0</v>
          </cell>
          <cell r="BL698">
            <v>1535</v>
          </cell>
          <cell r="BM698">
            <v>0</v>
          </cell>
          <cell r="BN698" t="str">
            <v/>
          </cell>
          <cell r="BO698" t="str">
            <v/>
          </cell>
          <cell r="BP698" t="str">
            <v/>
          </cell>
          <cell r="BQ698" t="str">
            <v>-</v>
          </cell>
          <cell r="BR698" t="str">
            <v>-</v>
          </cell>
          <cell r="BS698" t="str">
            <v>-</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v>1200</v>
          </cell>
          <cell r="BD699">
            <v>5</v>
          </cell>
          <cell r="BE699">
            <v>7</v>
          </cell>
          <cell r="BF699">
            <v>2567</v>
          </cell>
          <cell r="BG699">
            <v>0</v>
          </cell>
          <cell r="BH699" t="str">
            <v>-</v>
          </cell>
          <cell r="BI699" t="str">
            <v>-</v>
          </cell>
          <cell r="BJ699" t="str">
            <v>-</v>
          </cell>
          <cell r="BK699">
            <v>0</v>
          </cell>
          <cell r="BL699">
            <v>800</v>
          </cell>
          <cell r="BM699">
            <v>0</v>
          </cell>
          <cell r="BN699" t="str">
            <v/>
          </cell>
          <cell r="BO699" t="str">
            <v/>
          </cell>
          <cell r="BP699" t="str">
            <v/>
          </cell>
          <cell r="BQ699" t="str">
            <v>-</v>
          </cell>
          <cell r="BR699" t="str">
            <v>-</v>
          </cell>
          <cell r="BS699" t="str">
            <v>-</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D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คำสั่งดำเนินการ15/3/2566//รายงานสืบทรัพย์วันที่ 25/9/2566</v>
          </cell>
          <cell r="BC701" t="str">
            <v>1200
1200</v>
          </cell>
          <cell r="BD701" t="str">
            <v>27
1</v>
          </cell>
          <cell r="BE701" t="str">
            <v>3
7</v>
          </cell>
          <cell r="BF701" t="str">
            <v>2567
2567</v>
          </cell>
          <cell r="BG701">
            <v>0</v>
          </cell>
          <cell r="BH701" t="str">
            <v>-</v>
          </cell>
          <cell r="BI701" t="str">
            <v>-</v>
          </cell>
          <cell r="BJ701" t="str">
            <v>-</v>
          </cell>
          <cell r="BK701">
            <v>0</v>
          </cell>
          <cell r="BL701" t="str">
            <v>1560
1460</v>
          </cell>
          <cell r="BM701">
            <v>0</v>
          </cell>
          <cell r="BN701" t="str">
            <v/>
          </cell>
          <cell r="BO701" t="str">
            <v/>
          </cell>
          <cell r="BP701" t="str">
            <v/>
          </cell>
          <cell r="BQ701" t="str">
            <v>-</v>
          </cell>
          <cell r="BR701" t="str">
            <v>-</v>
          </cell>
          <cell r="BS701" t="str">
            <v>-</v>
          </cell>
          <cell r="BT701" t="str">
            <v>นายยงยุทธ พรหมมา</v>
          </cell>
          <cell r="BU701">
            <v>823758010090</v>
          </cell>
          <cell r="BV701" t="str">
            <v>1.นายยงยุทธ พรหมมา
2.นางสาวณพิชญา พนาดอน
3.นายธนาสิน เทมวรรธน์
4.นายธนากร กันทิพย์</v>
          </cell>
          <cell r="BW701" t="str">
            <v xml:space="preserve">จำเลยที่ 1
คู่สมรสจำเลยที่ 1
จำเลยที่ 2
จำเลยที่ 3
</v>
          </cell>
          <cell r="BX701" t="str">
            <v xml:space="preserve">3-5005-00333-34-3
3-5012-00416-72-4
1-5099-00249-60-1
3-5007-00169-53-9
</v>
          </cell>
          <cell r="BY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1" t="str">
            <v>ไม่พบ</v>
          </cell>
          <cell r="CA701"/>
          <cell r="CB701">
            <v>3</v>
          </cell>
          <cell r="CC701"/>
          <cell r="CD701" t="str">
            <v>1.นายยงยุทธ พรหมมา
2.นางสาวณพิชญา พนาดอน
3.นายธนาสิน เทมวรรธน์
4.นายธนากร กันทิพย์</v>
          </cell>
          <cell r="CE701" t="str">
            <v xml:space="preserve">จำเลยที่ 1
คู่สมรสจำเลยที่ 1
จำเลยที่ 2
จำเลยที่ 3
</v>
          </cell>
          <cell r="CF701" t="str">
            <v xml:space="preserve">3-5005-00333-34-3
3-5012-00416-72-4
1-5099-00249-60-1
3-5007-00169-53-9
</v>
          </cell>
          <cell r="CG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1" t="str">
            <v>ไม่พบทรัพย์</v>
          </cell>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t="str">
            <v/>
          </cell>
          <cell r="BD706" t="str">
            <v/>
          </cell>
          <cell r="BE706" t="str">
            <v/>
          </cell>
          <cell r="BF706" t="str">
            <v/>
          </cell>
          <cell r="BG706" t="str">
            <v/>
          </cell>
          <cell r="BH706" t="str">
            <v/>
          </cell>
          <cell r="BI706" t="str">
            <v/>
          </cell>
          <cell r="BJ706" t="str">
            <v/>
          </cell>
          <cell r="BK706" t="str">
            <v/>
          </cell>
          <cell r="BL706" t="str">
            <v/>
          </cell>
          <cell r="BM706" t="str">
            <v/>
          </cell>
          <cell r="BN706" t="str">
            <v/>
          </cell>
          <cell r="BO706" t="str">
            <v/>
          </cell>
          <cell r="BP706" t="str">
            <v/>
          </cell>
          <cell r="BQ706" t="str">
            <v/>
          </cell>
          <cell r="BR706" t="str">
            <v/>
          </cell>
          <cell r="BS706" t="str">
            <v/>
          </cell>
          <cell r="BT706" t="str">
            <v>นางสาวสาวิณี ประจำเมือง</v>
          </cell>
          <cell r="BU706">
            <v>823658010454</v>
          </cell>
          <cell r="BV706" t="str">
            <v>1.นางสาวสาวิณี ประจำเมือง
2.นายรังสิมันต์ ใจชุ่ม
3.นางปรานอม ใจชุ่ม
4.นายนพคุณ ชนะภักดิ์
5.นางแสงหลัก ชนะภักดิ์</v>
          </cell>
          <cell r="BW706" t="str">
            <v>จำเลยที่ 1
จำเลยที่ 2
คู่สมรสจำเลยที่ 2
จำเลยที่ 3
คู่สมรสจำเลยที่ 3</v>
          </cell>
          <cell r="BX706" t="str">
            <v>1-1018-00467-49-1
5-2004-00025-29-8
1-5099-00169-75-5
3-4301-00402-79-9
3-5005-00341-46-0</v>
          </cell>
          <cell r="BY706"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6" t="str">
            <v>พบทรัพย์</v>
          </cell>
          <cell r="CA706"/>
          <cell r="CB706"/>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สั่งดำเนินการวันที่ 29/03/2566//รายงานสืบทรัพย์วันที่ 18/10/2566</v>
          </cell>
          <cell r="BC708">
            <v>900</v>
          </cell>
          <cell r="BD708">
            <v>27</v>
          </cell>
          <cell r="BE708">
            <v>3</v>
          </cell>
          <cell r="BF708">
            <v>2567</v>
          </cell>
          <cell r="BG708">
            <v>0</v>
          </cell>
          <cell r="BH708" t="str">
            <v>-</v>
          </cell>
          <cell r="BI708" t="str">
            <v>-</v>
          </cell>
          <cell r="BJ708" t="str">
            <v>-</v>
          </cell>
          <cell r="BK708">
            <v>0</v>
          </cell>
          <cell r="BL708">
            <v>1260</v>
          </cell>
          <cell r="BM708">
            <v>0</v>
          </cell>
          <cell r="BN708" t="str">
            <v/>
          </cell>
          <cell r="BO708" t="str">
            <v/>
          </cell>
          <cell r="BP708" t="str">
            <v/>
          </cell>
          <cell r="BQ708" t="str">
            <v>-</v>
          </cell>
          <cell r="BR708" t="str">
            <v>-</v>
          </cell>
          <cell r="BS708" t="str">
            <v>-</v>
          </cell>
          <cell r="BT708" t="str">
            <v>นางสาวสมปอง เพียงคาม</v>
          </cell>
          <cell r="BU708">
            <v>823759010298</v>
          </cell>
          <cell r="BV708" t="str">
            <v>1.นางสาวสมปอง เพียงคาม
2.นางดุษฎี อุ่นหน้อย
3.นายสุธิพงษ์ สมบุญ</v>
          </cell>
          <cell r="BW708" t="str">
            <v xml:space="preserve">จำเลยที่ 1
จำเลยที่ 2
จำเลยที่ 3
</v>
          </cell>
          <cell r="BX708" t="str">
            <v>2-3020-00016-32-8
3-5012-00889-01-1
1-5012-00012-83-0</v>
          </cell>
          <cell r="BY708"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8" t="str">
            <v>ไม่พบ</v>
          </cell>
          <cell r="CA708"/>
          <cell r="CB708">
            <v>3</v>
          </cell>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v>600</v>
          </cell>
          <cell r="BD710">
            <v>12</v>
          </cell>
          <cell r="BE710">
            <v>7</v>
          </cell>
          <cell r="BF710">
            <v>2567</v>
          </cell>
          <cell r="BG710">
            <v>0</v>
          </cell>
          <cell r="BH710" t="str">
            <v>-</v>
          </cell>
          <cell r="BI710" t="str">
            <v>-</v>
          </cell>
          <cell r="BJ710" t="str">
            <v>-</v>
          </cell>
          <cell r="BK710">
            <v>0</v>
          </cell>
          <cell r="BL710">
            <v>1060</v>
          </cell>
          <cell r="BM710">
            <v>0</v>
          </cell>
          <cell r="BN710" t="str">
            <v/>
          </cell>
          <cell r="BO710" t="str">
            <v/>
          </cell>
          <cell r="BP710" t="str">
            <v/>
          </cell>
          <cell r="BQ710" t="str">
            <v>-</v>
          </cell>
          <cell r="BR710" t="str">
            <v>-</v>
          </cell>
          <cell r="BS710" t="str">
            <v>-</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v>2</v>
          </cell>
          <cell r="AC714">
            <v>2558</v>
          </cell>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v>5</v>
          </cell>
          <cell r="BO714">
            <v>7</v>
          </cell>
          <cell r="BP714">
            <v>2567</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v>5</v>
          </cell>
          <cell r="BO717">
            <v>7</v>
          </cell>
          <cell r="BP717">
            <v>2567</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v>1200</v>
          </cell>
          <cell r="BD719">
            <v>5</v>
          </cell>
          <cell r="BE719">
            <v>7</v>
          </cell>
          <cell r="BF719">
            <v>2567</v>
          </cell>
          <cell r="BG719">
            <v>0</v>
          </cell>
          <cell r="BH719" t="str">
            <v>-</v>
          </cell>
          <cell r="BI719" t="str">
            <v>-</v>
          </cell>
          <cell r="BJ719" t="str">
            <v>-</v>
          </cell>
          <cell r="BK719">
            <v>0</v>
          </cell>
          <cell r="BL719">
            <v>1105</v>
          </cell>
          <cell r="BM719">
            <v>0</v>
          </cell>
          <cell r="BN719" t="str">
            <v/>
          </cell>
          <cell r="BO719" t="str">
            <v/>
          </cell>
          <cell r="BP719" t="str">
            <v/>
          </cell>
          <cell r="BQ719" t="str">
            <v>-</v>
          </cell>
          <cell r="BR719" t="str">
            <v>-</v>
          </cell>
          <cell r="BS719" t="str">
            <v>-</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D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30/5/2566</v>
          </cell>
          <cell r="BC720">
            <v>900</v>
          </cell>
          <cell r="BD720">
            <v>13</v>
          </cell>
          <cell r="BE720">
            <v>11</v>
          </cell>
          <cell r="BF720">
            <v>2566</v>
          </cell>
          <cell r="BG720">
            <v>0</v>
          </cell>
          <cell r="BH720" t="str">
            <v>-</v>
          </cell>
          <cell r="BI720" t="str">
            <v>-</v>
          </cell>
          <cell r="BJ720" t="str">
            <v>-</v>
          </cell>
          <cell r="BK720">
            <v>0</v>
          </cell>
          <cell r="BL720">
            <v>795</v>
          </cell>
          <cell r="BM720">
            <v>0</v>
          </cell>
          <cell r="BN720">
            <v>8</v>
          </cell>
          <cell r="BO720">
            <v>3</v>
          </cell>
          <cell r="BP720">
            <v>2567</v>
          </cell>
          <cell r="BQ720" t="str">
            <v>-</v>
          </cell>
          <cell r="BR720" t="str">
            <v>-</v>
          </cell>
          <cell r="BS720" t="str">
            <v>-</v>
          </cell>
          <cell r="BT720" t="str">
            <v>นายอุทัย คำเขียว</v>
          </cell>
          <cell r="BU720">
            <v>823758010071</v>
          </cell>
          <cell r="BV720" t="str">
            <v>1.นายอุทัย  คำเขียว
2.นางสังวร  คำเขียว
3.นายเอกพงษ์  คำเขียว</v>
          </cell>
          <cell r="BW720" t="str">
            <v>จำเลยที่ 1
จำเลยที่ 2
จำเลยที่ 3</v>
          </cell>
          <cell r="BX720" t="str">
            <v>5-5001-00045-22-3
3-5104-00322-47-1
1-5099-00825-11-3</v>
          </cell>
          <cell r="BY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0" t="str">
            <v>ไม่พบ</v>
          </cell>
          <cell r="CA720" t="str">
            <v>พบ</v>
          </cell>
          <cell r="CB720">
            <v>3</v>
          </cell>
          <cell r="CC720"/>
          <cell r="CD720" t="str">
            <v>1.นายอุทัย  คำเขียว
2.นางสังวร  คำเขียว
3.นายเอกพงษ์  คำเขียว</v>
          </cell>
          <cell r="CE720" t="str">
            <v>จำเลยที่ 1
จำเลยที่ 2
จำเลยที่ 3</v>
          </cell>
          <cell r="CF720" t="str">
            <v>5-5001-00045-22-3
3-5104-00322-47-1
1-5099-00825-11-3</v>
          </cell>
          <cell r="CG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0" t="str">
            <v>ไม่พบทรัพย์</v>
          </cell>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cell r="CL723">
            <v>243902</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D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คำสั่งดำเนินการ30/3/2566//รายงานสืบทรัพย์วันที่ 19/9/2566</v>
          </cell>
          <cell r="BC725">
            <v>1200</v>
          </cell>
          <cell r="BD725">
            <v>12</v>
          </cell>
          <cell r="BE725">
            <v>7</v>
          </cell>
          <cell r="BF725">
            <v>2567</v>
          </cell>
          <cell r="BG725">
            <v>0</v>
          </cell>
          <cell r="BH725" t="str">
            <v>-</v>
          </cell>
          <cell r="BI725" t="str">
            <v>-</v>
          </cell>
          <cell r="BJ725" t="str">
            <v>-</v>
          </cell>
          <cell r="BK725">
            <v>0</v>
          </cell>
          <cell r="BL725">
            <v>1650</v>
          </cell>
          <cell r="BM725">
            <v>0</v>
          </cell>
          <cell r="BN725" t="str">
            <v/>
          </cell>
          <cell r="BO725" t="str">
            <v/>
          </cell>
          <cell r="BP725" t="str">
            <v/>
          </cell>
          <cell r="BQ725" t="str">
            <v>-</v>
          </cell>
          <cell r="BR725" t="str">
            <v>-</v>
          </cell>
          <cell r="BS725" t="str">
            <v>-</v>
          </cell>
          <cell r="BT725" t="str">
            <v>นางพิทักษ์  พิมพ์เกตุ</v>
          </cell>
          <cell r="BU725">
            <v>883165010608</v>
          </cell>
          <cell r="BV725" t="str">
            <v>1.นางพิทักษ์  พิมเกตุ
2.นายเดช  ก้อนนคร
3.นายอภิศาล  จันคำ
4.นางสาวนงคราญ  ใจงาม</v>
          </cell>
          <cell r="BW725" t="str">
            <v>จำเลยที่ 1
คู่สมรสจำเลยที่ 1
จำเลยที่ 2
คู่สมรสจำเลยที่ 2</v>
          </cell>
          <cell r="BX725" t="str">
            <v>3-6304-00049-47-2
3-6304-00245-12-3
3-5004-00051-79-6
3-5004-00431-19-0</v>
          </cell>
          <cell r="BY725"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5" t="str">
            <v>พบ</v>
          </cell>
          <cell r="CA725"/>
          <cell r="CB725"/>
          <cell r="CC725"/>
          <cell r="CD725" t="str">
            <v>นางพิทักษ์  พิมพ์เกตุ</v>
          </cell>
          <cell r="CE725">
            <v>243217</v>
          </cell>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1725</v>
          </cell>
          <cell r="BM726">
            <v>0</v>
          </cell>
          <cell r="BN726" t="str">
            <v/>
          </cell>
          <cell r="BO726" t="str">
            <v/>
          </cell>
          <cell r="BP726" t="str">
            <v/>
          </cell>
          <cell r="BQ726" t="str">
            <v>-</v>
          </cell>
          <cell r="BR726" t="str">
            <v>-</v>
          </cell>
          <cell r="BS726" t="str">
            <v>-</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v>900</v>
          </cell>
          <cell r="BD728">
            <v>12</v>
          </cell>
          <cell r="BE728">
            <v>7</v>
          </cell>
          <cell r="BF728">
            <v>2567</v>
          </cell>
          <cell r="BG728">
            <v>0</v>
          </cell>
          <cell r="BH728" t="str">
            <v>-</v>
          </cell>
          <cell r="BI728" t="str">
            <v>-</v>
          </cell>
          <cell r="BJ728" t="str">
            <v>-</v>
          </cell>
          <cell r="BK728">
            <v>0</v>
          </cell>
          <cell r="BL728">
            <v>1345</v>
          </cell>
          <cell r="BM728">
            <v>0</v>
          </cell>
          <cell r="BN728" t="str">
            <v/>
          </cell>
          <cell r="BO728" t="str">
            <v/>
          </cell>
          <cell r="BP728" t="str">
            <v/>
          </cell>
          <cell r="BQ728" t="str">
            <v>-</v>
          </cell>
          <cell r="BR728" t="str">
            <v>-</v>
          </cell>
          <cell r="BS728" t="str">
            <v>-</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1500</v>
          </cell>
          <cell r="BD729">
            <v>12</v>
          </cell>
          <cell r="BE729">
            <v>7</v>
          </cell>
          <cell r="BF729">
            <v>2567</v>
          </cell>
          <cell r="BG729">
            <v>0</v>
          </cell>
          <cell r="BH729" t="str">
            <v>-</v>
          </cell>
          <cell r="BI729" t="str">
            <v>-</v>
          </cell>
          <cell r="BJ729" t="str">
            <v>-</v>
          </cell>
          <cell r="BK729">
            <v>0</v>
          </cell>
          <cell r="BL729">
            <v>2080</v>
          </cell>
          <cell r="BM729">
            <v>0</v>
          </cell>
          <cell r="BN729" t="str">
            <v/>
          </cell>
          <cell r="BO729" t="str">
            <v/>
          </cell>
          <cell r="BP729" t="str">
            <v/>
          </cell>
          <cell r="BQ729" t="str">
            <v>-</v>
          </cell>
          <cell r="BR729" t="str">
            <v>-</v>
          </cell>
          <cell r="BS729" t="str">
            <v>-</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A731"/>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v>11</v>
          </cell>
          <cell r="AC732">
            <v>2565</v>
          </cell>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v>1500</v>
          </cell>
          <cell r="BD733">
            <v>12</v>
          </cell>
          <cell r="BE733">
            <v>7</v>
          </cell>
          <cell r="BF733">
            <v>2567</v>
          </cell>
          <cell r="BG733">
            <v>0</v>
          </cell>
          <cell r="BH733" t="str">
            <v>-</v>
          </cell>
          <cell r="BI733" t="str">
            <v>-</v>
          </cell>
          <cell r="BJ733" t="str">
            <v>-</v>
          </cell>
          <cell r="BK733">
            <v>0</v>
          </cell>
          <cell r="BL733">
            <v>2100</v>
          </cell>
          <cell r="BM733">
            <v>0</v>
          </cell>
          <cell r="BN733" t="str">
            <v/>
          </cell>
          <cell r="BO733" t="str">
            <v/>
          </cell>
          <cell r="BP733" t="str">
            <v/>
          </cell>
          <cell r="BQ733" t="str">
            <v>-</v>
          </cell>
          <cell r="BR733" t="str">
            <v>-</v>
          </cell>
          <cell r="BS733" t="str">
            <v>-</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12</v>
          </cell>
          <cell r="BE737">
            <v>7</v>
          </cell>
          <cell r="BF737">
            <v>2567</v>
          </cell>
          <cell r="BG737">
            <v>0</v>
          </cell>
          <cell r="BH737" t="str">
            <v>-</v>
          </cell>
          <cell r="BI737" t="str">
            <v>-</v>
          </cell>
          <cell r="BJ737" t="str">
            <v>-</v>
          </cell>
          <cell r="BK737">
            <v>0</v>
          </cell>
          <cell r="BL737">
            <v>1375</v>
          </cell>
          <cell r="BM737">
            <v>0</v>
          </cell>
          <cell r="BN737" t="str">
            <v/>
          </cell>
          <cell r="BO737" t="str">
            <v/>
          </cell>
          <cell r="BP737" t="str">
            <v/>
          </cell>
          <cell r="BQ737" t="str">
            <v>-</v>
          </cell>
          <cell r="BR737" t="str">
            <v>-</v>
          </cell>
          <cell r="BS737" t="str">
            <v>-</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v>1500</v>
          </cell>
          <cell r="BD740">
            <v>12</v>
          </cell>
          <cell r="BE740">
            <v>7</v>
          </cell>
          <cell r="BF740">
            <v>2567</v>
          </cell>
          <cell r="BG740">
            <v>0</v>
          </cell>
          <cell r="BH740" t="str">
            <v>-</v>
          </cell>
          <cell r="BI740" t="str">
            <v>-</v>
          </cell>
          <cell r="BJ740" t="str">
            <v>-</v>
          </cell>
          <cell r="BK740">
            <v>0</v>
          </cell>
          <cell r="BL740">
            <v>1415</v>
          </cell>
          <cell r="BM740">
            <v>0</v>
          </cell>
          <cell r="BN740" t="str">
            <v/>
          </cell>
          <cell r="BO740" t="str">
            <v/>
          </cell>
          <cell r="BP740" t="str">
            <v/>
          </cell>
          <cell r="BQ740" t="str">
            <v>-</v>
          </cell>
          <cell r="BR740" t="str">
            <v>-</v>
          </cell>
          <cell r="BS740" t="str">
            <v>-</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7-6-2566</v>
          </cell>
          <cell r="BC741">
            <v>1500</v>
          </cell>
          <cell r="BD741">
            <v>23</v>
          </cell>
          <cell r="BE741">
            <v>7</v>
          </cell>
          <cell r="BF741">
            <v>2567</v>
          </cell>
          <cell r="BG741">
            <v>0</v>
          </cell>
          <cell r="BH741" t="str">
            <v>-</v>
          </cell>
          <cell r="BI741" t="str">
            <v>-</v>
          </cell>
          <cell r="BJ741" t="str">
            <v>-</v>
          </cell>
          <cell r="BK741">
            <v>0</v>
          </cell>
          <cell r="BL741">
            <v>1635</v>
          </cell>
          <cell r="BM741">
            <v>0</v>
          </cell>
          <cell r="BN741" t="str">
            <v/>
          </cell>
          <cell r="BO741" t="str">
            <v/>
          </cell>
          <cell r="BP741" t="str">
            <v/>
          </cell>
          <cell r="BQ741" t="str">
            <v>-</v>
          </cell>
          <cell r="BR741" t="str">
            <v>-</v>
          </cell>
          <cell r="BS741" t="str">
            <v>-</v>
          </cell>
          <cell r="BT741" t="str">
            <v>นางสาวขวัญนภา แก้วอินตา</v>
          </cell>
          <cell r="BU741">
            <v>823558010124</v>
          </cell>
          <cell r="BV741"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1" t="str">
            <v>จำเลยที่ 1
จำเลยที่ 2
คู่สมรสจำเลยที่ 2
จำเลยที่ 3
คู่สมรสจำเลยที่ 3</v>
          </cell>
          <cell r="BX741" t="str">
            <v>3-5701-01053-66-5
3-5099-00719-98-1
1-5003-00001-29-4
1-5001-00263-73-9
3-4399-00179-13-8</v>
          </cell>
          <cell r="BY741"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1" t="str">
            <v>พบทรัพย์</v>
          </cell>
          <cell r="CA741"/>
          <cell r="CB741"/>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v>600</v>
          </cell>
          <cell r="BD742">
            <v>23</v>
          </cell>
          <cell r="BE742">
            <v>7</v>
          </cell>
          <cell r="BF742">
            <v>2567</v>
          </cell>
          <cell r="BG742">
            <v>0</v>
          </cell>
          <cell r="BH742" t="str">
            <v>-</v>
          </cell>
          <cell r="BI742" t="str">
            <v>-</v>
          </cell>
          <cell r="BJ742" t="str">
            <v>-</v>
          </cell>
          <cell r="BK742">
            <v>0</v>
          </cell>
          <cell r="BL742">
            <v>440</v>
          </cell>
          <cell r="BM742">
            <v>0</v>
          </cell>
          <cell r="BN742" t="str">
            <v/>
          </cell>
          <cell r="BO742" t="str">
            <v/>
          </cell>
          <cell r="BP742" t="str">
            <v/>
          </cell>
          <cell r="BQ742" t="str">
            <v>-</v>
          </cell>
          <cell r="BR742" t="str">
            <v>-</v>
          </cell>
          <cell r="BS742" t="str">
            <v>-</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v>1200</v>
          </cell>
          <cell r="BD743">
            <v>12</v>
          </cell>
          <cell r="BE743">
            <v>7</v>
          </cell>
          <cell r="BF743">
            <v>2567</v>
          </cell>
          <cell r="BG743">
            <v>0</v>
          </cell>
          <cell r="BH743" t="str">
            <v>-</v>
          </cell>
          <cell r="BI743" t="str">
            <v>-</v>
          </cell>
          <cell r="BJ743" t="str">
            <v>-</v>
          </cell>
          <cell r="BK743">
            <v>0</v>
          </cell>
          <cell r="BL743">
            <v>2855</v>
          </cell>
          <cell r="BM743">
            <v>0</v>
          </cell>
          <cell r="BN743" t="str">
            <v/>
          </cell>
          <cell r="BO743" t="str">
            <v/>
          </cell>
          <cell r="BP743" t="str">
            <v/>
          </cell>
          <cell r="BQ743" t="str">
            <v>-</v>
          </cell>
          <cell r="BR743" t="str">
            <v>-</v>
          </cell>
          <cell r="BS743" t="str">
            <v>-</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1500</v>
          </cell>
          <cell r="BD744">
            <v>12</v>
          </cell>
          <cell r="BE744">
            <v>7</v>
          </cell>
          <cell r="BF744">
            <v>2567</v>
          </cell>
          <cell r="BG744">
            <v>0</v>
          </cell>
          <cell r="BH744" t="str">
            <v>-</v>
          </cell>
          <cell r="BI744" t="str">
            <v>-</v>
          </cell>
          <cell r="BJ744" t="str">
            <v>-</v>
          </cell>
          <cell r="BK744">
            <v>0</v>
          </cell>
          <cell r="BL744">
            <v>1935</v>
          </cell>
          <cell r="BM744">
            <v>0</v>
          </cell>
          <cell r="BN744" t="str">
            <v/>
          </cell>
          <cell r="BO744" t="str">
            <v/>
          </cell>
          <cell r="BP744" t="str">
            <v/>
          </cell>
          <cell r="BQ744" t="str">
            <v>-</v>
          </cell>
          <cell r="BR744" t="str">
            <v>-</v>
          </cell>
          <cell r="BS744" t="str">
            <v>-</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v>1200</v>
          </cell>
          <cell r="BD750">
            <v>12</v>
          </cell>
          <cell r="BE750">
            <v>7</v>
          </cell>
          <cell r="BF750">
            <v>2567</v>
          </cell>
          <cell r="BG750">
            <v>0</v>
          </cell>
          <cell r="BH750" t="str">
            <v>-</v>
          </cell>
          <cell r="BI750" t="str">
            <v>-</v>
          </cell>
          <cell r="BJ750" t="str">
            <v>-</v>
          </cell>
          <cell r="BK750">
            <v>0</v>
          </cell>
          <cell r="BL750">
            <v>2350</v>
          </cell>
          <cell r="BM750">
            <v>0</v>
          </cell>
          <cell r="BN750" t="str">
            <v/>
          </cell>
          <cell r="BO750" t="str">
            <v/>
          </cell>
          <cell r="BP750" t="str">
            <v/>
          </cell>
          <cell r="BQ750" t="str">
            <v>-</v>
          </cell>
          <cell r="BR750" t="str">
            <v>-</v>
          </cell>
          <cell r="BS750" t="str">
            <v>-</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D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มีคำสั่งสืบทรัพย์วันที่ 19/6/2566//รายงานผลสืบวันที่ 4/11/2566</v>
          </cell>
          <cell r="BC753">
            <v>1200</v>
          </cell>
          <cell r="BD753">
            <v>5</v>
          </cell>
          <cell r="BE753">
            <v>7</v>
          </cell>
          <cell r="BF753">
            <v>2567</v>
          </cell>
          <cell r="BG753">
            <v>0</v>
          </cell>
          <cell r="BH753" t="str">
            <v>-</v>
          </cell>
          <cell r="BI753" t="str">
            <v>-</v>
          </cell>
          <cell r="BJ753" t="str">
            <v>-</v>
          </cell>
          <cell r="BK753">
            <v>0</v>
          </cell>
          <cell r="BL753">
            <v>2405</v>
          </cell>
          <cell r="BM753">
            <v>0</v>
          </cell>
          <cell r="BN753" t="str">
            <v/>
          </cell>
          <cell r="BO753" t="str">
            <v/>
          </cell>
          <cell r="BP753" t="str">
            <v/>
          </cell>
          <cell r="BQ753" t="str">
            <v>-</v>
          </cell>
          <cell r="BR753" t="str">
            <v>-</v>
          </cell>
          <cell r="BS753" t="str">
            <v>-</v>
          </cell>
          <cell r="BT753" t="str">
            <v>นายสรวิชย์ หิญชีระนันทน์</v>
          </cell>
          <cell r="BU753">
            <v>0</v>
          </cell>
          <cell r="BV753" t="str">
            <v xml:space="preserve">1. นายสรวิชย์ หิญชีระนันท์
2.นางอรพรรณ หิญชีระนันท์
3.นายชูชาติ คงเทศน์
4.นางสาวปราวีณา ทินกร ณ อยุธยา </v>
          </cell>
          <cell r="BW753" t="str">
            <v>จำเลยที่ 1
คู่สมรสจำเลยที่ 1
จำเลยที่ 2
คู่สมรสจำเลยที่ 2</v>
          </cell>
          <cell r="BX753" t="str">
            <v>3-1020-00467-02-8
3-5099-01230-07-1
3-5307-00190-36-8
3-6599-00633-17-1</v>
          </cell>
          <cell r="BY753"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3" t="str">
            <v>พบทรัพย์</v>
          </cell>
          <cell r="CA753"/>
          <cell r="CB753">
            <v>4</v>
          </cell>
          <cell r="CC753"/>
          <cell r="CD753" t="str">
            <v>นายสรวิชย์ หิญชีระนันทน์</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30/05/2566//รายงานสืบทรัพย์วันที่ 18/10/2566</v>
          </cell>
          <cell r="BC755">
            <v>600</v>
          </cell>
          <cell r="BD755">
            <v>10</v>
          </cell>
          <cell r="BE755">
            <v>6</v>
          </cell>
          <cell r="BF755">
            <v>2567</v>
          </cell>
          <cell r="BG755">
            <v>0</v>
          </cell>
          <cell r="BH755" t="str">
            <v>-</v>
          </cell>
          <cell r="BI755" t="str">
            <v>-</v>
          </cell>
          <cell r="BJ755" t="str">
            <v>-</v>
          </cell>
          <cell r="BK755">
            <v>0</v>
          </cell>
          <cell r="BL755">
            <v>575</v>
          </cell>
          <cell r="BM755">
            <v>0</v>
          </cell>
          <cell r="BN755" t="str">
            <v/>
          </cell>
          <cell r="BO755" t="str">
            <v/>
          </cell>
          <cell r="BP755" t="str">
            <v/>
          </cell>
          <cell r="BQ755" t="str">
            <v>-</v>
          </cell>
          <cell r="BR755" t="str">
            <v>-</v>
          </cell>
          <cell r="BS755" t="str">
            <v>-</v>
          </cell>
          <cell r="BT755" t="str">
            <v>นางสาวสุจิน  จันทร์ปาง</v>
          </cell>
          <cell r="BU755">
            <v>883256010863</v>
          </cell>
          <cell r="BV755" t="str">
            <v xml:space="preserve">1.นางสาวสุจิน จันทร์ปาง
2.นายงสาวสมศรี สุวรรณ์
</v>
          </cell>
          <cell r="BW755" t="str">
            <v>จำเลยที่ 1
จำเลยที่ 2</v>
          </cell>
          <cell r="BX755" t="str">
            <v>3-5099-01239-67-2
3-5007-00623-46-9</v>
          </cell>
          <cell r="BY755" t="str">
            <v>-ไม่พบว่ากรรมสิทธิ์ในที่ดิน อ.แม่แตง จ.เชียงใหม่
-ไม่พบว่ากรรมสิทธิ์ในที่ดิน อ.แม่แตง จ.เชียงใหม่</v>
          </cell>
          <cell r="BZ755" t="str">
            <v>ไม่พบ</v>
          </cell>
          <cell r="CA755"/>
          <cell r="CB755">
            <v>2</v>
          </cell>
          <cell r="CC755"/>
          <cell r="CD755" t="str">
            <v>นางสาวสุจิน  จันทร์ปาง</v>
          </cell>
          <cell r="CE755">
            <v>243312</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คำสั่งสืบวันที่ 26/04/2566//สืบแล้ว รายงานผลสืบวันที่ 10/11/2566</v>
          </cell>
          <cell r="BC756" t="str">
            <v/>
          </cell>
          <cell r="BD756" t="str">
            <v/>
          </cell>
          <cell r="BE756" t="str">
            <v/>
          </cell>
          <cell r="BF756" t="str">
            <v/>
          </cell>
          <cell r="BG756" t="str">
            <v/>
          </cell>
          <cell r="BH756" t="str">
            <v/>
          </cell>
          <cell r="BI756" t="str">
            <v/>
          </cell>
          <cell r="BJ756" t="str">
            <v/>
          </cell>
          <cell r="BK756" t="str">
            <v/>
          </cell>
          <cell r="BL756" t="str">
            <v/>
          </cell>
          <cell r="BM756" t="str">
            <v/>
          </cell>
          <cell r="BN756" t="str">
            <v/>
          </cell>
          <cell r="BO756" t="str">
            <v/>
          </cell>
          <cell r="BP756" t="str">
            <v/>
          </cell>
          <cell r="BQ756" t="str">
            <v/>
          </cell>
          <cell r="BR756" t="str">
            <v/>
          </cell>
          <cell r="BS756" t="str">
            <v/>
          </cell>
          <cell r="BT756" t="str">
            <v>นายเทพโยธิน พันธง</v>
          </cell>
          <cell r="BU756">
            <v>883265010391</v>
          </cell>
          <cell r="BV756" t="str">
            <v>1.นายเทพโยธิน พันธง
2.นายสมศักดิ์ บุญมี
3.นายภัทรพงศ์ เจริญสุวรรณ
4.นางสาวนฤมล อุโณ</v>
          </cell>
          <cell r="BW756" t="str">
            <v>จำเลยที่ 1
จำเลยที่ 2
จำเลยที่ 3
คู่สมรสจำเลยที่ 3</v>
          </cell>
          <cell r="BX756" t="str">
            <v>3-5007-00429-39-5
3-5007-00183-07-8
3-5007-00413-55-3
3-5006-00024-49-1</v>
          </cell>
          <cell r="BY756"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6" t="str">
            <v>พบทรัพย์</v>
          </cell>
          <cell r="CA756"/>
          <cell r="CB756">
            <v>4</v>
          </cell>
          <cell r="CC756"/>
          <cell r="CD756" t="str">
            <v>นายเทพโยธิน พันธง</v>
          </cell>
          <cell r="CE756">
            <v>243064</v>
          </cell>
          <cell r="CF756">
            <v>243258</v>
          </cell>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มีคำสั่งสืบทรัพย์วันที่ 25/04/2566//สืบแล้ว รายงานผลสืบวันที่ 13/11/2566</v>
          </cell>
          <cell r="BC760" t="str">
            <v/>
          </cell>
          <cell r="BD760" t="str">
            <v/>
          </cell>
          <cell r="BE760" t="str">
            <v/>
          </cell>
          <cell r="BF760" t="str">
            <v/>
          </cell>
          <cell r="BG760" t="str">
            <v/>
          </cell>
          <cell r="BH760" t="str">
            <v/>
          </cell>
          <cell r="BI760" t="str">
            <v/>
          </cell>
          <cell r="BJ760" t="str">
            <v/>
          </cell>
          <cell r="BK760" t="str">
            <v/>
          </cell>
          <cell r="BL760" t="str">
            <v/>
          </cell>
          <cell r="BM760" t="str">
            <v/>
          </cell>
          <cell r="BN760" t="str">
            <v/>
          </cell>
          <cell r="BO760" t="str">
            <v/>
          </cell>
          <cell r="BP760" t="str">
            <v/>
          </cell>
          <cell r="BQ760" t="str">
            <v/>
          </cell>
          <cell r="BR760" t="str">
            <v/>
          </cell>
          <cell r="BS760" t="str">
            <v/>
          </cell>
          <cell r="BT760" t="str">
            <v>นางสาววาสนา ปฐมนิมิตร</v>
          </cell>
          <cell r="BU760">
            <v>888164010460</v>
          </cell>
          <cell r="BV760" t="str">
            <v>1.นางสาววาสนา ปฐมนิมิตร
2.นางสาวกาญจนา ปฐมนิมิตร</v>
          </cell>
          <cell r="BW760" t="str">
            <v>จำเลยที่ 1
จำเลยที่ 2</v>
          </cell>
          <cell r="BX760" t="str">
            <v>3-5101-01309-650-1
1-5052-00003-89-3</v>
          </cell>
          <cell r="BY760"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0" t="str">
            <v>ไม่พบทรัพย์</v>
          </cell>
          <cell r="CA760"/>
          <cell r="CB760">
            <v>2</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v>600</v>
          </cell>
          <cell r="BD763">
            <v>1</v>
          </cell>
          <cell r="BE763">
            <v>7</v>
          </cell>
          <cell r="BF763">
            <v>2567</v>
          </cell>
          <cell r="BG763">
            <v>0</v>
          </cell>
          <cell r="BH763" t="str">
            <v>-</v>
          </cell>
          <cell r="BI763" t="str">
            <v>-</v>
          </cell>
          <cell r="BJ763" t="str">
            <v>-</v>
          </cell>
          <cell r="BK763">
            <v>0</v>
          </cell>
          <cell r="BL763">
            <v>700</v>
          </cell>
          <cell r="BM763">
            <v>0</v>
          </cell>
          <cell r="BN763" t="str">
            <v/>
          </cell>
          <cell r="BO763" t="str">
            <v/>
          </cell>
          <cell r="BP763" t="str">
            <v/>
          </cell>
          <cell r="BQ763" t="str">
            <v>-</v>
          </cell>
          <cell r="BR763" t="str">
            <v>-</v>
          </cell>
          <cell r="BS763" t="str">
            <v>-</v>
          </cell>
          <cell r="BT763" t="str">
            <v>นางพัชริดา สกุลวิวัฒน์</v>
          </cell>
          <cell r="BU763">
            <v>888165010041</v>
          </cell>
          <cell r="BV763" t="str">
            <v>1.นางพัชริดา สกุลวิวัฒน์
2.นายภาคภูมิ สกุลวิวัฒน์</v>
          </cell>
          <cell r="BW763" t="str">
            <v xml:space="preserve">จำเลยที่ 1
คู่สมรสจำเลยที่ 1
</v>
          </cell>
          <cell r="BX763" t="str">
            <v>3-5002-00476-75-1
3-6701-00233-09-0</v>
          </cell>
          <cell r="BY763"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cell r="BC765" t="str">
            <v/>
          </cell>
          <cell r="BD765" t="str">
            <v/>
          </cell>
          <cell r="BE765" t="str">
            <v/>
          </cell>
          <cell r="BF765" t="str">
            <v/>
          </cell>
          <cell r="BG765" t="str">
            <v/>
          </cell>
          <cell r="BH765" t="str">
            <v/>
          </cell>
          <cell r="BI765" t="str">
            <v/>
          </cell>
          <cell r="BJ765" t="str">
            <v/>
          </cell>
          <cell r="BK765" t="str">
            <v/>
          </cell>
          <cell r="BL765" t="str">
            <v/>
          </cell>
          <cell r="BM765" t="str">
            <v/>
          </cell>
          <cell r="BN765" t="str">
            <v/>
          </cell>
          <cell r="BO765" t="str">
            <v/>
          </cell>
          <cell r="BP765" t="str">
            <v/>
          </cell>
          <cell r="BQ765" t="str">
            <v/>
          </cell>
          <cell r="BR765" t="str">
            <v/>
          </cell>
          <cell r="BS765" t="str">
            <v/>
          </cell>
          <cell r="BT765" t="str">
            <v>นางวาสนา หล้าคำ</v>
          </cell>
          <cell r="BU765">
            <v>888165010035</v>
          </cell>
          <cell r="BV765"/>
          <cell r="BW765"/>
          <cell r="BX765"/>
          <cell r="BY765"/>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คำสั่งสืบทรัพย์วันที่ 25/04/2566//รายงานผลสืบวันที่ 13/11/2566</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นายธานินทร์ ธุระนันท์</v>
          </cell>
          <cell r="BU766">
            <v>888165010023</v>
          </cell>
          <cell r="BV766" t="str">
            <v>1.นายธานินทร์ ธุระนันท์
2.นายโยธิน แสงจันทร์</v>
          </cell>
          <cell r="BW766" t="str">
            <v>จำเลยที่ 1
จำเลยที่ 2</v>
          </cell>
          <cell r="BX766" t="str">
            <v>1-5002-00111-46-2
2-5805-00005-02-0</v>
          </cell>
          <cell r="BY766" t="str">
            <v>-ไม่พบว่ามีกรรมสิทธิ์ในที่ดิน อ.จอมทอง จ.เชียงใหม่
-ไม่พบว่ามีกรรมสิทธิ์ในที่ดิน อ.จอมทอง จ.เชียงใหม่</v>
          </cell>
          <cell r="BZ766" t="str">
            <v>ไม่พบทรัพย์</v>
          </cell>
          <cell r="CA766"/>
          <cell r="CB766">
            <v>2</v>
          </cell>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สืบทรัพย์ครั้งที่ 1//รายงานผลสืบทรัพย์ครังที่ 1 4/6/2567//</v>
          </cell>
          <cell r="BC768" t="str">
            <v/>
          </cell>
          <cell r="BD768" t="str">
            <v/>
          </cell>
          <cell r="BE768" t="str">
            <v/>
          </cell>
          <cell r="BF768" t="str">
            <v/>
          </cell>
          <cell r="BG768" t="str">
            <v/>
          </cell>
          <cell r="BH768" t="str">
            <v/>
          </cell>
          <cell r="BI768" t="str">
            <v/>
          </cell>
          <cell r="BJ768" t="str">
            <v/>
          </cell>
          <cell r="BK768" t="str">
            <v/>
          </cell>
          <cell r="BL768" t="str">
            <v/>
          </cell>
          <cell r="BM768" t="str">
            <v/>
          </cell>
          <cell r="BN768" t="str">
            <v/>
          </cell>
          <cell r="BO768" t="str">
            <v/>
          </cell>
          <cell r="BP768" t="str">
            <v/>
          </cell>
          <cell r="BQ768" t="str">
            <v/>
          </cell>
          <cell r="BR768" t="str">
            <v/>
          </cell>
          <cell r="BS768" t="str">
            <v/>
          </cell>
          <cell r="BT768" t="str">
            <v>นางสาวดวงเดือน ฝั้นศรีหรือต๊ะวันวงค์</v>
          </cell>
          <cell r="BU768">
            <v>888165010025</v>
          </cell>
          <cell r="BV768" t="str">
            <v xml:space="preserve">1.นางสาวดวงเดือน ฝั้นศรี 
2.นายอ๊อด ฝั้นศรี
3.นายเจษฎา ต๊ะวันวงค์
4.นางสาวจุฑารัตน์ สามารถ
</v>
          </cell>
          <cell r="BW768" t="str">
            <v>จำเลยที่ 1
คู่สมรสจำเลยที่ 1
จำเลยที่ 2
คู่สมรสจำเลยที่ 2</v>
          </cell>
          <cell r="BX768" t="str">
            <v xml:space="preserve">3-5002-00641-42-5
2-5003-01065-99-5
3-5002-00641-43-3
3-5002-00489-58-5
</v>
          </cell>
          <cell r="BY7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8" t="str">
            <v>ไม่พบ</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คำสั่งสืบทรัพย์วันที่ 25/04/2566//สืบแล้ว รายงานผลสืบวันที่ 13/11/2566</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นางวัฒนา กาวิชัย</v>
          </cell>
          <cell r="BU769">
            <v>888165010010</v>
          </cell>
          <cell r="BV769" t="str">
            <v>1.นายวัฒนา กาวิชัย
2.นางสาวปิยพร วรรณขาว</v>
          </cell>
          <cell r="BW769" t="str">
            <v>จำเลยที่ 1
จำเลยที่ 2</v>
          </cell>
          <cell r="BX769" t="str">
            <v>1-5017-00056-46-1
1-5099-00660-90-4</v>
          </cell>
          <cell r="BY7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69" t="str">
            <v>ไม่พบทรัพย์</v>
          </cell>
          <cell r="CA769"/>
          <cell r="CB769">
            <v>2</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v>900</v>
          </cell>
          <cell r="BD770">
            <v>5</v>
          </cell>
          <cell r="BE770">
            <v>7</v>
          </cell>
          <cell r="BF770">
            <v>2567</v>
          </cell>
          <cell r="BG770">
            <v>0</v>
          </cell>
          <cell r="BH770" t="str">
            <v>-</v>
          </cell>
          <cell r="BI770" t="str">
            <v>-</v>
          </cell>
          <cell r="BJ770" t="str">
            <v>-</v>
          </cell>
          <cell r="BK770">
            <v>0</v>
          </cell>
          <cell r="BL770">
            <v>980</v>
          </cell>
          <cell r="BM770">
            <v>0</v>
          </cell>
          <cell r="BN770" t="str">
            <v/>
          </cell>
          <cell r="BO770" t="str">
            <v/>
          </cell>
          <cell r="BP770" t="str">
            <v/>
          </cell>
          <cell r="BQ770" t="str">
            <v>-</v>
          </cell>
          <cell r="BR770" t="str">
            <v>-</v>
          </cell>
          <cell r="BS770" t="str">
            <v>-</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X771"/>
          <cell r="Y771"/>
          <cell r="Z771"/>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v>300</v>
          </cell>
          <cell r="BD772">
            <v>12</v>
          </cell>
          <cell r="BE772">
            <v>7</v>
          </cell>
          <cell r="BF772">
            <v>2567</v>
          </cell>
          <cell r="BG772">
            <v>0</v>
          </cell>
          <cell r="BH772" t="str">
            <v>-</v>
          </cell>
          <cell r="BI772" t="str">
            <v>-</v>
          </cell>
          <cell r="BJ772" t="str">
            <v>-</v>
          </cell>
          <cell r="BK772">
            <v>0</v>
          </cell>
          <cell r="BL772">
            <v>415</v>
          </cell>
          <cell r="BM772">
            <v>0</v>
          </cell>
          <cell r="BN772" t="str">
            <v/>
          </cell>
          <cell r="BO772" t="str">
            <v/>
          </cell>
          <cell r="BP772" t="str">
            <v/>
          </cell>
          <cell r="BQ772" t="str">
            <v>-</v>
          </cell>
          <cell r="BR772" t="str">
            <v>-</v>
          </cell>
          <cell r="BS772" t="str">
            <v>-</v>
          </cell>
          <cell r="BT772" t="str">
            <v>นางสาวแสงจันทร์ กันทะโล</v>
          </cell>
          <cell r="BU772">
            <v>883165010690</v>
          </cell>
          <cell r="BV772" t="str">
            <v>1.นางสาวแสงจันทร์ กันทะโล</v>
          </cell>
          <cell r="BW772" t="str">
            <v xml:space="preserve">จำเลยที่1 </v>
          </cell>
          <cell r="BX772" t="str">
            <v>3-5002-00018-97-3</v>
          </cell>
          <cell r="BY772" t="str">
            <v>-ไม่พบว่ามีกรรมสิทธิ์ในที่ดิน อ.เมืองเชียงใหม่ จ.เชียงใหม่
-ไม่พบว่ามีกรรมสิทธิ์ในที่ดิน อ.จอมทอง จ.เชียงใหม่</v>
          </cell>
          <cell r="BZ772" t="str">
            <v>ไม่พบทรัพย์</v>
          </cell>
          <cell r="CA772"/>
          <cell r="CB772">
            <v>1</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v>1200</v>
          </cell>
          <cell r="BD773">
            <v>12</v>
          </cell>
          <cell r="BE773">
            <v>7</v>
          </cell>
          <cell r="BF773">
            <v>2567</v>
          </cell>
          <cell r="BG773">
            <v>0</v>
          </cell>
          <cell r="BH773" t="str">
            <v>-</v>
          </cell>
          <cell r="BI773" t="str">
            <v>-</v>
          </cell>
          <cell r="BJ773" t="str">
            <v>-</v>
          </cell>
          <cell r="BK773">
            <v>0</v>
          </cell>
          <cell r="BL773">
            <v>830</v>
          </cell>
          <cell r="BM773">
            <v>0</v>
          </cell>
          <cell r="BN773" t="str">
            <v/>
          </cell>
          <cell r="BO773" t="str">
            <v/>
          </cell>
          <cell r="BP773" t="str">
            <v/>
          </cell>
          <cell r="BQ773" t="str">
            <v>-</v>
          </cell>
          <cell r="BR773" t="str">
            <v>-</v>
          </cell>
          <cell r="BS773" t="str">
            <v>-</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t="str">
            <v>นางสาวเบ็ญจวรรณ วันชุ่ม</v>
          </cell>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คำสั่งสืบวันที่19/06/2566//รายงานผลสืบวันที่ 24/10/2566</v>
          </cell>
          <cell r="BC774">
            <v>1200</v>
          </cell>
          <cell r="BD774">
            <v>23</v>
          </cell>
          <cell r="BE774">
            <v>7</v>
          </cell>
          <cell r="BF774">
            <v>2567</v>
          </cell>
          <cell r="BG774">
            <v>0</v>
          </cell>
          <cell r="BH774" t="str">
            <v>-</v>
          </cell>
          <cell r="BI774" t="str">
            <v>-</v>
          </cell>
          <cell r="BJ774" t="str">
            <v>-</v>
          </cell>
          <cell r="BK774">
            <v>0</v>
          </cell>
          <cell r="BL774">
            <v>1845</v>
          </cell>
          <cell r="BM774">
            <v>0</v>
          </cell>
          <cell r="BN774" t="str">
            <v/>
          </cell>
          <cell r="BO774" t="str">
            <v/>
          </cell>
          <cell r="BP774" t="str">
            <v/>
          </cell>
          <cell r="BQ774" t="str">
            <v>-</v>
          </cell>
          <cell r="BR774" t="str">
            <v>-</v>
          </cell>
          <cell r="BS774" t="str">
            <v>-</v>
          </cell>
          <cell r="BT774" t="str">
            <v>นางสาวพรพิมล ตระกูล</v>
          </cell>
          <cell r="BU774">
            <v>883165010621</v>
          </cell>
          <cell r="BV774" t="str">
            <v>1.นางสาวพรพิมล ตระกูล
2.นายศิรพิชญ์ ศรีวิไชย
3.นายศราวุฒิ แก้วบุญเรือง
4.นางสาววิรัลพัชร เจือสุทธยากร</v>
          </cell>
          <cell r="BW774" t="str">
            <v>จำเลยที่ 1
คู่สมรสจำเลยที่ 1
จำเลยที่ 2
จำเลยที่ 3</v>
          </cell>
          <cell r="BX774" t="str">
            <v>1-5305-00056-53-0
1-5099-00931-86-0
1-5099-00620-36-8
1-5099-01340-18-1</v>
          </cell>
          <cell r="BY774"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4" t="str">
            <v>พบ</v>
          </cell>
          <cell r="CA774"/>
          <cell r="CB774">
            <v>4</v>
          </cell>
          <cell r="CC774"/>
          <cell r="CD774"/>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v>600</v>
          </cell>
          <cell r="BD775">
            <v>12</v>
          </cell>
          <cell r="BE775">
            <v>7</v>
          </cell>
          <cell r="BF775">
            <v>2567</v>
          </cell>
          <cell r="BG775">
            <v>0</v>
          </cell>
          <cell r="BH775" t="str">
            <v>-</v>
          </cell>
          <cell r="BI775" t="str">
            <v>-</v>
          </cell>
          <cell r="BJ775" t="str">
            <v>-</v>
          </cell>
          <cell r="BK775">
            <v>0</v>
          </cell>
          <cell r="BL775">
            <v>770</v>
          </cell>
          <cell r="BM775">
            <v>0</v>
          </cell>
          <cell r="BN775" t="str">
            <v/>
          </cell>
          <cell r="BO775" t="str">
            <v/>
          </cell>
          <cell r="BP775" t="str">
            <v/>
          </cell>
          <cell r="BQ775" t="str">
            <v>-</v>
          </cell>
          <cell r="BR775" t="str">
            <v>-</v>
          </cell>
          <cell r="BS775" t="str">
            <v>-</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v>1800</v>
          </cell>
          <cell r="BD777">
            <v>12</v>
          </cell>
          <cell r="BE777">
            <v>7</v>
          </cell>
          <cell r="BF777">
            <v>2567</v>
          </cell>
          <cell r="BG777">
            <v>0</v>
          </cell>
          <cell r="BH777" t="str">
            <v>-</v>
          </cell>
          <cell r="BI777" t="str">
            <v>-</v>
          </cell>
          <cell r="BJ777" t="str">
            <v>-</v>
          </cell>
          <cell r="BK777">
            <v>0</v>
          </cell>
          <cell r="BL777">
            <v>3155</v>
          </cell>
          <cell r="BM777">
            <v>0</v>
          </cell>
          <cell r="BN777" t="str">
            <v/>
          </cell>
          <cell r="BO777" t="str">
            <v/>
          </cell>
          <cell r="BP777" t="str">
            <v/>
          </cell>
          <cell r="BQ777" t="str">
            <v>-</v>
          </cell>
          <cell r="BR777" t="str">
            <v>-</v>
          </cell>
          <cell r="BS777" t="str">
            <v>-</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v>900</v>
          </cell>
          <cell r="BD779">
            <v>23</v>
          </cell>
          <cell r="BE779">
            <v>7</v>
          </cell>
          <cell r="BF779">
            <v>2567</v>
          </cell>
          <cell r="BG779">
            <v>0</v>
          </cell>
          <cell r="BH779" t="str">
            <v>-</v>
          </cell>
          <cell r="BI779" t="str">
            <v>-</v>
          </cell>
          <cell r="BJ779" t="str">
            <v>-</v>
          </cell>
          <cell r="BK779">
            <v>0</v>
          </cell>
          <cell r="BL779">
            <v>1100</v>
          </cell>
          <cell r="BM779">
            <v>0</v>
          </cell>
          <cell r="BN779" t="str">
            <v/>
          </cell>
          <cell r="BO779" t="str">
            <v/>
          </cell>
          <cell r="BP779" t="str">
            <v/>
          </cell>
          <cell r="BQ779" t="str">
            <v>-</v>
          </cell>
          <cell r="BR779" t="str">
            <v>-</v>
          </cell>
          <cell r="BS779" t="str">
            <v>-</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2252</v>
          </cell>
          <cell r="C780">
            <v>772</v>
          </cell>
          <cell r="D780"/>
          <cell r="E780"/>
          <cell r="F780"/>
          <cell r="G780" t="str">
            <v>800093239914 , 800093239898</v>
          </cell>
          <cell r="H780" t="str">
            <v>นาง</v>
          </cell>
          <cell r="I780" t="str">
            <v>จิรพรรณ</v>
          </cell>
          <cell r="J780" t="str">
            <v>ยง</v>
          </cell>
          <cell r="K780">
            <v>3500600214354</v>
          </cell>
          <cell r="L780" t="str">
            <v>ฝาง</v>
          </cell>
          <cell r="M780" t="str">
            <v>เชียงใหม่ 2</v>
          </cell>
          <cell r="N780">
            <v>8</v>
          </cell>
          <cell r="O780" t="str">
            <v>สินเชื่อเคหะ</v>
          </cell>
          <cell r="P780" t="str">
            <v>2.หลักทรัพย์ค้ำประกัน</v>
          </cell>
          <cell r="Q780">
            <v>1878336.09</v>
          </cell>
          <cell r="R780">
            <v>255343.68</v>
          </cell>
          <cell r="S780" t="str">
            <v>จังหวัดเชียงใหม่</v>
          </cell>
          <cell r="T780" t="str">
            <v>ผบE20</v>
          </cell>
          <cell r="U780">
            <v>2566</v>
          </cell>
          <cell r="V780" t="str">
            <v>ผบE378</v>
          </cell>
          <cell r="W780">
            <v>2566</v>
          </cell>
          <cell r="X780">
            <v>13</v>
          </cell>
          <cell r="Y780">
            <v>3</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cell r="BC780"/>
          <cell r="BD780"/>
          <cell r="BE780"/>
          <cell r="BF780"/>
          <cell r="BG780"/>
          <cell r="BH780"/>
          <cell r="BI780"/>
          <cell r="BJ780"/>
          <cell r="BK780"/>
          <cell r="BL780"/>
          <cell r="BM780"/>
          <cell r="BN780"/>
          <cell r="BO780"/>
          <cell r="BP780"/>
          <cell r="BQ780"/>
          <cell r="BR780"/>
          <cell r="BS780"/>
          <cell r="BT780" t="str">
            <v>นางจิรพรรณ ยง</v>
          </cell>
          <cell r="BU780">
            <v>883265010011</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2254</v>
          </cell>
          <cell r="C781">
            <v>773</v>
          </cell>
          <cell r="D781">
            <v>7</v>
          </cell>
          <cell r="E781">
            <v>9</v>
          </cell>
          <cell r="F781">
            <v>2566</v>
          </cell>
          <cell r="G781">
            <v>800030687613</v>
          </cell>
          <cell r="H781" t="str">
            <v>นาย</v>
          </cell>
          <cell r="I781" t="str">
            <v xml:space="preserve">พงษ์ศักด์ </v>
          </cell>
          <cell r="J781" t="str">
            <v>วรรณตระกูล</v>
          </cell>
          <cell r="K781"/>
          <cell r="L781" t="str">
            <v>หางดง</v>
          </cell>
          <cell r="M781" t="str">
            <v>เชียงใหม่ 3</v>
          </cell>
          <cell r="N781">
            <v>8</v>
          </cell>
          <cell r="O781"/>
          <cell r="P781"/>
          <cell r="Q781"/>
          <cell r="R781"/>
          <cell r="S781" t="str">
            <v>แขวงเชียงใหม่</v>
          </cell>
          <cell r="T781"/>
          <cell r="U781"/>
          <cell r="V781" t="str">
            <v>ผบE8518</v>
          </cell>
          <cell r="W781">
            <v>2565</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นายพงษ์ศักด์  วรรณตระกูล</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2255</v>
          </cell>
          <cell r="C782">
            <v>774</v>
          </cell>
          <cell r="D782">
            <v>7</v>
          </cell>
          <cell r="E782">
            <v>9</v>
          </cell>
          <cell r="F782">
            <v>2566</v>
          </cell>
          <cell r="G782">
            <v>822053004682</v>
          </cell>
          <cell r="H782" t="str">
            <v>นางสาว</v>
          </cell>
          <cell r="I782" t="str">
            <v>กัญญา</v>
          </cell>
          <cell r="J782" t="str">
            <v>แซ่กัง</v>
          </cell>
          <cell r="K782"/>
          <cell r="L782" t="str">
            <v>สารภี</v>
          </cell>
          <cell r="M782" t="str">
            <v>เชียงใหม่ 3</v>
          </cell>
          <cell r="N782">
            <v>8</v>
          </cell>
          <cell r="O782"/>
          <cell r="P782"/>
          <cell r="Q782"/>
          <cell r="R782"/>
          <cell r="S782" t="str">
            <v>แขวงเชียงใหม่</v>
          </cell>
          <cell r="T782"/>
          <cell r="U782"/>
          <cell r="V782" t="str">
            <v>ผบE794</v>
          </cell>
          <cell r="W782">
            <v>2566</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นางสาวกัญญา แซ่กัง</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2256</v>
          </cell>
          <cell r="C783">
            <v>775</v>
          </cell>
          <cell r="D783">
            <v>7</v>
          </cell>
          <cell r="E783">
            <v>9</v>
          </cell>
          <cell r="F783">
            <v>2566</v>
          </cell>
          <cell r="G783">
            <v>800060316216</v>
          </cell>
          <cell r="H783" t="str">
            <v>นาย</v>
          </cell>
          <cell r="I783" t="str">
            <v>เกรียงไกร</v>
          </cell>
          <cell r="J783" t="str">
            <v>คำแสน</v>
          </cell>
          <cell r="K783"/>
          <cell r="L783" t="str">
            <v>แม่วาง</v>
          </cell>
          <cell r="M783" t="str">
            <v>เชียงใหม่ 3</v>
          </cell>
          <cell r="N783">
            <v>8</v>
          </cell>
          <cell r="O783"/>
          <cell r="P783"/>
          <cell r="Q783"/>
          <cell r="R783"/>
          <cell r="S783" t="str">
            <v>แขวงเชียงใหม่</v>
          </cell>
          <cell r="T783"/>
          <cell r="U783"/>
          <cell r="V783" t="str">
            <v>ผบ.3888</v>
          </cell>
          <cell r="W783">
            <v>2555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นายเกรียงไกร คำแสน</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2257</v>
          </cell>
          <cell r="C784">
            <v>776</v>
          </cell>
          <cell r="D784">
            <v>12</v>
          </cell>
          <cell r="E784">
            <v>9</v>
          </cell>
          <cell r="F784">
            <v>2566</v>
          </cell>
          <cell r="G784" t="str">
            <v>800081547286,
800081547302,
800081547294</v>
          </cell>
          <cell r="H784" t="str">
            <v>นางสาว</v>
          </cell>
          <cell r="I784" t="str">
            <v>ลักษณา</v>
          </cell>
          <cell r="J784" t="str">
            <v>คำเจริญ</v>
          </cell>
          <cell r="K784"/>
          <cell r="L784" t="str">
            <v>แม่วาง</v>
          </cell>
          <cell r="M784" t="str">
            <v>เชียงใหม่ 3</v>
          </cell>
          <cell r="N784">
            <v>8</v>
          </cell>
          <cell r="O784"/>
          <cell r="P784"/>
          <cell r="Q784"/>
          <cell r="R784"/>
          <cell r="S784" t="str">
            <v>แขวงเชียงใหม่</v>
          </cell>
          <cell r="T784"/>
          <cell r="U784"/>
          <cell r="V784" t="str">
            <v>ผบE1951</v>
          </cell>
          <cell r="W784">
            <v>2563</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นำส่งต้นฉบับโฉนดที่ดินและสัญญาจำนอง//บคค.ส่งประกาศที่สนง.21/11/2566</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นางสาวลักษณา คำเจริญ</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2258</v>
          </cell>
          <cell r="C785">
            <v>777</v>
          </cell>
          <cell r="D785"/>
          <cell r="E785"/>
          <cell r="F785"/>
          <cell r="G785">
            <v>800059946361</v>
          </cell>
          <cell r="H785" t="str">
            <v>นาย</v>
          </cell>
          <cell r="I785" t="str">
            <v>วรินทร์นวัต</v>
          </cell>
          <cell r="J785" t="str">
            <v>อัชฌาสุตานันท์</v>
          </cell>
          <cell r="K785"/>
          <cell r="L785"/>
          <cell r="M785" t="str">
            <v>เชียงใหม่ 3</v>
          </cell>
          <cell r="N785">
            <v>8</v>
          </cell>
          <cell r="O785"/>
          <cell r="P785"/>
          <cell r="Q785"/>
          <cell r="R785"/>
          <cell r="S785" t="str">
            <v>จังหวัดเชียงใหม่</v>
          </cell>
          <cell r="T785"/>
          <cell r="U785"/>
          <cell r="V785" t="str">
            <v>ผบE1198</v>
          </cell>
          <cell r="W785">
            <v>2565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นายวรินทร์นวัต อัชฌาสุตานันท์</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2259</v>
          </cell>
          <cell r="C786">
            <v>778</v>
          </cell>
          <cell r="D786">
            <v>24</v>
          </cell>
          <cell r="E786">
            <v>5</v>
          </cell>
          <cell r="F786">
            <v>2566</v>
          </cell>
          <cell r="G786">
            <v>800049845228</v>
          </cell>
          <cell r="H786" t="str">
            <v>กลุ่มเครดิตยูเนี่ยมตำบลโปงทุ่ง</v>
          </cell>
          <cell r="I786"/>
          <cell r="J786"/>
          <cell r="K786"/>
          <cell r="L786" t="str">
            <v>ดอยเต่า</v>
          </cell>
          <cell r="M786" t="str">
            <v>เชียงใหม่ 3</v>
          </cell>
          <cell r="N786">
            <v>8</v>
          </cell>
          <cell r="O786" t="str">
            <v>สินเชื่อพัฒนาชนบท</v>
          </cell>
          <cell r="P786" t="str">
            <v>1.บุคคลค้ำประกัน</v>
          </cell>
          <cell r="Q786">
            <v>438712.61</v>
          </cell>
          <cell r="R786">
            <v>72883.56</v>
          </cell>
          <cell r="S786" t="str">
            <v>จังหวัดฮอด</v>
          </cell>
          <cell r="T786" t="str">
            <v>ผบE300</v>
          </cell>
          <cell r="U786">
            <v>2563</v>
          </cell>
          <cell r="V786" t="str">
            <v>ผบE300</v>
          </cell>
          <cell r="W786">
            <v>2563</v>
          </cell>
          <cell r="X786"/>
          <cell r="Y786"/>
          <cell r="Z786"/>
          <cell r="AA786">
            <v>8</v>
          </cell>
          <cell r="AB786">
            <v>9</v>
          </cell>
          <cell r="AC786">
            <v>2563</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รายงานวันที่ 4/12/2566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 xml:space="preserve">กลุ่มเครดิตยูเนี่ยมตำบลโปงทุ่ง </v>
          </cell>
          <cell r="BU786">
            <v>883263011408</v>
          </cell>
          <cell r="BV786"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6"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6" t="str">
            <v>3-5017-00237-33-1
3-5017-00239-31-7
1-5017-00057-93-0
3-5017-00188-72-1
3-5106-00640-59-1
3-5017-00234-84-6
3-5017-00244-42-6
3-5103-00050-01-1
3-5013-00050-02-0
3-5017-00237-25-0
3-5017-00241-98-2
3-5017-00210-06-8
3-5017-00192-55-8
3-5017-00246-37-2
3-5017-00244-22-1
3-5017-00244-23-0
3-5017-00192-79-5
3-5106-00648-32-0</v>
          </cell>
          <cell r="BY78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6" t="str">
            <v>ไม่พบทรัพย์</v>
          </cell>
          <cell r="CA786"/>
          <cell r="CB786"/>
          <cell r="CC786"/>
          <cell r="CD786"/>
          <cell r="CE786"/>
          <cell r="CF786"/>
          <cell r="CG786"/>
          <cell r="CH786"/>
          <cell r="CI786"/>
          <cell r="CJ786"/>
          <cell r="CK786"/>
          <cell r="CL786"/>
          <cell r="CM786"/>
          <cell r="CN786"/>
          <cell r="CO786"/>
        </row>
        <row r="787">
          <cell r="B787">
            <v>2260</v>
          </cell>
          <cell r="C787">
            <v>779</v>
          </cell>
          <cell r="D787">
            <v>17</v>
          </cell>
          <cell r="E787">
            <v>8</v>
          </cell>
          <cell r="F787">
            <v>2566</v>
          </cell>
          <cell r="G787" t="str">
            <v>800094984013,
800073309877</v>
          </cell>
          <cell r="H787" t="str">
            <v>นาย</v>
          </cell>
          <cell r="I787" t="str">
            <v>นัฏฐาวุธ</v>
          </cell>
          <cell r="J787" t="str">
            <v>สุภาโพน</v>
          </cell>
          <cell r="K787">
            <v>1500200025761</v>
          </cell>
          <cell r="L787" t="str">
            <v>ฮอด</v>
          </cell>
          <cell r="M787" t="str">
            <v>เชียงใหม่ 3</v>
          </cell>
          <cell r="N787">
            <v>8</v>
          </cell>
          <cell r="O787" t="str">
            <v>สินเชื่อธนาคารประชาชน</v>
          </cell>
          <cell r="P787" t="str">
            <v>1.บุคคลค้ำประกัน</v>
          </cell>
          <cell r="Q787">
            <v>23328</v>
          </cell>
          <cell r="R787">
            <v>8162.56</v>
          </cell>
          <cell r="S787" t="str">
            <v>จังหวัดฮอด</v>
          </cell>
          <cell r="T787" t="str">
            <v>ผบE802</v>
          </cell>
          <cell r="U787">
            <v>2565</v>
          </cell>
          <cell r="V787" t="str">
            <v>ผบE901</v>
          </cell>
          <cell r="W787">
            <v>2565</v>
          </cell>
          <cell r="X787">
            <v>22</v>
          </cell>
          <cell r="Y787">
            <v>11</v>
          </cell>
          <cell r="Z787">
            <v>2565</v>
          </cell>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นายนัฏฐาวุธ สุภาโพน</v>
          </cell>
          <cell r="BU787" t="str">
            <v>888165010301,
888165010302</v>
          </cell>
          <cell r="BV787"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7" t="str">
            <v>จำเลยที่ 1
จำเลยที่ 2
คู่สมรสจำเลยที่ 2
จำเลยที่ 3
คู่สมรสจำเลยที่ 3</v>
          </cell>
          <cell r="BX787" t="str">
            <v xml:space="preserve">1-5002-00025-76-1
3-5106-00238-52-1
3-5002-00155-27-0
3-5002-00165-04-6
1-5002-00104-42-3
</v>
          </cell>
          <cell r="BY787"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7" t="str">
            <v>พบทรัพย์</v>
          </cell>
          <cell r="CA787"/>
          <cell r="CB787"/>
          <cell r="CC787"/>
          <cell r="CD787"/>
          <cell r="CE787"/>
          <cell r="CF787"/>
          <cell r="CG787"/>
          <cell r="CH787"/>
          <cell r="CI787"/>
          <cell r="CJ787"/>
          <cell r="CK787"/>
          <cell r="CL787"/>
          <cell r="CM787"/>
          <cell r="CN787"/>
          <cell r="CO787"/>
        </row>
        <row r="788">
          <cell r="B788">
            <v>2261</v>
          </cell>
          <cell r="C788">
            <v>780</v>
          </cell>
          <cell r="D788"/>
          <cell r="E788"/>
          <cell r="F788"/>
          <cell r="G788">
            <v>800063699394</v>
          </cell>
          <cell r="H788" t="str">
            <v>นาย</v>
          </cell>
          <cell r="I788" t="str">
            <v>ชุติเดช</v>
          </cell>
          <cell r="J788" t="str">
            <v>จันทร์ณรงค์ชัย</v>
          </cell>
          <cell r="K788" t="str">
            <v>1-5099-01003-45-1</v>
          </cell>
          <cell r="L788" t="str">
            <v>สันกำแพง</v>
          </cell>
          <cell r="M788" t="str">
            <v>เชียงใหม่ 3</v>
          </cell>
          <cell r="N788">
            <v>8</v>
          </cell>
          <cell r="O788" t="str">
            <v>สินเชื่อธนาคารประชาชน</v>
          </cell>
          <cell r="P788" t="str">
            <v>1.บุคคลค้ำประกัน</v>
          </cell>
          <cell r="Q788"/>
          <cell r="R788"/>
          <cell r="S788" t="str">
            <v>แขวงเชียงใหม่</v>
          </cell>
          <cell r="T788" t="str">
            <v>ผบE5686</v>
          </cell>
          <cell r="U788">
            <v>2564</v>
          </cell>
          <cell r="V788" t="str">
            <v>ผบE5197</v>
          </cell>
          <cell r="W788">
            <v>2565</v>
          </cell>
          <cell r="X788"/>
          <cell r="Y788"/>
          <cell r="Z788"/>
          <cell r="AA788">
            <v>25</v>
          </cell>
          <cell r="AB788">
            <v>7</v>
          </cell>
          <cell r="AC788">
            <v>2565</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
          </cell>
          <cell r="BD788" t="str">
            <v/>
          </cell>
          <cell r="BE788" t="str">
            <v/>
          </cell>
          <cell r="BF788" t="str">
            <v/>
          </cell>
          <cell r="BG788" t="str">
            <v/>
          </cell>
          <cell r="BH788" t="str">
            <v/>
          </cell>
          <cell r="BI788" t="str">
            <v/>
          </cell>
          <cell r="BJ788" t="str">
            <v/>
          </cell>
          <cell r="BK788" t="str">
            <v/>
          </cell>
          <cell r="BL788" t="str">
            <v/>
          </cell>
          <cell r="BM788" t="str">
            <v/>
          </cell>
          <cell r="BN788" t="str">
            <v/>
          </cell>
          <cell r="BO788" t="str">
            <v/>
          </cell>
          <cell r="BP788" t="str">
            <v/>
          </cell>
          <cell r="BQ788" t="str">
            <v/>
          </cell>
          <cell r="BR788" t="str">
            <v/>
          </cell>
          <cell r="BS788" t="str">
            <v/>
          </cell>
          <cell r="BT788" t="str">
            <v>นายชุติเดช จันทร์ณรงค์ชัย</v>
          </cell>
          <cell r="BU788">
            <v>883263010384</v>
          </cell>
          <cell r="BV788" t="str">
            <v xml:space="preserve">1.นายชุติเดช  จันทร์ณรงค์ชัย
2.นายศุภฤกษ์  ต๊ะเรือน
3.นางไข่แก้ว  มีชัย
4.นางสาวขวัญใจ  วรเกษมศักดิ์
</v>
          </cell>
          <cell r="BW788" t="str">
            <v xml:space="preserve">จำเลยที่ 1
จำเลยที่ 2
ทายาทโดยธรรมของจำเลยที่ 3
จำเลยที่ 3
</v>
          </cell>
          <cell r="BX788" t="str">
            <v xml:space="preserve">1-5099-01003-45-1
1-5099-00983-10-0
3-5804-00260-18-2
1-1020-00564-48-5
</v>
          </cell>
          <cell r="BY78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8" t="str">
            <v>ไม่พบทรัพย์</v>
          </cell>
          <cell r="CA788"/>
          <cell r="CB788"/>
          <cell r="CC788"/>
          <cell r="CD788"/>
          <cell r="CE788"/>
          <cell r="CF788"/>
          <cell r="CG788"/>
          <cell r="CH788"/>
          <cell r="CI788"/>
          <cell r="CJ788"/>
          <cell r="CK788"/>
          <cell r="CL788"/>
          <cell r="CM788"/>
          <cell r="CN788"/>
          <cell r="CO788"/>
        </row>
        <row r="789">
          <cell r="B789">
            <v>2262</v>
          </cell>
          <cell r="C789">
            <v>781</v>
          </cell>
          <cell r="D789">
            <v>3</v>
          </cell>
          <cell r="E789">
            <v>8</v>
          </cell>
          <cell r="F789">
            <v>2566</v>
          </cell>
          <cell r="G789">
            <v>800082419931</v>
          </cell>
          <cell r="H789" t="str">
            <v>นาย</v>
          </cell>
          <cell r="I789" t="str">
            <v>เชิดชัย</v>
          </cell>
          <cell r="J789" t="str">
            <v>สุคำ</v>
          </cell>
          <cell r="K789">
            <v>3500600513467</v>
          </cell>
          <cell r="L789" t="str">
            <v>แม่ริม</v>
          </cell>
          <cell r="M789" t="str">
            <v>เชียงใหม่ 2</v>
          </cell>
          <cell r="N789">
            <v>8</v>
          </cell>
          <cell r="O789" t="str">
            <v>สินเชื่อธนาคารประชาชน</v>
          </cell>
          <cell r="P789" t="str">
            <v>1.บุคคลค้ำประกัน</v>
          </cell>
          <cell r="Q789">
            <v>54654</v>
          </cell>
          <cell r="R789">
            <v>24916.84</v>
          </cell>
          <cell r="S789" t="str">
            <v>แขวงเชียงใหม่</v>
          </cell>
          <cell r="T789" t="str">
            <v>ผบE1438</v>
          </cell>
          <cell r="U789">
            <v>2566</v>
          </cell>
          <cell r="V789" t="str">
            <v>ผบE3293</v>
          </cell>
          <cell r="W789">
            <v>2566</v>
          </cell>
          <cell r="X789">
            <v>16</v>
          </cell>
          <cell r="Y789">
            <v>5</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3/8/2566 // สืบแล้วรายงานผลวันที่</v>
          </cell>
          <cell r="BC789">
            <v>1200</v>
          </cell>
          <cell r="BD789">
            <v>10</v>
          </cell>
          <cell r="BE789">
            <v>6</v>
          </cell>
          <cell r="BF789">
            <v>2567</v>
          </cell>
          <cell r="BG789">
            <v>0</v>
          </cell>
          <cell r="BH789" t="str">
            <v>-</v>
          </cell>
          <cell r="BI789" t="str">
            <v>-</v>
          </cell>
          <cell r="BJ789" t="str">
            <v>-</v>
          </cell>
          <cell r="BK789">
            <v>0</v>
          </cell>
          <cell r="BL789">
            <v>2085</v>
          </cell>
          <cell r="BM789">
            <v>0</v>
          </cell>
          <cell r="BN789" t="str">
            <v/>
          </cell>
          <cell r="BO789" t="str">
            <v/>
          </cell>
          <cell r="BP789" t="str">
            <v/>
          </cell>
          <cell r="BQ789" t="str">
            <v>-</v>
          </cell>
          <cell r="BR789" t="str">
            <v>-</v>
          </cell>
          <cell r="BS789" t="str">
            <v>-</v>
          </cell>
          <cell r="BT789" t="str">
            <v>นายเชิดชัย สุคำ</v>
          </cell>
          <cell r="BU789">
            <v>800082419931</v>
          </cell>
          <cell r="BV789" t="str">
            <v>1.นายเชิดชัย  สุคำ
2.นางสาวอาฐิชา  จันทรารัตน์ศิริ
3.นางสาวอนุศนิยา  อัจฉริยวงศ์
4.นางณัฐชญา  แสกขุนทด</v>
          </cell>
          <cell r="BW789" t="str">
            <v>จำเลยที่ 1
คู่สมรสจำเลยที่ 1
จำเลยที่ 2
จำเลยที่ 3</v>
          </cell>
          <cell r="BX789" t="str">
            <v>3-5006-00513-46-7
3-3020-00261-98-3
8-5807-73002-05-8
3-3020-00940-70-8</v>
          </cell>
          <cell r="BY789"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9" t="str">
            <v>พบทรัพย์</v>
          </cell>
          <cell r="CA789"/>
          <cell r="CB789">
            <v>4</v>
          </cell>
          <cell r="CC789"/>
          <cell r="CD789"/>
          <cell r="CE789"/>
          <cell r="CF789"/>
          <cell r="CG789"/>
          <cell r="CH789"/>
          <cell r="CI789"/>
          <cell r="CJ789"/>
          <cell r="CK789"/>
          <cell r="CL789"/>
          <cell r="CM789"/>
          <cell r="CN789"/>
          <cell r="CO789"/>
        </row>
        <row r="790">
          <cell r="B790">
            <v>2263</v>
          </cell>
          <cell r="C790">
            <v>782</v>
          </cell>
          <cell r="D790">
            <v>21</v>
          </cell>
          <cell r="E790">
            <v>8</v>
          </cell>
          <cell r="F790">
            <v>2566</v>
          </cell>
          <cell r="G790">
            <v>800081782453</v>
          </cell>
          <cell r="H790" t="str">
            <v>นางสาว</v>
          </cell>
          <cell r="I790" t="str">
            <v>ฐิติมา</v>
          </cell>
          <cell r="J790" t="str">
            <v>อุ่นเมืองอินทร์</v>
          </cell>
          <cell r="K790" t="str">
            <v>1-5099-00895-15-4</v>
          </cell>
          <cell r="L790" t="str">
            <v>สันทราย</v>
          </cell>
          <cell r="M790" t="str">
            <v>เชียงใหม่ 2</v>
          </cell>
          <cell r="N790">
            <v>8</v>
          </cell>
          <cell r="O790" t="str">
            <v>สินเชื่อธนาคารประชาชน</v>
          </cell>
          <cell r="P790" t="str">
            <v>1.บุคคลค้ำประกัน</v>
          </cell>
          <cell r="Q790">
            <v>103108.2</v>
          </cell>
          <cell r="R790">
            <v>43022.89</v>
          </cell>
          <cell r="S790" t="str">
            <v>แขวงเชียงใหม่</v>
          </cell>
          <cell r="T790" t="str">
            <v>ผบE2738</v>
          </cell>
          <cell r="U790">
            <v>2566</v>
          </cell>
          <cell r="V790" t="str">
            <v>ผบE4432</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21/8/2566 // สืบแล้วรายงานผลวันที่ 7/12/2566</v>
          </cell>
          <cell r="BC790">
            <v>900</v>
          </cell>
          <cell r="BD790">
            <v>10</v>
          </cell>
          <cell r="BE790">
            <v>6</v>
          </cell>
          <cell r="BF790">
            <v>2567</v>
          </cell>
          <cell r="BG790">
            <v>0</v>
          </cell>
          <cell r="BH790" t="str">
            <v>-</v>
          </cell>
          <cell r="BI790" t="str">
            <v>-</v>
          </cell>
          <cell r="BJ790" t="str">
            <v>-</v>
          </cell>
          <cell r="BK790">
            <v>0</v>
          </cell>
          <cell r="BL790">
            <v>940</v>
          </cell>
          <cell r="BM790">
            <v>0</v>
          </cell>
          <cell r="BN790" t="str">
            <v/>
          </cell>
          <cell r="BO790" t="str">
            <v/>
          </cell>
          <cell r="BP790" t="str">
            <v/>
          </cell>
          <cell r="BQ790" t="str">
            <v>-</v>
          </cell>
          <cell r="BR790" t="str">
            <v>-</v>
          </cell>
          <cell r="BS790" t="str">
            <v>-</v>
          </cell>
          <cell r="BT790" t="str">
            <v>นางสาวฐิติมา อุ่นเมืองอินทร์</v>
          </cell>
          <cell r="BU790">
            <v>883266010023</v>
          </cell>
          <cell r="BV790" t="str">
            <v>1.นางสาวฐิติมา  อุ่นเมืองอินทร์
2.นางสาวสายฝน  สุนกาย
3.นายวัฒนา  วงค์หมึก</v>
          </cell>
          <cell r="BW790" t="str">
            <v>จำเลยที่ 1
จำเลยที่ 2
จำเลยที่ 3</v>
          </cell>
          <cell r="BX790" t="str">
            <v>1-5099-00895-15-4
3-5007-00340-71-8
1-5099-00957-17-6</v>
          </cell>
          <cell r="BY790"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0" t="str">
            <v>ไม่พบทรัพย์</v>
          </cell>
          <cell r="CA790"/>
          <cell r="CB790">
            <v>3</v>
          </cell>
          <cell r="CC790"/>
          <cell r="CD790"/>
          <cell r="CE790"/>
          <cell r="CF790"/>
          <cell r="CG790"/>
          <cell r="CH790"/>
          <cell r="CI790"/>
          <cell r="CJ790"/>
          <cell r="CK790"/>
          <cell r="CL790"/>
          <cell r="CM790"/>
          <cell r="CN790"/>
          <cell r="CO790"/>
        </row>
        <row r="791">
          <cell r="B791">
            <v>2264</v>
          </cell>
          <cell r="C791">
            <v>783</v>
          </cell>
          <cell r="D791">
            <v>6</v>
          </cell>
          <cell r="E791">
            <v>9</v>
          </cell>
          <cell r="F791">
            <v>2566</v>
          </cell>
          <cell r="G791">
            <v>800059343817</v>
          </cell>
          <cell r="H791" t="str">
            <v>นาง</v>
          </cell>
          <cell r="I791" t="str">
            <v>งามพิศ</v>
          </cell>
          <cell r="J791" t="str">
            <v>อินต๊ะ</v>
          </cell>
          <cell r="K791" t="str">
            <v>3-5014-00202-13-2</v>
          </cell>
          <cell r="L791" t="str">
            <v>สันทราย</v>
          </cell>
          <cell r="M791" t="str">
            <v>เชียงใหม่ 2</v>
          </cell>
          <cell r="N791">
            <v>8</v>
          </cell>
          <cell r="O791" t="str">
            <v>สินเชื่อธนาคารประชาชน</v>
          </cell>
          <cell r="P791" t="str">
            <v>1.บุคคลค้ำประกัน</v>
          </cell>
          <cell r="Q791">
            <v>96265</v>
          </cell>
          <cell r="R791">
            <v>20217.240000000002</v>
          </cell>
          <cell r="S791" t="str">
            <v>แขวงเชียงใหม่</v>
          </cell>
          <cell r="T791" t="str">
            <v>ผบE2737</v>
          </cell>
          <cell r="U791">
            <v>2566</v>
          </cell>
          <cell r="V791" t="str">
            <v>ผบE4435</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 // เบิกสืบ 10/6/2567</v>
          </cell>
          <cell r="BC791">
            <v>1500</v>
          </cell>
          <cell r="BD791">
            <v>10</v>
          </cell>
          <cell r="BE791">
            <v>6</v>
          </cell>
          <cell r="BF791">
            <v>2567</v>
          </cell>
          <cell r="BG791">
            <v>0</v>
          </cell>
          <cell r="BH791" t="str">
            <v>-</v>
          </cell>
          <cell r="BI791" t="str">
            <v>-</v>
          </cell>
          <cell r="BJ791" t="str">
            <v>-</v>
          </cell>
          <cell r="BK791">
            <v>0</v>
          </cell>
          <cell r="BL791">
            <v>1645</v>
          </cell>
          <cell r="BM791">
            <v>0</v>
          </cell>
          <cell r="BN791" t="str">
            <v/>
          </cell>
          <cell r="BO791" t="str">
            <v/>
          </cell>
          <cell r="BP791" t="str">
            <v/>
          </cell>
          <cell r="BQ791" t="str">
            <v>-</v>
          </cell>
          <cell r="BR791" t="str">
            <v>-</v>
          </cell>
          <cell r="BS791" t="str">
            <v>-</v>
          </cell>
          <cell r="BT791" t="str">
            <v>นางงามพิศ อินต๊ะ</v>
          </cell>
          <cell r="BU791">
            <v>883266010024</v>
          </cell>
          <cell r="BV791" t="str">
            <v>1.นางสาวงามพิศ อินต๊ะ
2.นายเสน่ห์  อินต๊ะ
3.นางผานิตร  พานคำดาว
4.นายวิวัฒน์  พานคำดาว
5.นางสาววชิราภรณ์  ดมดอก</v>
          </cell>
          <cell r="BW791" t="str">
            <v>จำเลยที่ 1
คู่สมรสจำเลยที่ 1
จำเลยที่ 2
คู่สมรสจำเลยที่ 2
จำเลยที่ 3</v>
          </cell>
          <cell r="BX791" t="str">
            <v>3-5014-00202-13-2
3-5014-00201-67-5
3-5014-00202-23-0
3-5711-00065-50-4
3-5011-00228-62-4</v>
          </cell>
          <cell r="BY791"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1" t="str">
            <v>พบทรัพย์</v>
          </cell>
          <cell r="CA791"/>
          <cell r="CB791">
            <v>5</v>
          </cell>
          <cell r="CC791"/>
          <cell r="CD791"/>
          <cell r="CE791"/>
          <cell r="CF791"/>
          <cell r="CG791"/>
          <cell r="CH791"/>
          <cell r="CI791"/>
          <cell r="CJ791"/>
          <cell r="CK791"/>
          <cell r="CL791"/>
          <cell r="CM791"/>
          <cell r="CN791"/>
          <cell r="CO791"/>
        </row>
        <row r="792">
          <cell r="B792">
            <v>2265</v>
          </cell>
          <cell r="C792">
            <v>784</v>
          </cell>
          <cell r="D792">
            <v>6</v>
          </cell>
          <cell r="E792">
            <v>9</v>
          </cell>
          <cell r="F792">
            <v>2566</v>
          </cell>
          <cell r="G792">
            <v>800085947532</v>
          </cell>
          <cell r="H792" t="str">
            <v>นางสาว</v>
          </cell>
          <cell r="I792" t="str">
            <v xml:space="preserve">รัตนาภรณ์ </v>
          </cell>
          <cell r="J792" t="str">
            <v>พงษ์ตัน</v>
          </cell>
          <cell r="K792">
            <v>1509901584551</v>
          </cell>
          <cell r="L792" t="str">
            <v>สันทราย</v>
          </cell>
          <cell r="M792" t="str">
            <v>เชียงใหม่ 2</v>
          </cell>
          <cell r="N792">
            <v>8</v>
          </cell>
          <cell r="O792" t="str">
            <v>สินเชื่อธนาคารประชาชน</v>
          </cell>
          <cell r="P792" t="str">
            <v>1.บุคคลค้ำประกัน</v>
          </cell>
          <cell r="Q792">
            <v>55988</v>
          </cell>
          <cell r="R792">
            <v>22725.16</v>
          </cell>
          <cell r="S792" t="str">
            <v>แขวงเชียงใหม่</v>
          </cell>
          <cell r="T792" t="str">
            <v>ผบE1467</v>
          </cell>
          <cell r="U792">
            <v>2566</v>
          </cell>
          <cell r="V792" t="str">
            <v>ผบE4441</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v>
          </cell>
          <cell r="BC792">
            <v>900</v>
          </cell>
          <cell r="BD792">
            <v>10</v>
          </cell>
          <cell r="BE792">
            <v>6</v>
          </cell>
          <cell r="BF792">
            <v>2567</v>
          </cell>
          <cell r="BG792">
            <v>0</v>
          </cell>
          <cell r="BH792" t="str">
            <v>-</v>
          </cell>
          <cell r="BI792" t="str">
            <v>-</v>
          </cell>
          <cell r="BJ792" t="str">
            <v>-</v>
          </cell>
          <cell r="BK792">
            <v>0</v>
          </cell>
          <cell r="BL792">
            <v>1190</v>
          </cell>
          <cell r="BM792">
            <v>0</v>
          </cell>
          <cell r="BN792" t="str">
            <v/>
          </cell>
          <cell r="BO792" t="str">
            <v/>
          </cell>
          <cell r="BP792" t="str">
            <v/>
          </cell>
          <cell r="BQ792" t="str">
            <v>-</v>
          </cell>
          <cell r="BR792" t="str">
            <v>-</v>
          </cell>
          <cell r="BS792" t="str">
            <v>-</v>
          </cell>
          <cell r="BT792" t="str">
            <v>นางสาวรัตนาภรณ์  พงษ์ตัน</v>
          </cell>
          <cell r="BU792">
            <v>883265010850</v>
          </cell>
          <cell r="BV792" t="str">
            <v>1.นางสาวรัตนาภรณ์  พงษ์ตัน
2.นายธนกฤต  โตวิเชียร
3.นางสาวกัญจน์ชนา  มูลละ</v>
          </cell>
          <cell r="BW792" t="str">
            <v xml:space="preserve">จำเลยที่ 1
จำเลยที่ 2
จำเลยที่ 3 
</v>
          </cell>
          <cell r="BX792" t="str">
            <v>1-5099-01584-55-1
1-5099-01532--42-0
1-5099-01519-66-1</v>
          </cell>
          <cell r="BY792"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2" t="str">
            <v>พบทรัพย์</v>
          </cell>
          <cell r="CA792"/>
          <cell r="CB792">
            <v>3</v>
          </cell>
          <cell r="CC792"/>
          <cell r="CD792"/>
          <cell r="CE792"/>
          <cell r="CF792"/>
          <cell r="CG792"/>
          <cell r="CH792"/>
          <cell r="CI792"/>
          <cell r="CJ792"/>
          <cell r="CK792"/>
          <cell r="CL792"/>
          <cell r="CM792"/>
          <cell r="CN792"/>
          <cell r="CO792"/>
        </row>
        <row r="793">
          <cell r="B793">
            <v>2266</v>
          </cell>
          <cell r="C793">
            <v>785</v>
          </cell>
          <cell r="D793"/>
          <cell r="E793"/>
          <cell r="F793"/>
          <cell r="G793">
            <v>800076818585</v>
          </cell>
          <cell r="H793" t="str">
            <v>ว่าที่ร้อยตรี</v>
          </cell>
          <cell r="I793" t="str">
            <v>ณัฐสิมา</v>
          </cell>
          <cell r="J793" t="str">
            <v>ถนอมบุญ</v>
          </cell>
          <cell r="K793" t="str">
            <v>1 5099 01032 29 0</v>
          </cell>
          <cell r="L793" t="str">
            <v>แม่โจ้</v>
          </cell>
          <cell r="M793" t="str">
            <v>เชียงใหม่ 2</v>
          </cell>
          <cell r="N793">
            <v>8</v>
          </cell>
          <cell r="O793" t="str">
            <v>สินเชื่อธนาคารประชาชน</v>
          </cell>
          <cell r="P793" t="str">
            <v>1.บุคคลค้ำประกัน</v>
          </cell>
          <cell r="Q793">
            <v>69067.14</v>
          </cell>
          <cell r="R793">
            <v>27201.83</v>
          </cell>
          <cell r="S793" t="str">
            <v>แขวงเชียงใหม่</v>
          </cell>
          <cell r="T793" t="str">
            <v>ผบE7158</v>
          </cell>
          <cell r="U793">
            <v>2565</v>
          </cell>
          <cell r="V793" t="str">
            <v>ผบE139</v>
          </cell>
          <cell r="W793">
            <v>2566</v>
          </cell>
          <cell r="X793">
            <v>17</v>
          </cell>
          <cell r="Y793">
            <v>1</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1200</v>
          </cell>
          <cell r="BD793">
            <v>10</v>
          </cell>
          <cell r="BE793">
            <v>6</v>
          </cell>
          <cell r="BF793">
            <v>2567</v>
          </cell>
          <cell r="BG793">
            <v>0</v>
          </cell>
          <cell r="BH793" t="str">
            <v>-</v>
          </cell>
          <cell r="BI793" t="str">
            <v>-</v>
          </cell>
          <cell r="BJ793" t="str">
            <v>-</v>
          </cell>
          <cell r="BK793">
            <v>0</v>
          </cell>
          <cell r="BL793">
            <v>1485</v>
          </cell>
          <cell r="BM793">
            <v>0</v>
          </cell>
          <cell r="BN793" t="str">
            <v/>
          </cell>
          <cell r="BO793" t="str">
            <v/>
          </cell>
          <cell r="BP793" t="str">
            <v/>
          </cell>
          <cell r="BQ793" t="str">
            <v>-</v>
          </cell>
          <cell r="BR793" t="str">
            <v>-</v>
          </cell>
          <cell r="BS793" t="str">
            <v>-</v>
          </cell>
          <cell r="BT793" t="str">
            <v>ว่าที่ร้อยตรีณัฐสิมา ถนอมบุญ</v>
          </cell>
          <cell r="BU793">
            <v>883265010433</v>
          </cell>
          <cell r="BV793" t="str">
            <v>1.ว่าที่ร้อยตรีหญิงณัฐสิมา  ถนอมบุญ
2.ว่าที่ร้อยตรีหญิงอรนภา  แสนเกรียง
3.นางชญาณ์นันท์  บัวเกตุ
4.นายเอกชัย  บัวเกตุ</v>
          </cell>
          <cell r="BW793" t="str">
            <v>จำเลยที่ 1
จำเลยที่ 2
จำเลยที่ 3
คู่สมรสจำเลยที่ 3</v>
          </cell>
          <cell r="BX793" t="str">
            <v>1-5099-01032-29-0
1-5099-01016-87-1
3-5014-00137-87-0
3-8106-00038-81-2</v>
          </cell>
          <cell r="BY793"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3" t="str">
            <v>ไม่พบทรัพย์</v>
          </cell>
          <cell r="CA793"/>
          <cell r="CB793">
            <v>4</v>
          </cell>
          <cell r="CC793"/>
          <cell r="CD793"/>
          <cell r="CE793"/>
          <cell r="CF793"/>
          <cell r="CG793"/>
          <cell r="CH793"/>
          <cell r="CI793"/>
          <cell r="CJ793"/>
          <cell r="CK793"/>
          <cell r="CL793"/>
          <cell r="CM793"/>
          <cell r="CN793"/>
          <cell r="CO793"/>
        </row>
        <row r="794">
          <cell r="B794">
            <v>2267</v>
          </cell>
          <cell r="C794">
            <v>786</v>
          </cell>
          <cell r="D794"/>
          <cell r="E794"/>
          <cell r="F794"/>
          <cell r="G794">
            <v>800145587260</v>
          </cell>
          <cell r="H794" t="str">
            <v>นาย</v>
          </cell>
          <cell r="I794" t="str">
            <v xml:space="preserve">กิตติ </v>
          </cell>
          <cell r="J794" t="str">
            <v>อุ่นเรือน</v>
          </cell>
          <cell r="K794">
            <v>1500700113375</v>
          </cell>
          <cell r="L794" t="str">
            <v>แม่โจ้</v>
          </cell>
          <cell r="M794" t="str">
            <v>เชียงใหม่ 2</v>
          </cell>
          <cell r="N794">
            <v>8</v>
          </cell>
          <cell r="O794" t="str">
            <v>สินเชื่อธนาคารประชาชน</v>
          </cell>
          <cell r="P794" t="str">
            <v>1.บุคคลค้ำประกัน</v>
          </cell>
          <cell r="Q794">
            <v>45833</v>
          </cell>
          <cell r="R794">
            <v>3717.47</v>
          </cell>
          <cell r="S794" t="str">
            <v>แขวงเชียงดาว</v>
          </cell>
          <cell r="T794" t="str">
            <v>ผบE16</v>
          </cell>
          <cell r="U794">
            <v>2566</v>
          </cell>
          <cell r="V794" t="str">
            <v>ผบE96</v>
          </cell>
          <cell r="W794">
            <v>2566</v>
          </cell>
          <cell r="X794">
            <v>6</v>
          </cell>
          <cell r="Y794">
            <v>2</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600</v>
          </cell>
          <cell r="BD794">
            <v>10</v>
          </cell>
          <cell r="BE794">
            <v>6</v>
          </cell>
          <cell r="BF794">
            <v>2567</v>
          </cell>
          <cell r="BG794">
            <v>0</v>
          </cell>
          <cell r="BH794" t="str">
            <v>-</v>
          </cell>
          <cell r="BI794" t="str">
            <v>-</v>
          </cell>
          <cell r="BJ794" t="str">
            <v>-</v>
          </cell>
          <cell r="BK794">
            <v>0</v>
          </cell>
          <cell r="BL794">
            <v>945</v>
          </cell>
          <cell r="BM794">
            <v>0</v>
          </cell>
          <cell r="BN794" t="str">
            <v/>
          </cell>
          <cell r="BO794" t="str">
            <v/>
          </cell>
          <cell r="BP794" t="str">
            <v/>
          </cell>
          <cell r="BQ794" t="str">
            <v>-</v>
          </cell>
          <cell r="BR794" t="str">
            <v>-</v>
          </cell>
          <cell r="BS794" t="str">
            <v>-</v>
          </cell>
          <cell r="BT794" t="str">
            <v>นายกิตติ  อุ่นเรือน</v>
          </cell>
          <cell r="BU794">
            <v>883265010855</v>
          </cell>
          <cell r="BV794" t="str">
            <v>1.นายกิตติ  อุ่นเรือน
2.นายณัฐพงค์  เรือนงาม</v>
          </cell>
          <cell r="BW794" t="str">
            <v>จำเลยที่ 1
จำเลยที่ 2</v>
          </cell>
          <cell r="BX794" t="str">
            <v>1-5007-00113-37-5
1-5005-00086-17-1</v>
          </cell>
          <cell r="BY79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4" t="str">
            <v>ไม่พบทรัพย์</v>
          </cell>
          <cell r="CA794"/>
          <cell r="CB794">
            <v>2</v>
          </cell>
          <cell r="CC794"/>
          <cell r="CD794"/>
          <cell r="CE794"/>
          <cell r="CF794"/>
          <cell r="CG794"/>
          <cell r="CH794"/>
          <cell r="CI794"/>
          <cell r="CJ794"/>
          <cell r="CK794"/>
          <cell r="CL794"/>
          <cell r="CM794"/>
          <cell r="CN794"/>
          <cell r="CO794"/>
        </row>
        <row r="795">
          <cell r="B795">
            <v>2268</v>
          </cell>
          <cell r="C795">
            <v>787</v>
          </cell>
          <cell r="D795">
            <v>4</v>
          </cell>
          <cell r="E795">
            <v>8</v>
          </cell>
          <cell r="F795">
            <v>2566</v>
          </cell>
          <cell r="G795">
            <v>800102279513</v>
          </cell>
          <cell r="H795" t="str">
            <v>นางสาว</v>
          </cell>
          <cell r="I795" t="str">
            <v>ลลิภัทร</v>
          </cell>
          <cell r="J795" t="str">
            <v>คัมภีระ</v>
          </cell>
          <cell r="K795">
            <v>3501300819595</v>
          </cell>
          <cell r="L795" t="str">
            <v>เชียงใหม่</v>
          </cell>
          <cell r="M795" t="str">
            <v>เชียงใหม่ 1</v>
          </cell>
          <cell r="N795">
            <v>8</v>
          </cell>
          <cell r="O795" t="str">
            <v>สินเชื่อธนาคารประชาชน</v>
          </cell>
          <cell r="P795" t="str">
            <v>1.บุคคลค้ำประกัน</v>
          </cell>
          <cell r="Q795">
            <v>197696</v>
          </cell>
          <cell r="R795">
            <v>29343.73</v>
          </cell>
          <cell r="S795" t="str">
            <v>แขวงเชียงใหม่</v>
          </cell>
          <cell r="T795" t="str">
            <v>ผบE6235</v>
          </cell>
          <cell r="U795">
            <v>2565</v>
          </cell>
          <cell r="V795" t="str">
            <v>ผบE8430</v>
          </cell>
          <cell r="W795">
            <v>2565</v>
          </cell>
          <cell r="X795">
            <v>28</v>
          </cell>
          <cell r="Y795">
            <v>11</v>
          </cell>
          <cell r="Z795">
            <v>2565</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v>600</v>
          </cell>
          <cell r="BD795">
            <v>12</v>
          </cell>
          <cell r="BE795">
            <v>7</v>
          </cell>
          <cell r="BF795">
            <v>2567</v>
          </cell>
          <cell r="BG795">
            <v>0</v>
          </cell>
          <cell r="BH795" t="str">
            <v>-</v>
          </cell>
          <cell r="BI795" t="str">
            <v>-</v>
          </cell>
          <cell r="BJ795" t="str">
            <v>-</v>
          </cell>
          <cell r="BK795">
            <v>0</v>
          </cell>
          <cell r="BL795">
            <v>915</v>
          </cell>
          <cell r="BM795">
            <v>0</v>
          </cell>
          <cell r="BN795" t="str">
            <v/>
          </cell>
          <cell r="BO795" t="str">
            <v/>
          </cell>
          <cell r="BP795" t="str">
            <v/>
          </cell>
          <cell r="BQ795" t="str">
            <v>-</v>
          </cell>
          <cell r="BR795" t="str">
            <v>-</v>
          </cell>
          <cell r="BS795" t="str">
            <v>-</v>
          </cell>
          <cell r="BT795" t="str">
            <v>นางสาวลลิภัทร คัมภีระ</v>
          </cell>
          <cell r="BU795">
            <v>883165010124</v>
          </cell>
          <cell r="BV795" t="str">
            <v>1.นางสาวลลิภัทร  คัมภีระ
2.นายฉัตรินทร์  มะโน</v>
          </cell>
          <cell r="BW795" t="str">
            <v>จำเลยที่ 1
จำเลยที่ 2</v>
          </cell>
          <cell r="BX795" t="str">
            <v>3-5013-00819-59-6
1-5099-01338-41-1</v>
          </cell>
          <cell r="BY79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5" t="str">
            <v>ไม่พบทรัพย์</v>
          </cell>
          <cell r="CA795"/>
          <cell r="CB795">
            <v>2</v>
          </cell>
          <cell r="CC795"/>
          <cell r="CD795"/>
          <cell r="CE795"/>
          <cell r="CF795"/>
          <cell r="CG795"/>
          <cell r="CH795"/>
          <cell r="CI795"/>
          <cell r="CJ795"/>
          <cell r="CK795"/>
          <cell r="CL795"/>
          <cell r="CM795"/>
          <cell r="CN795"/>
          <cell r="CO795"/>
        </row>
        <row r="796">
          <cell r="B796">
            <v>2269</v>
          </cell>
          <cell r="C796">
            <v>788</v>
          </cell>
          <cell r="D796">
            <v>4</v>
          </cell>
          <cell r="E796">
            <v>8</v>
          </cell>
          <cell r="F796">
            <v>2566</v>
          </cell>
          <cell r="G796">
            <v>800099092846</v>
          </cell>
          <cell r="H796" t="str">
            <v>นางสาว</v>
          </cell>
          <cell r="I796" t="str">
            <v>มณฑน์รัตน์</v>
          </cell>
          <cell r="J796" t="str">
            <v>จิตรทรวง</v>
          </cell>
          <cell r="K796">
            <v>3500600172422</v>
          </cell>
          <cell r="L796" t="str">
            <v>เชียงใหม่</v>
          </cell>
          <cell r="M796" t="str">
            <v>เชียงใหม่ 1</v>
          </cell>
          <cell r="N796">
            <v>8</v>
          </cell>
          <cell r="O796" t="str">
            <v>สินเชื่อธนาคารประชาชน</v>
          </cell>
          <cell r="P796" t="str">
            <v>1.บุคคลค้ำประกัน</v>
          </cell>
          <cell r="Q796">
            <v>130325</v>
          </cell>
          <cell r="R796">
            <v>34665.800000000003</v>
          </cell>
          <cell r="S796" t="str">
            <v>แขวงเชียงใหม่</v>
          </cell>
          <cell r="T796" t="str">
            <v>ผบE7139</v>
          </cell>
          <cell r="U796">
            <v>2565</v>
          </cell>
          <cell r="V796" t="str">
            <v>ผบE245</v>
          </cell>
          <cell r="W796">
            <v>2566</v>
          </cell>
          <cell r="X796">
            <v>17</v>
          </cell>
          <cell r="Y796">
            <v>1</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900</v>
          </cell>
          <cell r="BD796">
            <v>12</v>
          </cell>
          <cell r="BE796">
            <v>7</v>
          </cell>
          <cell r="BF796">
            <v>2567</v>
          </cell>
          <cell r="BG796">
            <v>0</v>
          </cell>
          <cell r="BH796" t="str">
            <v>-</v>
          </cell>
          <cell r="BI796" t="str">
            <v>-</v>
          </cell>
          <cell r="BJ796" t="str">
            <v>-</v>
          </cell>
          <cell r="BK796">
            <v>0</v>
          </cell>
          <cell r="BL796">
            <v>1300</v>
          </cell>
          <cell r="BM796">
            <v>0</v>
          </cell>
          <cell r="BN796" t="str">
            <v/>
          </cell>
          <cell r="BO796" t="str">
            <v/>
          </cell>
          <cell r="BP796" t="str">
            <v/>
          </cell>
          <cell r="BQ796" t="str">
            <v>-</v>
          </cell>
          <cell r="BR796" t="str">
            <v>-</v>
          </cell>
          <cell r="BS796" t="str">
            <v>-</v>
          </cell>
          <cell r="BT796" t="str">
            <v>นางสาวมณฑน์รัตน์ จิตรทรวง</v>
          </cell>
          <cell r="BU796">
            <v>883165010179</v>
          </cell>
          <cell r="BV796" t="str">
            <v>1.มณฑน์รัตน์  จิตรทรวง
2.นางสาวมัทนา  รินฤาษี
3.นางบุณยากรณ์  รินทร์ทา</v>
          </cell>
          <cell r="BW796" t="str">
            <v>จำเลยที่ 1
จำเลยที่ 2
จำเลยที่ 3</v>
          </cell>
          <cell r="BX796" t="str">
            <v>3-5006-00172-42-2
1-5016-00014-12-1
3-5012-00636-88-1</v>
          </cell>
          <cell r="BY796"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6" t="str">
            <v>ไม่พบทรัพย์</v>
          </cell>
          <cell r="CA796"/>
          <cell r="CB796">
            <v>3</v>
          </cell>
          <cell r="CC796"/>
          <cell r="CD796"/>
          <cell r="CE796"/>
          <cell r="CF796"/>
          <cell r="CG796"/>
          <cell r="CH796"/>
          <cell r="CI796"/>
          <cell r="CJ796"/>
          <cell r="CK796"/>
          <cell r="CL796"/>
          <cell r="CM796"/>
          <cell r="CN796"/>
          <cell r="CO796"/>
        </row>
        <row r="797">
          <cell r="B797">
            <v>2270</v>
          </cell>
          <cell r="C797">
            <v>789</v>
          </cell>
          <cell r="D797">
            <v>4</v>
          </cell>
          <cell r="E797">
            <v>8</v>
          </cell>
          <cell r="F797">
            <v>2566</v>
          </cell>
          <cell r="G797">
            <v>800027845919</v>
          </cell>
          <cell r="H797" t="str">
            <v>นาง</v>
          </cell>
          <cell r="I797" t="str">
            <v>สุนิสา</v>
          </cell>
          <cell r="J797" t="str">
            <v>จินะชิต</v>
          </cell>
          <cell r="K797">
            <v>3500100044581</v>
          </cell>
          <cell r="L797" t="str">
            <v>เชียงใหม่</v>
          </cell>
          <cell r="M797" t="str">
            <v>เชียงใหม่ 1</v>
          </cell>
          <cell r="N797">
            <v>8</v>
          </cell>
          <cell r="O797" t="str">
            <v>พัฒนากลุ่มอาชีพ (เกื้อกูล)</v>
          </cell>
          <cell r="P797" t="str">
            <v>1.บุคคลค้ำประกัน</v>
          </cell>
          <cell r="Q797">
            <v>1638273.58</v>
          </cell>
          <cell r="R797">
            <v>199719.22</v>
          </cell>
          <cell r="S797" t="str">
            <v>จังหวัดเชียงใหม่</v>
          </cell>
          <cell r="T797" t="str">
            <v>ผบ.2004</v>
          </cell>
          <cell r="U797">
            <v>2562</v>
          </cell>
          <cell r="V797" t="str">
            <v>ผบ.2360</v>
          </cell>
          <cell r="W797">
            <v>2562</v>
          </cell>
          <cell r="X797"/>
          <cell r="Y797"/>
          <cell r="Z797"/>
          <cell r="AA797">
            <v>28</v>
          </cell>
          <cell r="AB797">
            <v>10</v>
          </cell>
          <cell r="AC797">
            <v>2562</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นางสุนิสา จินะชิต</v>
          </cell>
          <cell r="BU797">
            <v>883162011068</v>
          </cell>
          <cell r="BV797" t="str">
            <v>1.นางสุนิสา  จินะชิต
2.นางศิริพร  พรพิพัฒน์ไพบูลย์
3.นางเยาวนิจ  เนตรศุขำ
4.นายจินดา  เนตรศุขำ
5.นายปรีชา  ตันวัฒนานันท์</v>
          </cell>
          <cell r="BW797" t="str">
            <v xml:space="preserve">จำเลยที่ 1
จำเลยที่ 2
จำเลยที่ 3
คู่สมรสจำเลยที่ 3
จำเลยที่ 4
</v>
          </cell>
          <cell r="BX797" t="str">
            <v>3-5001-00044-58-1
3-5001-00353-42-8
3-5007-00123-02-4
3-5007-00123-01-6
3-5099-00175-30-1</v>
          </cell>
          <cell r="BY79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7" t="str">
            <v>ไม่พบทรัพย์</v>
          </cell>
          <cell r="CA797"/>
          <cell r="CB797">
            <v>5</v>
          </cell>
          <cell r="CC797" t="str">
            <v>ลลิตา</v>
          </cell>
          <cell r="CD797"/>
          <cell r="CE797"/>
          <cell r="CF797"/>
          <cell r="CG797"/>
          <cell r="CH797"/>
          <cell r="CI797"/>
          <cell r="CJ797"/>
          <cell r="CK797"/>
          <cell r="CL797"/>
          <cell r="CM797"/>
          <cell r="CN797"/>
          <cell r="CO797"/>
        </row>
        <row r="798">
          <cell r="B798">
            <v>2271</v>
          </cell>
          <cell r="C798">
            <v>790</v>
          </cell>
          <cell r="D798">
            <v>8</v>
          </cell>
          <cell r="E798">
            <v>8</v>
          </cell>
          <cell r="F798">
            <v>2566</v>
          </cell>
          <cell r="G798">
            <v>800031874046</v>
          </cell>
          <cell r="H798" t="str">
            <v>นาย</v>
          </cell>
          <cell r="I798" t="str">
            <v>ดำเนิน</v>
          </cell>
          <cell r="J798" t="str">
            <v>ชัยมณี</v>
          </cell>
          <cell r="K798" t="str">
            <v>3 5015 00518 16 6</v>
          </cell>
          <cell r="L798" t="str">
            <v>หนองหอย</v>
          </cell>
          <cell r="M798" t="str">
            <v>เชียงใหม่ 1</v>
          </cell>
          <cell r="N798">
            <v>8</v>
          </cell>
          <cell r="O798" t="str">
            <v>สินเชื่อสวัสดิการ</v>
          </cell>
          <cell r="P798" t="str">
            <v>1.บุคคลค้ำประกัน</v>
          </cell>
          <cell r="Q798">
            <v>96054.93</v>
          </cell>
          <cell r="R798">
            <v>15125.83</v>
          </cell>
          <cell r="S798" t="str">
            <v>แขวงเชียงใหม่</v>
          </cell>
          <cell r="T798" t="str">
            <v>ผบE2728</v>
          </cell>
          <cell r="U798">
            <v>2566</v>
          </cell>
          <cell r="V798" t="str">
            <v>ผบE4411</v>
          </cell>
          <cell r="W798">
            <v>2566</v>
          </cell>
          <cell r="X798">
            <v>12</v>
          </cell>
          <cell r="Y798">
            <v>6</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8/8/2566 // สืบแล้วรายงานผลวันที่ 8/12/2566</v>
          </cell>
          <cell r="BC798">
            <v>1200</v>
          </cell>
          <cell r="BD798">
            <v>12</v>
          </cell>
          <cell r="BE798">
            <v>7</v>
          </cell>
          <cell r="BF798">
            <v>2567</v>
          </cell>
          <cell r="BG798">
            <v>0</v>
          </cell>
          <cell r="BH798" t="str">
            <v>-</v>
          </cell>
          <cell r="BI798" t="str">
            <v>-</v>
          </cell>
          <cell r="BJ798" t="str">
            <v>-</v>
          </cell>
          <cell r="BK798">
            <v>0</v>
          </cell>
          <cell r="BL798">
            <v>1190</v>
          </cell>
          <cell r="BM798">
            <v>0</v>
          </cell>
          <cell r="BN798" t="str">
            <v/>
          </cell>
          <cell r="BO798" t="str">
            <v/>
          </cell>
          <cell r="BP798" t="str">
            <v/>
          </cell>
          <cell r="BQ798" t="str">
            <v>-</v>
          </cell>
          <cell r="BR798" t="str">
            <v>-</v>
          </cell>
          <cell r="BS798" t="str">
            <v>-</v>
          </cell>
          <cell r="BT798" t="str">
            <v>นายดำเนิน ชัยมณี</v>
          </cell>
          <cell r="BU798">
            <v>883166010005</v>
          </cell>
          <cell r="BV798" t="str">
            <v>1.นายดำเนิน  ชัยมณี
2.นางนลิน  ชัยมณี
3.นายเอกรินทร์  แก้วมณีวรรณ์
4.นายชัยศิริ  ชัว</v>
          </cell>
          <cell r="BW798" t="str">
            <v xml:space="preserve">จำเลยที่ 1
คู่สมรสจำเลยที่ 1
จำเลยที่ 2
จำเลยที่ 3
</v>
          </cell>
          <cell r="BX798" t="str">
            <v>3-5015-00518-16-6
3-5001-00382-21-5
3-5001-00268-80-3
5-5099-00095-90-8</v>
          </cell>
          <cell r="BY7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8" t="str">
            <v>ไม่พบทรัพย์</v>
          </cell>
          <cell r="CA798"/>
          <cell r="CB798">
            <v>4</v>
          </cell>
          <cell r="CC798"/>
          <cell r="CD798"/>
          <cell r="CE798"/>
          <cell r="CF798"/>
          <cell r="CG798"/>
          <cell r="CH798"/>
          <cell r="CI798"/>
          <cell r="CJ798"/>
          <cell r="CK798"/>
          <cell r="CL798"/>
          <cell r="CM798"/>
          <cell r="CN798"/>
          <cell r="CO798"/>
        </row>
        <row r="799">
          <cell r="B799">
            <v>2272</v>
          </cell>
          <cell r="C799">
            <v>791</v>
          </cell>
          <cell r="D799">
            <v>11</v>
          </cell>
          <cell r="E799">
            <v>8</v>
          </cell>
          <cell r="F799">
            <v>2566</v>
          </cell>
          <cell r="G799">
            <v>800054826030</v>
          </cell>
          <cell r="H799" t="str">
            <v>นาง</v>
          </cell>
          <cell r="I799" t="str">
            <v>เกสรา</v>
          </cell>
          <cell r="J799" t="str">
            <v>ไอ่มี</v>
          </cell>
          <cell r="K799">
            <v>5570100082781</v>
          </cell>
          <cell r="L799" t="str">
            <v>ช้างคลาน</v>
          </cell>
          <cell r="M799" t="str">
            <v>เชียงใหม่ 1</v>
          </cell>
          <cell r="N799">
            <v>8</v>
          </cell>
          <cell r="O799" t="str">
            <v>สินเชื่อธนาคารประชาชน</v>
          </cell>
          <cell r="P799" t="str">
            <v>1.บุคคลค้ำประกัน</v>
          </cell>
          <cell r="Q799">
            <v>104194.82</v>
          </cell>
          <cell r="R799">
            <v>16546.91</v>
          </cell>
          <cell r="S799" t="str">
            <v>แขวงเชียงใหม่</v>
          </cell>
          <cell r="T799" t="str">
            <v>ผบ.2560</v>
          </cell>
          <cell r="U799">
            <v>2563</v>
          </cell>
          <cell r="V799" t="str">
            <v>ผบ.5202</v>
          </cell>
          <cell r="W799">
            <v>2563</v>
          </cell>
          <cell r="X799">
            <v>24</v>
          </cell>
          <cell r="Y799">
            <v>7</v>
          </cell>
          <cell r="Z799">
            <v>2563</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11/8/2566//สืบแล้ว รายงานผลสืบ 4/1/2567</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นางเกสรา ไอ่มี</v>
          </cell>
          <cell r="BU799">
            <v>823560011123</v>
          </cell>
          <cell r="BV799" t="str">
            <v>1.นางเกสรา  ไอ่มี
2.นายณรงค์ศักดิ์  ศิริลักษณ์โกศล
3.นายเจษฎา  เจริญกิติศัพท์
4.นางสาวกัณฐิ์ลดา  ทองน้อย</v>
          </cell>
          <cell r="BW799" t="str">
            <v>จำเลยที่ 1
คู่สมรสจำเลยที่ 1
จำเลยที่ 2
คู่สมรสจำเลยที่ 2</v>
          </cell>
          <cell r="BX799" t="str">
            <v>5-5701-00082-78-1
3-5403-00078-10-2
3-7301-00026-32-8
5-5603-00037-24-1</v>
          </cell>
          <cell r="BY799"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9" t="str">
            <v>พบทรัพย์</v>
          </cell>
          <cell r="CA799"/>
          <cell r="CB799">
            <v>3</v>
          </cell>
          <cell r="CC799"/>
          <cell r="CD799"/>
          <cell r="CE799"/>
          <cell r="CF799"/>
          <cell r="CG799"/>
          <cell r="CH799"/>
          <cell r="CI799"/>
          <cell r="CJ799"/>
          <cell r="CK799"/>
          <cell r="CL799"/>
          <cell r="CM799"/>
          <cell r="CN799"/>
          <cell r="CO799"/>
        </row>
        <row r="800">
          <cell r="B800">
            <v>2273</v>
          </cell>
          <cell r="C800">
            <v>792</v>
          </cell>
          <cell r="D800">
            <v>23</v>
          </cell>
          <cell r="E800">
            <v>8</v>
          </cell>
          <cell r="F800">
            <v>2566</v>
          </cell>
          <cell r="G800">
            <v>800065298500</v>
          </cell>
          <cell r="H800" t="str">
            <v>นาย</v>
          </cell>
          <cell r="I800" t="str">
            <v>ปรีชา</v>
          </cell>
          <cell r="J800" t="str">
            <v>ปัญญาอิ่นแก้ว</v>
          </cell>
          <cell r="K800" t="str">
            <v>1 5703 00017 25 5</v>
          </cell>
          <cell r="L800" t="str">
            <v>ถนนทิพย์เนตร</v>
          </cell>
          <cell r="M800" t="str">
            <v>เชียงใหม่ 1</v>
          </cell>
          <cell r="N800">
            <v>8</v>
          </cell>
          <cell r="O800" t="str">
            <v>ประชารัฐเพื่อประชาชน</v>
          </cell>
          <cell r="P800" t="str">
            <v>1.บุคคลค้ำประกัน</v>
          </cell>
          <cell r="Q800"/>
          <cell r="R800"/>
          <cell r="S800" t="str">
            <v>จังหวัดเทิง</v>
          </cell>
          <cell r="T800" t="str">
            <v>ผบ.1962</v>
          </cell>
          <cell r="U800">
            <v>2562</v>
          </cell>
          <cell r="V800" t="str">
            <v>ผบ2403</v>
          </cell>
          <cell r="W800">
            <v>2562</v>
          </cell>
          <cell r="X800">
            <v>25</v>
          </cell>
          <cell r="Y800">
            <v>12</v>
          </cell>
          <cell r="Z800">
            <v>2562</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23/8/2566//สืบแล้ว รายงานผลสืบ 8/12/2566</v>
          </cell>
          <cell r="BC800">
            <v>300</v>
          </cell>
          <cell r="BD800">
            <v>12</v>
          </cell>
          <cell r="BE800">
            <v>7</v>
          </cell>
          <cell r="BF800">
            <v>2567</v>
          </cell>
          <cell r="BG800">
            <v>0</v>
          </cell>
          <cell r="BH800" t="str">
            <v>-</v>
          </cell>
          <cell r="BI800" t="str">
            <v>-</v>
          </cell>
          <cell r="BJ800" t="str">
            <v>-</v>
          </cell>
          <cell r="BK800">
            <v>0</v>
          </cell>
          <cell r="BL800">
            <v>1140</v>
          </cell>
          <cell r="BM800">
            <v>0</v>
          </cell>
          <cell r="BN800" t="str">
            <v/>
          </cell>
          <cell r="BO800" t="str">
            <v/>
          </cell>
          <cell r="BP800" t="str">
            <v/>
          </cell>
          <cell r="BQ800" t="str">
            <v>-</v>
          </cell>
          <cell r="BR800" t="str">
            <v>-</v>
          </cell>
          <cell r="BS800" t="str">
            <v>-</v>
          </cell>
          <cell r="BT800" t="str">
            <v>นายปรีชา ปัญญาอิ่นแก้ว</v>
          </cell>
          <cell r="BU800">
            <v>823560010986</v>
          </cell>
          <cell r="BV800" t="str">
            <v>1.นายปรีชา ปัญญาอิ่นแก้ว</v>
          </cell>
          <cell r="BW800" t="str">
            <v>จำเลย</v>
          </cell>
          <cell r="BX800" t="str">
            <v>1-5703-00017-25-5</v>
          </cell>
          <cell r="BY800" t="str">
            <v>-ไม่พบว่ามีกรรมสิทธิ์ในที่ดิน อ.เมืองเชียงใหม่ จ.เชียงใหม่
-ไม่พบว่ามีกรรมสิทธิ์ในที่ดิน อ.เชียงของ จ.เชียงใหม่</v>
          </cell>
          <cell r="BZ800" t="str">
            <v>ไม่พบทรัพย์</v>
          </cell>
          <cell r="CA800"/>
          <cell r="CB800"/>
          <cell r="CC800"/>
          <cell r="CD800"/>
          <cell r="CE800"/>
          <cell r="CF800"/>
          <cell r="CG800"/>
          <cell r="CH800"/>
          <cell r="CI800"/>
          <cell r="CJ800"/>
          <cell r="CK800"/>
          <cell r="CL800"/>
          <cell r="CM800"/>
          <cell r="CN800"/>
          <cell r="CO800"/>
        </row>
        <row r="801">
          <cell r="B801">
            <v>2274</v>
          </cell>
          <cell r="C801">
            <v>793</v>
          </cell>
          <cell r="D801">
            <v>30</v>
          </cell>
          <cell r="E801">
            <v>8</v>
          </cell>
          <cell r="F801">
            <v>2566</v>
          </cell>
          <cell r="G801" t="str">
            <v>800101752205 ,800121217270</v>
          </cell>
          <cell r="H801" t="str">
            <v>นางสาว</v>
          </cell>
          <cell r="I801" t="str">
            <v>รัตติกาล</v>
          </cell>
          <cell r="J801" t="str">
            <v>พะยามะหนี่</v>
          </cell>
          <cell r="K801">
            <v>8580384010009</v>
          </cell>
          <cell r="L801" t="str">
            <v>เชียงใหม่</v>
          </cell>
          <cell r="M801" t="str">
            <v>เชียงใหม่ 1</v>
          </cell>
          <cell r="N801">
            <v>8</v>
          </cell>
          <cell r="O801" t="str">
            <v>สินเชื่อธนาคารประชาชน</v>
          </cell>
          <cell r="P801" t="str">
            <v>1.บุคคลค้ำประกัน</v>
          </cell>
          <cell r="Q801">
            <v>41716.720000000001</v>
          </cell>
          <cell r="R801">
            <v>8812.16</v>
          </cell>
          <cell r="S801" t="str">
            <v>แขวงเชียงดาว</v>
          </cell>
          <cell r="T801" t="str">
            <v>ผบE40</v>
          </cell>
          <cell r="U801">
            <v>2566</v>
          </cell>
          <cell r="V801" t="str">
            <v>ผบE141</v>
          </cell>
          <cell r="W801">
            <v>2566</v>
          </cell>
          <cell r="X801">
            <v>21</v>
          </cell>
          <cell r="Y801">
            <v>2</v>
          </cell>
          <cell r="Z801">
            <v>2566</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30/8/2566 // สืบแล้วรายงานผลวันที่ 8/12/2566</v>
          </cell>
          <cell r="BC801">
            <v>600</v>
          </cell>
          <cell r="BD801">
            <v>12</v>
          </cell>
          <cell r="BE801">
            <v>7</v>
          </cell>
          <cell r="BF801">
            <v>2567</v>
          </cell>
          <cell r="BG801">
            <v>0</v>
          </cell>
          <cell r="BH801" t="str">
            <v>-</v>
          </cell>
          <cell r="BI801" t="str">
            <v>-</v>
          </cell>
          <cell r="BJ801" t="str">
            <v>-</v>
          </cell>
          <cell r="BK801">
            <v>0</v>
          </cell>
          <cell r="BL801">
            <v>935</v>
          </cell>
          <cell r="BM801">
            <v>0</v>
          </cell>
          <cell r="BN801" t="str">
            <v/>
          </cell>
          <cell r="BO801" t="str">
            <v/>
          </cell>
          <cell r="BP801" t="str">
            <v/>
          </cell>
          <cell r="BQ801" t="str">
            <v>-</v>
          </cell>
          <cell r="BR801" t="str">
            <v>-</v>
          </cell>
          <cell r="BS801" t="str">
            <v>-</v>
          </cell>
          <cell r="BT801" t="str">
            <v>นางสาวรัตติกาล พะยามะหนี่</v>
          </cell>
          <cell r="BU801">
            <v>883165010122</v>
          </cell>
          <cell r="BV801" t="str">
            <v xml:space="preserve">1.นางสาวรัตติกาล  พะยามะหนี่
2.นางสาวรัตติกาล  จะแฉ
</v>
          </cell>
          <cell r="BW801" t="str">
            <v>จำเลยที่ 1
จำเลยที่2</v>
          </cell>
          <cell r="BX801" t="str">
            <v>8-5803-84010-00-9
3-5701-01660-96-1</v>
          </cell>
          <cell r="BY801"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1" t="str">
            <v>ไม่พบทรัพย์</v>
          </cell>
          <cell r="CA801"/>
          <cell r="CB801">
            <v>2</v>
          </cell>
          <cell r="CC801"/>
          <cell r="CD801"/>
          <cell r="CE801"/>
          <cell r="CF801"/>
          <cell r="CG801"/>
          <cell r="CH801"/>
          <cell r="CI801"/>
          <cell r="CJ801"/>
          <cell r="CK801"/>
          <cell r="CL801"/>
          <cell r="CM801"/>
          <cell r="CN801"/>
          <cell r="CO801"/>
        </row>
        <row r="802">
          <cell r="B802">
            <v>2275</v>
          </cell>
          <cell r="C802">
            <v>794</v>
          </cell>
          <cell r="D802">
            <v>4</v>
          </cell>
          <cell r="E802">
            <v>9</v>
          </cell>
          <cell r="F802">
            <v>2566</v>
          </cell>
          <cell r="G802">
            <v>800056792784</v>
          </cell>
          <cell r="H802" t="str">
            <v>นางสาว</v>
          </cell>
          <cell r="I802" t="str">
            <v xml:space="preserve">นันท์วรัตถ์   </v>
          </cell>
          <cell r="J802" t="str">
            <v>กลั่นเนียม</v>
          </cell>
          <cell r="K802">
            <v>3739900385398</v>
          </cell>
          <cell r="L802" t="str">
            <v>ประตูช้างเผือก</v>
          </cell>
          <cell r="M802" t="str">
            <v>เชียงใหม่ 1</v>
          </cell>
          <cell r="N802">
            <v>8</v>
          </cell>
          <cell r="O802" t="str">
            <v>สินเชื่อธนาคารประชาชน</v>
          </cell>
          <cell r="P802"/>
          <cell r="Q802">
            <v>30013.38</v>
          </cell>
          <cell r="R802">
            <v>8969.1299999999992</v>
          </cell>
          <cell r="S802" t="str">
            <v>แขวงเชียงใหม่</v>
          </cell>
          <cell r="T802" t="str">
            <v>ผบ.4812</v>
          </cell>
          <cell r="U802">
            <v>2562</v>
          </cell>
          <cell r="V802" t="str">
            <v>ผบ.4466</v>
          </cell>
          <cell r="W802">
            <v>2562</v>
          </cell>
          <cell r="X802">
            <v>8</v>
          </cell>
          <cell r="Y802">
            <v>6</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4/9/2566 // สืบแล้วรายงานผลวันที่ 27/12/2566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นางสาวนันท์วรัตถ์    กลั่นเนียม</v>
          </cell>
          <cell r="BU802">
            <v>883162010738</v>
          </cell>
          <cell r="BV802" t="str">
            <v xml:space="preserve">1.นางสาวนันท์วรัตถ์  กลั่นเนียม
</v>
          </cell>
          <cell r="BW802" t="str">
            <v>จำเลย</v>
          </cell>
          <cell r="BX802" t="str">
            <v>3-7399-00385-39-8</v>
          </cell>
          <cell r="BY802"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2" t="str">
            <v>พบทรัพย์</v>
          </cell>
          <cell r="CA802"/>
          <cell r="CB802">
            <v>1</v>
          </cell>
          <cell r="CC802"/>
          <cell r="CD802"/>
          <cell r="CE802"/>
          <cell r="CF802"/>
          <cell r="CG802"/>
          <cell r="CH802"/>
          <cell r="CI802"/>
          <cell r="CJ802"/>
          <cell r="CK802"/>
          <cell r="CL802"/>
          <cell r="CM802"/>
          <cell r="CN802"/>
          <cell r="CO802"/>
        </row>
        <row r="803">
          <cell r="B803">
            <v>2276</v>
          </cell>
          <cell r="C803">
            <v>795</v>
          </cell>
          <cell r="D803">
            <v>7</v>
          </cell>
          <cell r="E803">
            <v>9</v>
          </cell>
          <cell r="F803">
            <v>2566</v>
          </cell>
          <cell r="G803">
            <v>800098944039</v>
          </cell>
          <cell r="H803" t="str">
            <v>นาง</v>
          </cell>
          <cell r="I803" t="str">
            <v>พนิตพิชา</v>
          </cell>
          <cell r="J803" t="str">
            <v>แสวงภักดี</v>
          </cell>
          <cell r="K803">
            <v>3900400179152</v>
          </cell>
          <cell r="L803" t="str">
            <v>หนองหอย</v>
          </cell>
          <cell r="M803" t="str">
            <v xml:space="preserve"> เชียงใหม่ 1</v>
          </cell>
          <cell r="N803">
            <v>8</v>
          </cell>
          <cell r="O803" t="str">
            <v>สินเชื่อธนาคารประชาชน</v>
          </cell>
          <cell r="P803" t="str">
            <v>1.บุคคลค้ำประกัน</v>
          </cell>
          <cell r="Q803">
            <v>37499</v>
          </cell>
          <cell r="R803">
            <v>13221.57</v>
          </cell>
          <cell r="S803" t="str">
            <v>แขวงเชียงใหม่</v>
          </cell>
          <cell r="T803" t="str">
            <v>ผบE312</v>
          </cell>
          <cell r="U803">
            <v>2566</v>
          </cell>
          <cell r="V803" t="str">
            <v>ผบE2103</v>
          </cell>
          <cell r="W803">
            <v>2566</v>
          </cell>
          <cell r="X803">
            <v>18</v>
          </cell>
          <cell r="Y803">
            <v>4</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7/9/2566 // สืบแล้วรายงานผลวันที่ 8/12/2566</v>
          </cell>
          <cell r="BC803">
            <v>600</v>
          </cell>
          <cell r="BD803">
            <v>12</v>
          </cell>
          <cell r="BE803">
            <v>7</v>
          </cell>
          <cell r="BF803">
            <v>2567</v>
          </cell>
          <cell r="BG803">
            <v>0</v>
          </cell>
          <cell r="BH803" t="str">
            <v>-</v>
          </cell>
          <cell r="BI803" t="str">
            <v>-</v>
          </cell>
          <cell r="BJ803" t="str">
            <v>-</v>
          </cell>
          <cell r="BK803">
            <v>0</v>
          </cell>
          <cell r="BL803">
            <v>800</v>
          </cell>
          <cell r="BM803">
            <v>0</v>
          </cell>
          <cell r="BN803" t="str">
            <v/>
          </cell>
          <cell r="BO803" t="str">
            <v/>
          </cell>
          <cell r="BP803" t="str">
            <v/>
          </cell>
          <cell r="BQ803" t="str">
            <v>-</v>
          </cell>
          <cell r="BR803" t="str">
            <v>-</v>
          </cell>
          <cell r="BS803" t="str">
            <v>-</v>
          </cell>
          <cell r="BT803" t="str">
            <v>นางพนิตพิชา แสวงภักดี</v>
          </cell>
          <cell r="BU803">
            <v>883165010611</v>
          </cell>
          <cell r="BV803" t="str">
            <v>1.นางพนิตพิชา  แสวงภักดี
2.นางสาวกุมารี   สะติรัน</v>
          </cell>
          <cell r="BW803" t="str">
            <v xml:space="preserve">จำเลยที่ 1
จำเลยที่ 2
</v>
          </cell>
          <cell r="BX803" t="str">
            <v>3-9004-00179-15-2
3-9099-00793-14-1</v>
          </cell>
          <cell r="BY803"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3" t="str">
            <v>ไม่พบทรัพย์</v>
          </cell>
          <cell r="CA803"/>
          <cell r="CB803">
            <v>2</v>
          </cell>
          <cell r="CC803"/>
          <cell r="CD803"/>
          <cell r="CE803"/>
          <cell r="CF803"/>
          <cell r="CG803"/>
          <cell r="CH803"/>
          <cell r="CI803"/>
          <cell r="CJ803"/>
          <cell r="CK803"/>
          <cell r="CL803"/>
          <cell r="CM803"/>
          <cell r="CN803"/>
          <cell r="CO803"/>
        </row>
        <row r="804">
          <cell r="B804">
            <v>2278</v>
          </cell>
          <cell r="C804">
            <v>796</v>
          </cell>
          <cell r="D804">
            <v>18</v>
          </cell>
          <cell r="E804">
            <v>9</v>
          </cell>
          <cell r="F804">
            <v>2566</v>
          </cell>
          <cell r="G804">
            <v>800085971854</v>
          </cell>
          <cell r="H804" t="str">
            <v>นาย</v>
          </cell>
          <cell r="I804" t="str">
            <v>สมัย</v>
          </cell>
          <cell r="J804" t="str">
            <v>จริยา</v>
          </cell>
          <cell r="K804" t="str">
            <v>3 5207 00229 88 4</v>
          </cell>
          <cell r="L804" t="str">
            <v>เซ็นทรัลแอร์พอร์ตพลาซ่าเชียงใหม่</v>
          </cell>
          <cell r="M804" t="str">
            <v>เชียงใหม่ 1</v>
          </cell>
          <cell r="N804">
            <v>8</v>
          </cell>
          <cell r="O804" t="str">
            <v>สินเชื่อธนาคารประชาชน</v>
          </cell>
          <cell r="P804" t="str">
            <v>1.บุคคลค้ำประกัน</v>
          </cell>
          <cell r="Q804">
            <v>70656</v>
          </cell>
          <cell r="R804">
            <v>22335.599999999999</v>
          </cell>
          <cell r="S804" t="str">
            <v>แขวงเชียงใหม่</v>
          </cell>
          <cell r="T804" t="str">
            <v>ผบ.892</v>
          </cell>
          <cell r="U804">
            <v>2565</v>
          </cell>
          <cell r="V804" t="str">
            <v>ผบ.1386</v>
          </cell>
          <cell r="W804">
            <v>2565</v>
          </cell>
          <cell r="X804"/>
          <cell r="Y804"/>
          <cell r="Z804"/>
          <cell r="AA804">
            <v>29</v>
          </cell>
          <cell r="AB804">
            <v>8</v>
          </cell>
          <cell r="AC804">
            <v>2565</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ลงผลสืบครั้งที่ 1 13/3/2567 อยู่ระหว่างรอคัดภาพลักษณ์เพื่อรายงาน//รายงานผลสืบครั้งที่1 10/4/2567//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นายสมัย จริยา</v>
          </cell>
          <cell r="BU804">
            <v>0</v>
          </cell>
          <cell r="BV804" t="str">
            <v xml:space="preserve">1.นายสมัย  จริยา
2.นายพิษณุ  สีโวย
3.นางสาวนิศาชล  ช่างสัก
4.นายเกียรติศักดิ์  ศรีดวงชื่น
5.นางสาวพิมพ์  ลุงจอ
</v>
          </cell>
          <cell r="BW804" t="str">
            <v>จำเลยที่ 1
จำเลยที่ 2
คู่สมรสจำเลยที่ 2
จำเลยที่ 3
คู่สมรสจำเลยที่ 3</v>
          </cell>
          <cell r="BX804" t="str">
            <v>3 5207 00229 88 4
1 5207 00063 62 9
1 5299 00727 17 1
1 5051 00003 47 6
0 5005 89001 14 6</v>
          </cell>
          <cell r="BY804"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4" t="str">
            <v>พบทรัพย์</v>
          </cell>
          <cell r="CA804"/>
          <cell r="CB804">
            <v>5</v>
          </cell>
          <cell r="CC804"/>
          <cell r="CD804"/>
          <cell r="CE804"/>
          <cell r="CF804"/>
          <cell r="CG804"/>
          <cell r="CH804"/>
          <cell r="CI804"/>
          <cell r="CJ804"/>
          <cell r="CK804"/>
          <cell r="CL804"/>
          <cell r="CM804"/>
          <cell r="CN804"/>
          <cell r="CO804"/>
        </row>
        <row r="805">
          <cell r="B805">
            <v>2279</v>
          </cell>
          <cell r="C805">
            <v>797</v>
          </cell>
          <cell r="D805">
            <v>27</v>
          </cell>
          <cell r="E805">
            <v>9</v>
          </cell>
          <cell r="F805">
            <v>2566</v>
          </cell>
          <cell r="G805">
            <v>800075831241</v>
          </cell>
          <cell r="H805" t="str">
            <v>นาย</v>
          </cell>
          <cell r="I805" t="str">
            <v>ณัธชัย</v>
          </cell>
          <cell r="J805" t="str">
            <v>พฤฒิพาณิชย์</v>
          </cell>
          <cell r="K805">
            <v>3570500578745</v>
          </cell>
          <cell r="L805" t="str">
            <v>ประตูช้างเผือก</v>
          </cell>
          <cell r="M805" t="str">
            <v>เชียงใหม่ 1</v>
          </cell>
          <cell r="N805">
            <v>8</v>
          </cell>
          <cell r="O805" t="str">
            <v>สินเชื่อไทรทอง</v>
          </cell>
          <cell r="P805" t="str">
            <v>2.หลักทรัพย์ค้ำประกัน</v>
          </cell>
          <cell r="Q805">
            <v>2076695.32</v>
          </cell>
          <cell r="R805">
            <v>342813.57</v>
          </cell>
          <cell r="S805" t="str">
            <v>จังหวัดเชียงใหม่</v>
          </cell>
          <cell r="T805" t="str">
            <v>ผบE329</v>
          </cell>
          <cell r="U805">
            <v>2566</v>
          </cell>
          <cell r="V805" t="str">
            <v>ผบE1543</v>
          </cell>
          <cell r="W805">
            <v>2566</v>
          </cell>
          <cell r="X805"/>
          <cell r="Y805"/>
          <cell r="Z805"/>
          <cell r="AA805">
            <v>28</v>
          </cell>
          <cell r="AB805">
            <v>8</v>
          </cell>
          <cell r="AC805">
            <v>2566</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 9/3/2567 อยู่ระหว่างรอคัดภาพลักษณ์เพื่อรายงาน//แก้คัดภาพลักษณ์1/4/2567//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นายณัธชัย พฤฒิพาณิชย์</v>
          </cell>
          <cell r="BU805">
            <v>0</v>
          </cell>
          <cell r="BV805" t="str">
            <v>1.นายณัธชัย  พฤฒิพาณิชย์
2.นางรัศมีเดือน  สรงประภา</v>
          </cell>
          <cell r="BW805" t="str">
            <v>จำเลยที่ 1
จำเลยที่ 2</v>
          </cell>
          <cell r="BX805" t="str">
            <v>3 5705 00578 74 5
3 5014 00077 23 1</v>
          </cell>
          <cell r="BY80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5" t="str">
            <v>พบทรัพย์</v>
          </cell>
          <cell r="CA805"/>
          <cell r="CB805"/>
          <cell r="CC805"/>
          <cell r="CD805"/>
          <cell r="CE805"/>
          <cell r="CF805"/>
          <cell r="CG805"/>
          <cell r="CH805"/>
          <cell r="CI805"/>
          <cell r="CJ805"/>
          <cell r="CK805"/>
          <cell r="CL805"/>
          <cell r="CM805"/>
          <cell r="CN805"/>
          <cell r="CO805"/>
        </row>
        <row r="806">
          <cell r="B806">
            <v>2280</v>
          </cell>
          <cell r="C806">
            <v>798</v>
          </cell>
          <cell r="D806">
            <v>29</v>
          </cell>
          <cell r="E806">
            <v>9</v>
          </cell>
          <cell r="F806">
            <v>2566</v>
          </cell>
          <cell r="G806">
            <v>800026889371</v>
          </cell>
          <cell r="H806" t="str">
            <v>นาย</v>
          </cell>
          <cell r="I806" t="str">
            <v>สรเดช</v>
          </cell>
          <cell r="J806" t="str">
            <v>จันทร์เที่ยง</v>
          </cell>
          <cell r="K806">
            <v>3501400617979</v>
          </cell>
          <cell r="L806" t="str">
            <v>ช้างคลาน</v>
          </cell>
          <cell r="M806" t="str">
            <v>เชียงใหม่ 1</v>
          </cell>
          <cell r="N806">
            <v>8</v>
          </cell>
          <cell r="O806" t="str">
            <v>สินเชื่อธนาคารประชาชน</v>
          </cell>
          <cell r="P806" t="str">
            <v>1.บุคคลค้ำประกัน</v>
          </cell>
          <cell r="Q806">
            <v>63595</v>
          </cell>
          <cell r="R806">
            <v>12645.52</v>
          </cell>
          <cell r="S806" t="str">
            <v>แขวงเชียงใหม่</v>
          </cell>
          <cell r="T806" t="str">
            <v>ผบ.4821</v>
          </cell>
          <cell r="U806">
            <v>2562</v>
          </cell>
          <cell r="V806" t="str">
            <v>ผบ.4473</v>
          </cell>
          <cell r="W806">
            <v>2562</v>
          </cell>
          <cell r="X806"/>
          <cell r="Y806"/>
          <cell r="Z806"/>
          <cell r="AA806">
            <v>8</v>
          </cell>
          <cell r="AB806">
            <v>6</v>
          </cell>
          <cell r="AC806">
            <v>2562</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รายงานสืบ 25/3/2567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นายสรเดช จันทร์เที่ยง</v>
          </cell>
          <cell r="BU806">
            <v>883161010266</v>
          </cell>
          <cell r="BV806" t="str">
            <v>1.นายสรเดช  จันทร์เที่ยง
2.นางสาวนงลักษณ์  จันทร์เที่ยง
3.นายชัยยศ  สัมฤทธิ์สกุล
4.นางสาวอังศุธร  มั่งคั่ง</v>
          </cell>
          <cell r="BW806" t="str">
            <v>จำเลยที่ 1
คู่สมรสจำเลยที่ 1
จำเลยที่ 2
คู่สมรสจำเลยที่ 2</v>
          </cell>
          <cell r="BX806" t="str">
            <v>3 5014 00617 97 9
3 5101 00954 03 1
3 5019 00059 73 8
3 2001 00042 05 1</v>
          </cell>
          <cell r="BY806"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6" t="str">
            <v>พบทรัพย์</v>
          </cell>
          <cell r="CA806"/>
          <cell r="CB806"/>
          <cell r="CC806"/>
          <cell r="CD806"/>
          <cell r="CE806"/>
          <cell r="CF806"/>
          <cell r="CG806"/>
          <cell r="CH806"/>
          <cell r="CI806"/>
          <cell r="CJ806"/>
          <cell r="CK806"/>
          <cell r="CL806"/>
          <cell r="CM806"/>
          <cell r="CN806"/>
          <cell r="CO806"/>
        </row>
        <row r="807">
          <cell r="B807">
            <v>2281</v>
          </cell>
          <cell r="C807">
            <v>799</v>
          </cell>
          <cell r="D807">
            <v>11</v>
          </cell>
          <cell r="E807">
            <v>10</v>
          </cell>
          <cell r="F807">
            <v>2566</v>
          </cell>
          <cell r="G807">
            <v>800115411665</v>
          </cell>
          <cell r="H807" t="str">
            <v>นางสาว</v>
          </cell>
          <cell r="I807" t="str">
            <v>ภัททิรา</v>
          </cell>
          <cell r="J807" t="str">
            <v>สุขเจริญ</v>
          </cell>
          <cell r="K807" t="str">
            <v>3 5019 00233 31 2</v>
          </cell>
          <cell r="L807" t="str">
            <v>หนองหอย</v>
          </cell>
          <cell r="M807" t="str">
            <v>เชียงใหม่ 1</v>
          </cell>
          <cell r="N807">
            <v>8</v>
          </cell>
          <cell r="O807" t="str">
            <v>สินเชื่อธนาคารประชาชน</v>
          </cell>
          <cell r="P807" t="str">
            <v>1.บุคคลค้ำประกัน</v>
          </cell>
          <cell r="Q807">
            <v>50601</v>
          </cell>
          <cell r="R807">
            <v>11087.77</v>
          </cell>
          <cell r="S807" t="str">
            <v>แขวงเชียงใหม่</v>
          </cell>
          <cell r="T807" t="str">
            <v>ผบE2726</v>
          </cell>
          <cell r="U807">
            <v>2566</v>
          </cell>
          <cell r="V807" t="str">
            <v>ผบE5670</v>
          </cell>
          <cell r="W807">
            <v>2566</v>
          </cell>
          <cell r="X807">
            <v>10</v>
          </cell>
          <cell r="Y807">
            <v>7</v>
          </cell>
          <cell r="Z807">
            <v>2566</v>
          </cell>
          <cell r="AA807"/>
          <cell r="AB807"/>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สืบทรัพย์ 25/03/67//ลงผล3/4/67//</v>
          </cell>
          <cell r="BC807">
            <v>1500</v>
          </cell>
          <cell r="BD807">
            <v>12</v>
          </cell>
          <cell r="BE807">
            <v>7</v>
          </cell>
          <cell r="BF807">
            <v>2567</v>
          </cell>
          <cell r="BG807">
            <v>0</v>
          </cell>
          <cell r="BH807" t="str">
            <v>-</v>
          </cell>
          <cell r="BI807" t="str">
            <v>-</v>
          </cell>
          <cell r="BJ807" t="str">
            <v>-</v>
          </cell>
          <cell r="BK807">
            <v>0</v>
          </cell>
          <cell r="BL807">
            <v>1490</v>
          </cell>
          <cell r="BM807">
            <v>0</v>
          </cell>
          <cell r="BN807" t="str">
            <v/>
          </cell>
          <cell r="BO807" t="str">
            <v/>
          </cell>
          <cell r="BP807" t="str">
            <v/>
          </cell>
          <cell r="BQ807" t="str">
            <v>-</v>
          </cell>
          <cell r="BR807" t="str">
            <v>-</v>
          </cell>
          <cell r="BS807" t="str">
            <v>-</v>
          </cell>
          <cell r="BT807" t="str">
            <v>นางสาวภัททิรา สุขเจริญ</v>
          </cell>
          <cell r="BU807">
            <v>883166010004</v>
          </cell>
          <cell r="BV807"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7" t="str">
            <v>จำเลยที่ 1
จำเลยที่ 2
คู่สมรสจำเลยที่ 2
จำเลยที่ 3
คู่สมรสจำเลยที่ 3</v>
          </cell>
          <cell r="BX807" t="str">
            <v xml:space="preserve">3-5019-00233-31-2
3-5101-00435-97-1
3-5007-00597-17-4
3-5711-00066-74-8
3-4508-00106-93-9
</v>
          </cell>
          <cell r="BY807"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7" t="str">
            <v>พบ</v>
          </cell>
          <cell r="CA807"/>
          <cell r="CB807">
            <v>5</v>
          </cell>
          <cell r="CC807"/>
          <cell r="CD807"/>
          <cell r="CE807"/>
          <cell r="CF807"/>
          <cell r="CG807"/>
          <cell r="CH807"/>
          <cell r="CI807"/>
          <cell r="CJ807"/>
          <cell r="CK807"/>
          <cell r="CL807"/>
          <cell r="CM807"/>
          <cell r="CN807"/>
          <cell r="CO807"/>
        </row>
        <row r="808">
          <cell r="B808">
            <v>2282</v>
          </cell>
          <cell r="C808">
            <v>800</v>
          </cell>
          <cell r="D808">
            <v>18</v>
          </cell>
          <cell r="E808">
            <v>10</v>
          </cell>
          <cell r="F808">
            <v>2566</v>
          </cell>
          <cell r="G808">
            <v>800083099831</v>
          </cell>
          <cell r="H808" t="str">
            <v>นางสาว</v>
          </cell>
          <cell r="I808" t="str">
            <v>ประทุมพร</v>
          </cell>
          <cell r="J808" t="str">
            <v>กายาสา</v>
          </cell>
          <cell r="K808">
            <v>1571200074029</v>
          </cell>
          <cell r="L808" t="str">
            <v>หนองหอย</v>
          </cell>
          <cell r="M808" t="str">
            <v>เชียงใหม่ 1</v>
          </cell>
          <cell r="N808">
            <v>8</v>
          </cell>
          <cell r="O808" t="str">
            <v>สินเชื่อธนาคารประชาชน</v>
          </cell>
          <cell r="P808" t="str">
            <v>1.บุคคลค้ำประกัน</v>
          </cell>
          <cell r="Q808">
            <v>35368.519999999997</v>
          </cell>
          <cell r="R808">
            <v>5513.95</v>
          </cell>
          <cell r="S808" t="str">
            <v>แขวงเชียงใหม่</v>
          </cell>
          <cell r="T808" t="str">
            <v>ผบ.6468</v>
          </cell>
          <cell r="U808">
            <v>2563</v>
          </cell>
          <cell r="V808" t="str">
            <v>ผบ.152</v>
          </cell>
          <cell r="W808">
            <v>2565</v>
          </cell>
          <cell r="X808"/>
          <cell r="Y808"/>
          <cell r="Z808"/>
          <cell r="AA808">
            <v>14</v>
          </cell>
          <cell r="AB808">
            <v>2</v>
          </cell>
          <cell r="AC808">
            <v>2565</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v>900</v>
          </cell>
          <cell r="BD808">
            <v>23</v>
          </cell>
          <cell r="BE808">
            <v>7</v>
          </cell>
          <cell r="BF808">
            <v>2567</v>
          </cell>
          <cell r="BG808">
            <v>0</v>
          </cell>
          <cell r="BH808" t="str">
            <v>-</v>
          </cell>
          <cell r="BI808" t="str">
            <v>-</v>
          </cell>
          <cell r="BJ808" t="str">
            <v>-</v>
          </cell>
          <cell r="BK808">
            <v>0</v>
          </cell>
          <cell r="BL808">
            <v>1310</v>
          </cell>
          <cell r="BM808">
            <v>0</v>
          </cell>
          <cell r="BN808" t="str">
            <v/>
          </cell>
          <cell r="BO808" t="str">
            <v/>
          </cell>
          <cell r="BP808" t="str">
            <v/>
          </cell>
          <cell r="BQ808" t="str">
            <v>-</v>
          </cell>
          <cell r="BR808" t="str">
            <v>-</v>
          </cell>
          <cell r="BS808" t="str">
            <v>-</v>
          </cell>
          <cell r="BT808" t="str">
            <v>นางสาวประทุมพร กายาสา</v>
          </cell>
          <cell r="BU808">
            <v>883163010409</v>
          </cell>
          <cell r="BV808" t="str">
            <v>1.นางสาวประทุมพร  กายาสา
2.นางสาวสร้อยทิพย์  ศิริปัน
3.นายสุรชาติ  จำปา</v>
          </cell>
          <cell r="BW808" t="str">
            <v>จำเลยที่ 1
จำเลยที่ 2
จำเลยที่ 3</v>
          </cell>
          <cell r="BX808" t="str">
            <v>1 5712 00074 02 9
3 5006 00059 44 8
1 8399 00254 18 1</v>
          </cell>
          <cell r="BY808"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8" t="str">
            <v>ไม่พบทรัพย์</v>
          </cell>
          <cell r="CA808"/>
          <cell r="CB808"/>
          <cell r="CC808"/>
          <cell r="CD808"/>
          <cell r="CE808"/>
          <cell r="CF808"/>
          <cell r="CG808"/>
          <cell r="CH808"/>
          <cell r="CI808"/>
          <cell r="CJ808"/>
          <cell r="CK808"/>
          <cell r="CL808"/>
          <cell r="CM808"/>
          <cell r="CN808"/>
          <cell r="CO808"/>
        </row>
        <row r="809">
          <cell r="B809">
            <v>2283</v>
          </cell>
          <cell r="C809">
            <v>801</v>
          </cell>
          <cell r="D809">
            <v>18</v>
          </cell>
          <cell r="E809">
            <v>10</v>
          </cell>
          <cell r="F809">
            <v>2566</v>
          </cell>
          <cell r="G809">
            <v>800082212112</v>
          </cell>
          <cell r="H809" t="str">
            <v>นาย</v>
          </cell>
          <cell r="I809" t="str">
            <v>วชิรธัน</v>
          </cell>
          <cell r="J809" t="str">
            <v>ธรรมธิ</v>
          </cell>
          <cell r="K809">
            <v>1500700075287</v>
          </cell>
          <cell r="L809" t="str">
            <v>นิมมานเหมินทร์</v>
          </cell>
          <cell r="M809" t="str">
            <v>เชียงใหม่ 1</v>
          </cell>
          <cell r="N809">
            <v>8</v>
          </cell>
          <cell r="O809" t="str">
            <v>สินเชื่อธนาคารประชาชน</v>
          </cell>
          <cell r="P809" t="str">
            <v>1.บุคคลค้ำประกัน</v>
          </cell>
          <cell r="Q809">
            <v>46454.69</v>
          </cell>
          <cell r="R809">
            <v>17051.2</v>
          </cell>
          <cell r="S809" t="str">
            <v>แขวงเชียงใหม่</v>
          </cell>
          <cell r="T809" t="str">
            <v>ผบE3549</v>
          </cell>
          <cell r="U809">
            <v>2566</v>
          </cell>
          <cell r="V809" t="str">
            <v>ผบE6426</v>
          </cell>
          <cell r="W809">
            <v>2566</v>
          </cell>
          <cell r="X809"/>
          <cell r="Y809"/>
          <cell r="Z809"/>
          <cell r="AA809">
            <v>7</v>
          </cell>
          <cell r="AB809">
            <v>8</v>
          </cell>
          <cell r="AC809">
            <v>2566</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ลงผลสืบ 9/3/2567 อยู่ระหว่างรอคัดภาพลักษณ์เพื่อรายงาน//ลงผลคัดภาพลักษณ์ 1/4/2567 // รายงานสืบ 2/4/2567</v>
          </cell>
          <cell r="BC809">
            <v>900</v>
          </cell>
          <cell r="BD809">
            <v>23</v>
          </cell>
          <cell r="BE809">
            <v>7</v>
          </cell>
          <cell r="BF809">
            <v>2567</v>
          </cell>
          <cell r="BG809">
            <v>0</v>
          </cell>
          <cell r="BH809" t="str">
            <v>-</v>
          </cell>
          <cell r="BI809" t="str">
            <v>-</v>
          </cell>
          <cell r="BJ809" t="str">
            <v>-</v>
          </cell>
          <cell r="BK809">
            <v>0</v>
          </cell>
          <cell r="BL809">
            <v>1595</v>
          </cell>
          <cell r="BM809">
            <v>0</v>
          </cell>
          <cell r="BN809" t="str">
            <v/>
          </cell>
          <cell r="BO809" t="str">
            <v/>
          </cell>
          <cell r="BP809" t="str">
            <v/>
          </cell>
          <cell r="BQ809" t="str">
            <v>-</v>
          </cell>
          <cell r="BR809" t="str">
            <v>-</v>
          </cell>
          <cell r="BS809" t="str">
            <v>-</v>
          </cell>
          <cell r="BT809" t="str">
            <v>นายวชิรธัน ธรรมธิ</v>
          </cell>
          <cell r="BU809">
            <v>883165010419</v>
          </cell>
          <cell r="BV809" t="str">
            <v xml:space="preserve">1.นายวชิรธัน  ธรรมธิ
2.นายทรงวุฒิ  ไทยทรงธรรม
3.นางสาวนันทญา  พรหมมินทร์
</v>
          </cell>
          <cell r="BW809" t="str">
            <v>จำเลยที่ 1
จำเลยที่ 2
จำเลยที่ 3</v>
          </cell>
          <cell r="BX809" t="str">
            <v>1 5007 00075 28 7
1 9499 00064 92 5
1 5099 01288 27 8</v>
          </cell>
          <cell r="BY809"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9" t="str">
            <v>พบทรัพย์</v>
          </cell>
          <cell r="CA809"/>
          <cell r="CB809"/>
          <cell r="CC809"/>
          <cell r="CD809"/>
          <cell r="CE809"/>
          <cell r="CF809"/>
          <cell r="CG809"/>
          <cell r="CH809"/>
          <cell r="CI809"/>
          <cell r="CJ809"/>
          <cell r="CK809"/>
          <cell r="CL809"/>
          <cell r="CM809"/>
          <cell r="CN809"/>
          <cell r="CO809"/>
        </row>
        <row r="810">
          <cell r="B810">
            <v>2284</v>
          </cell>
          <cell r="C810">
            <v>802</v>
          </cell>
          <cell r="D810">
            <v>18</v>
          </cell>
          <cell r="E810">
            <v>10</v>
          </cell>
          <cell r="F810">
            <v>2566</v>
          </cell>
          <cell r="G810">
            <v>800075626161</v>
          </cell>
          <cell r="H810" t="str">
            <v>นาย</v>
          </cell>
          <cell r="I810" t="str">
            <v>ชัยทัต</v>
          </cell>
          <cell r="J810" t="str">
            <v>คันทะสาร</v>
          </cell>
          <cell r="K810">
            <v>1550900071455</v>
          </cell>
          <cell r="L810" t="str">
            <v>ถนนทิพย์เนตร</v>
          </cell>
          <cell r="M810" t="str">
            <v>เชียงใหม่ 1</v>
          </cell>
          <cell r="N810"/>
          <cell r="O810" t="str">
            <v>ธนาคารประชาชน</v>
          </cell>
          <cell r="P810" t="str">
            <v>1.บุคคลค้ำประกัน</v>
          </cell>
          <cell r="Q810"/>
          <cell r="R810"/>
          <cell r="S810" t="str">
            <v>จังหวัดน่าน สาขาปัว</v>
          </cell>
          <cell r="T810" t="str">
            <v>ผบ.1120</v>
          </cell>
          <cell r="U810">
            <v>2562</v>
          </cell>
          <cell r="V810" t="str">
            <v>ผบ1296</v>
          </cell>
          <cell r="W810">
            <v>2562</v>
          </cell>
          <cell r="X810"/>
          <cell r="Y810"/>
          <cell r="Z810"/>
          <cell r="AA810">
            <v>21</v>
          </cell>
          <cell r="AB810">
            <v>10</v>
          </cell>
          <cell r="AC810">
            <v>2562</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v>300</v>
          </cell>
          <cell r="BD810">
            <v>12</v>
          </cell>
          <cell r="BE810">
            <v>7</v>
          </cell>
          <cell r="BF810">
            <v>2567</v>
          </cell>
          <cell r="BG810">
            <v>0</v>
          </cell>
          <cell r="BH810" t="str">
            <v>-</v>
          </cell>
          <cell r="BI810" t="str">
            <v>-</v>
          </cell>
          <cell r="BJ810" t="str">
            <v>-</v>
          </cell>
          <cell r="BK810">
            <v>0</v>
          </cell>
          <cell r="BL810">
            <v>240</v>
          </cell>
          <cell r="BM810">
            <v>0</v>
          </cell>
          <cell r="BN810" t="str">
            <v/>
          </cell>
          <cell r="BO810" t="str">
            <v/>
          </cell>
          <cell r="BP810" t="str">
            <v/>
          </cell>
          <cell r="BQ810" t="str">
            <v>-</v>
          </cell>
          <cell r="BR810" t="str">
            <v>-</v>
          </cell>
          <cell r="BS810" t="str">
            <v>-</v>
          </cell>
          <cell r="BT810" t="str">
            <v>นายชัยทัต คันทะสาร</v>
          </cell>
          <cell r="BU810">
            <v>883162010766</v>
          </cell>
          <cell r="BV810" t="str">
            <v>นายชัยทัต  คันทะสาร</v>
          </cell>
          <cell r="BW810" t="str">
            <v>จำเลย</v>
          </cell>
          <cell r="BX810" t="str">
            <v>1 5509 00071 45 5</v>
          </cell>
          <cell r="BY810" t="str">
            <v>-ไม่พบว่ามีกรรมสิทธิ์ในที่ดิน อเชียงกลาง จ.น่าน</v>
          </cell>
          <cell r="BZ810" t="str">
            <v>ไม่พบทรัพย์</v>
          </cell>
          <cell r="CA810"/>
          <cell r="CB810"/>
          <cell r="CC810"/>
          <cell r="CD810"/>
          <cell r="CE810"/>
          <cell r="CF810"/>
          <cell r="CG810"/>
          <cell r="CH810"/>
          <cell r="CI810"/>
          <cell r="CJ810"/>
          <cell r="CK810"/>
          <cell r="CL810"/>
          <cell r="CM810"/>
          <cell r="CN810"/>
          <cell r="CO810"/>
        </row>
        <row r="811">
          <cell r="B811">
            <v>2285</v>
          </cell>
          <cell r="C811">
            <v>803</v>
          </cell>
          <cell r="D811">
            <v>18</v>
          </cell>
          <cell r="E811">
            <v>10</v>
          </cell>
          <cell r="F811">
            <v>2566</v>
          </cell>
          <cell r="G811">
            <v>800073956339</v>
          </cell>
          <cell r="H811" t="str">
            <v>นาง</v>
          </cell>
          <cell r="I811" t="str">
            <v>รุ่งนภา</v>
          </cell>
          <cell r="J811" t="str">
            <v>สุขลำภู</v>
          </cell>
          <cell r="K811">
            <v>5529990000782</v>
          </cell>
          <cell r="L811" t="str">
            <v>ถนนทิพย์เนตร</v>
          </cell>
          <cell r="M811" t="str">
            <v>เชียงใหม่ 1</v>
          </cell>
          <cell r="N811">
            <v>8</v>
          </cell>
          <cell r="O811" t="str">
            <v>สินเชื่อธนาคารประชาชน</v>
          </cell>
          <cell r="P811" t="str">
            <v>4.ไม่มีหลักประกัน</v>
          </cell>
          <cell r="Q811">
            <v>113145.36</v>
          </cell>
          <cell r="R811">
            <v>23401.200000000001</v>
          </cell>
          <cell r="S811" t="str">
            <v>แขวงลำปาง</v>
          </cell>
          <cell r="T811" t="str">
            <v>ผบE1843</v>
          </cell>
          <cell r="U811">
            <v>2563</v>
          </cell>
          <cell r="V811" t="str">
            <v>ผบE1589</v>
          </cell>
          <cell r="W811">
            <v>2563</v>
          </cell>
          <cell r="X811"/>
          <cell r="Y811"/>
          <cell r="Z811"/>
          <cell r="AA811">
            <v>20</v>
          </cell>
          <cell r="AB811">
            <v>10</v>
          </cell>
          <cell r="AC811">
            <v>2563</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900</v>
          </cell>
          <cell r="BD811">
            <v>12</v>
          </cell>
          <cell r="BE811">
            <v>7</v>
          </cell>
          <cell r="BF811">
            <v>2567</v>
          </cell>
          <cell r="BG811">
            <v>0</v>
          </cell>
          <cell r="BH811" t="str">
            <v>-</v>
          </cell>
          <cell r="BI811" t="str">
            <v>-</v>
          </cell>
          <cell r="BJ811" t="str">
            <v>-</v>
          </cell>
          <cell r="BK811">
            <v>0</v>
          </cell>
          <cell r="BL811">
            <v>1335</v>
          </cell>
          <cell r="BM811">
            <v>0</v>
          </cell>
          <cell r="BN811" t="str">
            <v/>
          </cell>
          <cell r="BO811" t="str">
            <v/>
          </cell>
          <cell r="BP811" t="str">
            <v/>
          </cell>
          <cell r="BQ811" t="str">
            <v>-</v>
          </cell>
          <cell r="BR811" t="str">
            <v>-</v>
          </cell>
          <cell r="BS811" t="str">
            <v>-</v>
          </cell>
          <cell r="BT811" t="str">
            <v>นางรุ่งนภา สุขลำภู</v>
          </cell>
          <cell r="BU811">
            <v>883163011148</v>
          </cell>
          <cell r="BV811" t="str">
            <v>นางรุ่งนภา  สุขลำภู</v>
          </cell>
          <cell r="BW811" t="str">
            <v>จำเลย</v>
          </cell>
          <cell r="BX811" t="str">
            <v>5 5299 90000 78 2</v>
          </cell>
          <cell r="BY811" t="str">
            <v>-ไม่พบว่ามีกรรมสิทธิ์ในที่ดิน อ.เมืองเชียงใหม่ จ.เชียงใหม่
-ไม่พบว่ามีกรรมสิทธิ์ในที่ดิน อ.เมืองลำปาง จ.ลำปาง</v>
          </cell>
          <cell r="BZ811" t="str">
            <v>ไม่พบทรัพย์</v>
          </cell>
          <cell r="CA811"/>
          <cell r="CB811"/>
          <cell r="CC811"/>
          <cell r="CD811"/>
          <cell r="CE811"/>
          <cell r="CF811"/>
          <cell r="CG811"/>
          <cell r="CH811"/>
          <cell r="CI811"/>
          <cell r="CJ811"/>
          <cell r="CK811"/>
          <cell r="CL811"/>
          <cell r="CM811"/>
          <cell r="CN811"/>
          <cell r="CO811"/>
        </row>
        <row r="812">
          <cell r="B812">
            <v>2286</v>
          </cell>
          <cell r="C812">
            <v>804</v>
          </cell>
          <cell r="D812">
            <v>18</v>
          </cell>
          <cell r="E812">
            <v>10</v>
          </cell>
          <cell r="F812">
            <v>2566</v>
          </cell>
          <cell r="G812">
            <v>800071884574</v>
          </cell>
          <cell r="H812" t="str">
            <v>นางสาว</v>
          </cell>
          <cell r="I812" t="str">
            <v>เกศษิณี</v>
          </cell>
          <cell r="J812" t="str">
            <v>สงวนศิลป์</v>
          </cell>
          <cell r="K812">
            <v>1500700072598</v>
          </cell>
          <cell r="L812" t="str">
            <v>เซ็นทรัลเฟสติวัล เชียงใหม่</v>
          </cell>
          <cell r="M812" t="str">
            <v>เชียงใหม่ 1</v>
          </cell>
          <cell r="N812">
            <v>8</v>
          </cell>
          <cell r="O812" t="str">
            <v>สินเชื่อธนาคารประชาชน</v>
          </cell>
          <cell r="P812" t="str">
            <v>1.บุคคลค้ำประกัน</v>
          </cell>
          <cell r="Q812">
            <v>137438</v>
          </cell>
          <cell r="R812">
            <v>71867.94</v>
          </cell>
          <cell r="S812" t="str">
            <v>แขวงเชียงใหม่</v>
          </cell>
          <cell r="T812" t="str">
            <v>ผบE310</v>
          </cell>
          <cell r="U812">
            <v>2566</v>
          </cell>
          <cell r="V812" t="str">
            <v>ผบE2102</v>
          </cell>
          <cell r="W812">
            <v>2566</v>
          </cell>
          <cell r="X812">
            <v>18</v>
          </cell>
          <cell r="Y812">
            <v>4</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795</v>
          </cell>
          <cell r="BM812">
            <v>0</v>
          </cell>
          <cell r="BN812" t="str">
            <v/>
          </cell>
          <cell r="BO812" t="str">
            <v/>
          </cell>
          <cell r="BP812" t="str">
            <v/>
          </cell>
          <cell r="BQ812" t="str">
            <v>-</v>
          </cell>
          <cell r="BR812" t="str">
            <v>-</v>
          </cell>
          <cell r="BS812" t="str">
            <v>-</v>
          </cell>
          <cell r="BT812" t="str">
            <v>นางสาวเกศษิณี สงวนศิลป์</v>
          </cell>
          <cell r="BU812">
            <v>88316501268</v>
          </cell>
          <cell r="BV812" t="str">
            <v>1.นางสาวเกศษิณี  สงวนศิลป์
2.นายดวงคำ  ตาน้อย
3.นายวุฒิภัทร  คงตัน</v>
          </cell>
          <cell r="BW812" t="str">
            <v>จำเลยที่ 1
จำเลยที่ 2
จำเลยที่ 3</v>
          </cell>
          <cell r="BX812" t="str">
            <v>1-5007-00072-59-8
3-5007-00402-32-2
3-5099-00070-92-5</v>
          </cell>
          <cell r="BY81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2" t="str">
            <v>ไม่พบทรัพย์</v>
          </cell>
          <cell r="CA812"/>
          <cell r="CB812"/>
          <cell r="CC812"/>
          <cell r="CD812"/>
          <cell r="CE812"/>
          <cell r="CF812"/>
          <cell r="CG812"/>
          <cell r="CH812"/>
          <cell r="CI812"/>
          <cell r="CJ812"/>
          <cell r="CK812"/>
          <cell r="CL812"/>
          <cell r="CM812"/>
          <cell r="CN812"/>
          <cell r="CO812"/>
        </row>
        <row r="813">
          <cell r="B813">
            <v>2287</v>
          </cell>
          <cell r="C813">
            <v>805</v>
          </cell>
          <cell r="D813">
            <v>18</v>
          </cell>
          <cell r="E813">
            <v>10</v>
          </cell>
          <cell r="F813">
            <v>2566</v>
          </cell>
          <cell r="G813">
            <v>800074178636</v>
          </cell>
          <cell r="H813" t="str">
            <v>นาง</v>
          </cell>
          <cell r="I813" t="str">
            <v>รุ่งนภา</v>
          </cell>
          <cell r="J813" t="str">
            <v>สุ่มเกิด</v>
          </cell>
          <cell r="K813">
            <v>3640800003445</v>
          </cell>
          <cell r="L813" t="str">
            <v>ช้างม่อย</v>
          </cell>
          <cell r="M813" t="str">
            <v>เชียงใหม่ 1</v>
          </cell>
          <cell r="N813">
            <v>8</v>
          </cell>
          <cell r="O813" t="str">
            <v>สินเชื่อธนาคารประชาชน</v>
          </cell>
          <cell r="P813" t="str">
            <v>1.บุคคลค้ำประกัน</v>
          </cell>
          <cell r="Q813">
            <v>56512</v>
          </cell>
          <cell r="R813">
            <v>23273.279999999999</v>
          </cell>
          <cell r="S813" t="str">
            <v>จังหวัดสวรรคโลก</v>
          </cell>
          <cell r="T813" t="str">
            <v>ผบE258</v>
          </cell>
          <cell r="U813">
            <v>2566</v>
          </cell>
          <cell r="V813" t="str">
            <v>ผบE800</v>
          </cell>
          <cell r="W813">
            <v>2566</v>
          </cell>
          <cell r="X813">
            <v>12</v>
          </cell>
          <cell r="Y813">
            <v>6</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1800</v>
          </cell>
          <cell r="BD813">
            <v>23</v>
          </cell>
          <cell r="BE813">
            <v>7</v>
          </cell>
          <cell r="BF813">
            <v>2567</v>
          </cell>
          <cell r="BG813">
            <v>0</v>
          </cell>
          <cell r="BH813" t="str">
            <v>-</v>
          </cell>
          <cell r="BI813" t="str">
            <v>-</v>
          </cell>
          <cell r="BJ813" t="str">
            <v>-</v>
          </cell>
          <cell r="BK813">
            <v>0</v>
          </cell>
          <cell r="BL813">
            <v>1250</v>
          </cell>
          <cell r="BM813">
            <v>0</v>
          </cell>
          <cell r="BN813" t="str">
            <v/>
          </cell>
          <cell r="BO813" t="str">
            <v/>
          </cell>
          <cell r="BP813" t="str">
            <v/>
          </cell>
          <cell r="BQ813" t="str">
            <v>-</v>
          </cell>
          <cell r="BR813" t="str">
            <v>-</v>
          </cell>
          <cell r="BS813" t="str">
            <v>-</v>
          </cell>
          <cell r="BT813" t="str">
            <v>นางรุ่งนภา สุ่มเกิด</v>
          </cell>
          <cell r="BU813">
            <v>883165010776</v>
          </cell>
          <cell r="BV813"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3" t="str">
            <v xml:space="preserve">จำเลยที่ 1
คู่สมรสจำเลยที่ 1
จำเลยที่ 2
คู่สมรสจำเลยที่ 2
จำเลยที่ 3
คู่สมรสจำเลยที่ 3
</v>
          </cell>
          <cell r="BX813" t="str">
            <v>3-6408-00003-44-5
3-6408-00159-99-2
1-5805-00009-83-3
3-5805-00079-76-5
3-5805-00079-76-5
1-5805-00053-25-5</v>
          </cell>
          <cell r="BY813"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3" t="str">
            <v>ไม่พบทรัพย์</v>
          </cell>
          <cell r="CA813"/>
          <cell r="CB813"/>
          <cell r="CC813"/>
          <cell r="CD813"/>
          <cell r="CE813"/>
          <cell r="CF813"/>
          <cell r="CG813"/>
          <cell r="CH813"/>
          <cell r="CI813"/>
          <cell r="CJ813"/>
          <cell r="CK813"/>
          <cell r="CL813"/>
          <cell r="CM813"/>
          <cell r="CN813"/>
          <cell r="CO813"/>
        </row>
        <row r="814">
          <cell r="B814">
            <v>2288</v>
          </cell>
          <cell r="C814">
            <v>806</v>
          </cell>
          <cell r="D814">
            <v>18</v>
          </cell>
          <cell r="E814">
            <v>10</v>
          </cell>
          <cell r="F814">
            <v>2566</v>
          </cell>
          <cell r="G814">
            <v>800148801429</v>
          </cell>
          <cell r="H814" t="str">
            <v>นาย</v>
          </cell>
          <cell r="I814" t="str">
            <v>ปิติ</v>
          </cell>
          <cell r="J814" t="str">
            <v>พิบูลย์ศักดิ์กุล</v>
          </cell>
          <cell r="K814" t="str">
            <v>3-1017-01342-21-2</v>
          </cell>
          <cell r="L814" t="str">
            <v>เซ็นทรัล แอร์พอร์ต พลาซ่า เชียงใหม่</v>
          </cell>
          <cell r="M814" t="str">
            <v>เชียงใหม่ 1</v>
          </cell>
          <cell r="N814">
            <v>8</v>
          </cell>
          <cell r="O814" t="str">
            <v>สินเชื่อสร้างงานสร้างอาชีพ</v>
          </cell>
          <cell r="P814"/>
          <cell r="Q814">
            <v>100000</v>
          </cell>
          <cell r="R814">
            <v>3104.31</v>
          </cell>
          <cell r="S814" t="str">
            <v>แขวงเชียงใหม่</v>
          </cell>
          <cell r="T814" t="str">
            <v>ผบE3673</v>
          </cell>
          <cell r="U814">
            <v>2566</v>
          </cell>
          <cell r="V814" t="str">
            <v>ผบE6655</v>
          </cell>
          <cell r="W814">
            <v>2566</v>
          </cell>
          <cell r="X814">
            <v>15</v>
          </cell>
          <cell r="Y814">
            <v>8</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300</v>
          </cell>
          <cell r="BD814">
            <v>23</v>
          </cell>
          <cell r="BE814">
            <v>7</v>
          </cell>
          <cell r="BF814">
            <v>2567</v>
          </cell>
          <cell r="BG814">
            <v>0</v>
          </cell>
          <cell r="BH814" t="str">
            <v>-</v>
          </cell>
          <cell r="BI814" t="str">
            <v>-</v>
          </cell>
          <cell r="BJ814" t="str">
            <v>-</v>
          </cell>
          <cell r="BK814">
            <v>0</v>
          </cell>
          <cell r="BL814">
            <v>240</v>
          </cell>
          <cell r="BM814">
            <v>0</v>
          </cell>
          <cell r="BN814" t="str">
            <v/>
          </cell>
          <cell r="BO814" t="str">
            <v/>
          </cell>
          <cell r="BP814" t="str">
            <v/>
          </cell>
          <cell r="BQ814" t="str">
            <v>-</v>
          </cell>
          <cell r="BR814" t="str">
            <v>-</v>
          </cell>
          <cell r="BS814" t="str">
            <v>-</v>
          </cell>
          <cell r="BT814" t="str">
            <v>นายปิติ พิบูลย์ศักดิ์กุล</v>
          </cell>
          <cell r="BU814">
            <v>0</v>
          </cell>
          <cell r="BV814" t="str">
            <v>นายปิติ  พิบูลย์ศักดิ์กุล</v>
          </cell>
          <cell r="BW814" t="str">
            <v>จำเลย</v>
          </cell>
          <cell r="BX814" t="str">
            <v>3-1017-01342-21-2</v>
          </cell>
          <cell r="BY814" t="str">
            <v>-ไม่พบว่ามีกรรมสิทธิ์ในที่ดิน อ.สันกำแพง  จ.เชียงใหม่</v>
          </cell>
          <cell r="BZ814" t="str">
            <v>ไม่พบทรัพย์</v>
          </cell>
          <cell r="CA814"/>
          <cell r="CB814"/>
          <cell r="CC814"/>
          <cell r="CD814"/>
          <cell r="CE814"/>
          <cell r="CF814"/>
          <cell r="CG814"/>
          <cell r="CH814"/>
          <cell r="CI814"/>
          <cell r="CJ814"/>
          <cell r="CK814"/>
          <cell r="CL814"/>
          <cell r="CM814"/>
          <cell r="CN814"/>
          <cell r="CO814"/>
        </row>
        <row r="815">
          <cell r="B815">
            <v>2289</v>
          </cell>
          <cell r="C815">
            <v>807</v>
          </cell>
          <cell r="D815">
            <v>18</v>
          </cell>
          <cell r="E815">
            <v>10</v>
          </cell>
          <cell r="F815">
            <v>2566</v>
          </cell>
          <cell r="G815">
            <v>800121272861</v>
          </cell>
          <cell r="H815" t="str">
            <v>นาย</v>
          </cell>
          <cell r="I815" t="str">
            <v>โสฬส</v>
          </cell>
          <cell r="J815" t="str">
            <v>พรหมรักษ์</v>
          </cell>
          <cell r="K815">
            <v>3570101567782</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2398.5</v>
          </cell>
          <cell r="S815" t="str">
            <v>แขวงเชียงใหม่</v>
          </cell>
          <cell r="T815" t="str">
            <v>ผบE5355</v>
          </cell>
          <cell r="U815">
            <v>2565</v>
          </cell>
          <cell r="V815" t="str">
            <v>ผบE7490</v>
          </cell>
          <cell r="W815">
            <v>2565</v>
          </cell>
          <cell r="X815">
            <v>25</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415</v>
          </cell>
          <cell r="BM815">
            <v>0</v>
          </cell>
          <cell r="BN815" t="str">
            <v/>
          </cell>
          <cell r="BO815" t="str">
            <v/>
          </cell>
          <cell r="BP815" t="str">
            <v/>
          </cell>
          <cell r="BQ815" t="str">
            <v>-</v>
          </cell>
          <cell r="BR815" t="str">
            <v>-</v>
          </cell>
          <cell r="BS815" t="str">
            <v>-</v>
          </cell>
          <cell r="BT815" t="str">
            <v>นายโสฬส พรหมรักษ์</v>
          </cell>
          <cell r="BU815">
            <v>883165010143</v>
          </cell>
          <cell r="BV815" t="str">
            <v>นายโสฬส  พรหมรักษ์</v>
          </cell>
          <cell r="BW815" t="str">
            <v>จำเลย</v>
          </cell>
          <cell r="BX815" t="str">
            <v>3-5701-01567-78-2</v>
          </cell>
          <cell r="BY815" t="str">
            <v>-ไม่พบว่ามีกรรมสิทธิ์ในที่ดิน อ.ดอยสะเก็ด จ.เชียงใหม่
-ไม่พบว่ามีกรรมสิทธิ์ในที่ดิน อ.ปากเกร็ด  จ.นนทบุรี</v>
          </cell>
          <cell r="BZ815" t="str">
            <v>ไม่พบทรัพย์</v>
          </cell>
          <cell r="CA815"/>
          <cell r="CB815"/>
          <cell r="CC815"/>
          <cell r="CD815"/>
          <cell r="CE815"/>
          <cell r="CF815"/>
          <cell r="CG815"/>
          <cell r="CH815"/>
          <cell r="CI815"/>
          <cell r="CJ815"/>
          <cell r="CK815"/>
          <cell r="CL815"/>
          <cell r="CM815"/>
          <cell r="CN815"/>
          <cell r="CO815"/>
        </row>
        <row r="816">
          <cell r="B816">
            <v>2290</v>
          </cell>
          <cell r="C816">
            <v>808</v>
          </cell>
          <cell r="D816">
            <v>18</v>
          </cell>
          <cell r="E816">
            <v>10</v>
          </cell>
          <cell r="F816">
            <v>2566</v>
          </cell>
          <cell r="G816">
            <v>800121417516</v>
          </cell>
          <cell r="H816" t="str">
            <v>นางสาว</v>
          </cell>
          <cell r="I816" t="str">
            <v>อภิญญา</v>
          </cell>
          <cell r="J816" t="str">
            <v>เมืองมูล</v>
          </cell>
          <cell r="K816">
            <v>1529900108870</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2375.36</v>
          </cell>
          <cell r="S816" t="str">
            <v>แขวงลำปาง</v>
          </cell>
          <cell r="T816" t="str">
            <v>ผบE3082</v>
          </cell>
          <cell r="U816">
            <v>2565</v>
          </cell>
          <cell r="V816" t="str">
            <v>ผบE3551</v>
          </cell>
          <cell r="W816">
            <v>2565</v>
          </cell>
          <cell r="X816">
            <v>11</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260</v>
          </cell>
          <cell r="BM816">
            <v>0</v>
          </cell>
          <cell r="BN816" t="str">
            <v/>
          </cell>
          <cell r="BO816" t="str">
            <v/>
          </cell>
          <cell r="BP816" t="str">
            <v/>
          </cell>
          <cell r="BQ816" t="str">
            <v>-</v>
          </cell>
          <cell r="BR816" t="str">
            <v>-</v>
          </cell>
          <cell r="BS816" t="str">
            <v>-</v>
          </cell>
          <cell r="BT816" t="str">
            <v>นางสาวอภิญญา เมืองมูล</v>
          </cell>
          <cell r="BU816">
            <v>883165010152</v>
          </cell>
          <cell r="BV816" t="str">
            <v>นางสาวอภิญญา  เมืองมูล</v>
          </cell>
          <cell r="BW816" t="str">
            <v>จำเลย</v>
          </cell>
          <cell r="BX816" t="str">
            <v>1-5299-00108-87-0</v>
          </cell>
          <cell r="BY816" t="str">
            <v>-ไม่พบว่ามีกรรมสิทธิ์ในที่ดิน อ.ห้างฉัตร  จ.ลำปาง</v>
          </cell>
          <cell r="BZ816" t="str">
            <v>ไม่พบทรัพย์</v>
          </cell>
          <cell r="CA816"/>
          <cell r="CB816"/>
          <cell r="CC816"/>
          <cell r="CD816"/>
          <cell r="CE816"/>
          <cell r="CF816"/>
          <cell r="CG816"/>
          <cell r="CH816"/>
          <cell r="CI816"/>
          <cell r="CJ816"/>
          <cell r="CK816"/>
          <cell r="CL816"/>
          <cell r="CM816"/>
          <cell r="CN816"/>
          <cell r="CO816"/>
        </row>
        <row r="817">
          <cell r="B817">
            <v>2291</v>
          </cell>
          <cell r="C817">
            <v>809</v>
          </cell>
          <cell r="D817">
            <v>7</v>
          </cell>
          <cell r="E817">
            <v>9</v>
          </cell>
          <cell r="F817">
            <v>2566</v>
          </cell>
          <cell r="G817">
            <v>800093761768</v>
          </cell>
          <cell r="H817" t="str">
            <v>นาง</v>
          </cell>
          <cell r="I817" t="str">
            <v>บัวผาย</v>
          </cell>
          <cell r="J817" t="str">
            <v>ศรีใจ</v>
          </cell>
          <cell r="K817">
            <v>3500500500568</v>
          </cell>
          <cell r="L817" t="str">
            <v>ดอยสะเก็ด</v>
          </cell>
          <cell r="M817" t="str">
            <v>เชียงใหม่ 2</v>
          </cell>
          <cell r="N817">
            <v>8</v>
          </cell>
          <cell r="O817" t="str">
            <v>สินเชื่อแก้ไขปัญหาหนี้นอกระบบ (PSA)</v>
          </cell>
          <cell r="P817" t="str">
            <v>1.บุคคลค้ำประกัน</v>
          </cell>
          <cell r="Q817">
            <v>31526.86</v>
          </cell>
          <cell r="R817">
            <v>6916.47</v>
          </cell>
          <cell r="S817" t="str">
            <v>แขวงเชียงใหม่</v>
          </cell>
          <cell r="T817" t="str">
            <v>ผบE6238</v>
          </cell>
          <cell r="U817">
            <v>2565</v>
          </cell>
          <cell r="V817" t="str">
            <v>ผบE526</v>
          </cell>
          <cell r="W817">
            <v>2566</v>
          </cell>
          <cell r="X817"/>
          <cell r="Y817"/>
          <cell r="Z817"/>
          <cell r="AA817">
            <v>30</v>
          </cell>
          <cell r="AB817">
            <v>1</v>
          </cell>
          <cell r="AC817">
            <v>2566</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นางบัวผาย ศรีใจ</v>
          </cell>
          <cell r="BU817">
            <v>883265010314</v>
          </cell>
          <cell r="BV817" t="str">
            <v>1.นางบัวผาย  ศรีใจ
2.นายสมชาย  ศรีใจ
3.นายเจนณรงค์  พรหมเทพ</v>
          </cell>
          <cell r="BW817" t="str">
            <v xml:space="preserve">จำเลยที่ 1
คู่สมรสจำเลยที่ 1
จำเลยที่ 2
</v>
          </cell>
          <cell r="BX817" t="str">
            <v>3 5005 00500 56 8
3 5009 00425 06 7
1 5099 00157 70 6</v>
          </cell>
          <cell r="BY817"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7" t="str">
            <v>พบทรัพย์</v>
          </cell>
          <cell r="CA817"/>
          <cell r="CB817"/>
          <cell r="CC817"/>
          <cell r="CD817"/>
          <cell r="CE817"/>
          <cell r="CF817"/>
          <cell r="CG817"/>
          <cell r="CH817"/>
          <cell r="CI817"/>
          <cell r="CJ817"/>
          <cell r="CK817"/>
          <cell r="CL817"/>
          <cell r="CM817"/>
          <cell r="CN817"/>
          <cell r="CO817"/>
        </row>
        <row r="818">
          <cell r="B818">
            <v>2292</v>
          </cell>
          <cell r="C818">
            <v>810</v>
          </cell>
          <cell r="D818">
            <v>7</v>
          </cell>
          <cell r="E818">
            <v>9</v>
          </cell>
          <cell r="F818">
            <v>2566</v>
          </cell>
          <cell r="G818">
            <v>800094126813</v>
          </cell>
          <cell r="H818" t="str">
            <v>นางสาว</v>
          </cell>
          <cell r="I818" t="str">
            <v>ธันยชนก</v>
          </cell>
          <cell r="J818" t="str">
            <v>สมควร</v>
          </cell>
          <cell r="K818" t="str">
            <v>1 5601 00015 43 7</v>
          </cell>
          <cell r="L818" t="str">
            <v>ดอยสะเก็ด</v>
          </cell>
          <cell r="M818" t="str">
            <v>เชียงใหม่ 2</v>
          </cell>
          <cell r="N818">
            <v>8</v>
          </cell>
          <cell r="O818" t="str">
            <v>สินเชื่อแก้ไขปัญหาหนี้นอกระบบ PSA ระยะที่ 2</v>
          </cell>
          <cell r="P818" t="str">
            <v>1.บุคคลค้ำประกัน</v>
          </cell>
          <cell r="Q818">
            <v>38333</v>
          </cell>
          <cell r="R818">
            <v>7902.65</v>
          </cell>
          <cell r="S818" t="str">
            <v>แขวงเชียงใหม่</v>
          </cell>
          <cell r="T818" t="str">
            <v>ผบE53</v>
          </cell>
          <cell r="U818">
            <v>2566</v>
          </cell>
          <cell r="V818" t="str">
            <v>ผบE1827</v>
          </cell>
          <cell r="W818">
            <v>2566</v>
          </cell>
          <cell r="X818">
            <v>13</v>
          </cell>
          <cell r="Y818">
            <v>3</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อยู่ระหว่างรอคัดภาพลักษณ์เพื่อรายงาน//รายงานผล1/4/2567//</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นางสาวธันยชนก สมควร</v>
          </cell>
          <cell r="BU818">
            <v>883265010430</v>
          </cell>
          <cell r="BV818" t="str">
            <v>1.นางสาวธันยชนก  สมควร
2.นายวีระยุทธ์  สมบูรณ์
3.นางสาววิไลพร  วรรณเลิศ</v>
          </cell>
          <cell r="BW818" t="str">
            <v>จำเลยที่ 1
คู่สมรสจำเลยที่ 1
จำเลยที่ 2</v>
          </cell>
          <cell r="BX818" t="str">
            <v>1 5601 00015 43 7
3 5014 00171 23 7
3 5014 00171 21 1</v>
          </cell>
          <cell r="BY818"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8" t="str">
            <v>พบทรัพย์</v>
          </cell>
          <cell r="CA818"/>
          <cell r="CB818"/>
          <cell r="CC818"/>
          <cell r="CD818"/>
          <cell r="CE818"/>
          <cell r="CF818"/>
          <cell r="CG818"/>
          <cell r="CH818"/>
          <cell r="CI818"/>
          <cell r="CJ818"/>
          <cell r="CK818"/>
          <cell r="CL818"/>
          <cell r="CM818"/>
          <cell r="CN818"/>
          <cell r="CO818"/>
        </row>
        <row r="819">
          <cell r="B819">
            <v>2293</v>
          </cell>
          <cell r="C819">
            <v>811</v>
          </cell>
          <cell r="D819">
            <v>7</v>
          </cell>
          <cell r="E819">
            <v>9</v>
          </cell>
          <cell r="F819">
            <v>2566</v>
          </cell>
          <cell r="G819">
            <v>863053736089</v>
          </cell>
          <cell r="H819"/>
          <cell r="I819" t="str">
            <v>กองทุนหมู่บ้านน้ำแพร่ ม.2ต.ตลาดขวัญ</v>
          </cell>
          <cell r="J819"/>
          <cell r="K819"/>
          <cell r="L819" t="str">
            <v>ดอยสะเก็ด</v>
          </cell>
          <cell r="M819" t="str">
            <v>เชียงใหม่ 2</v>
          </cell>
          <cell r="N819">
            <v>8</v>
          </cell>
          <cell r="O819" t="str">
            <v>สินเชื่อพัฒนาชนบท(แปลงOD)</v>
          </cell>
          <cell r="P819" t="str">
            <v>1.บุคคลค้ำประกัน</v>
          </cell>
          <cell r="Q819">
            <v>3757545.67</v>
          </cell>
          <cell r="R819">
            <v>175162.11</v>
          </cell>
          <cell r="S819" t="str">
            <v>จังหวัดเชียงใหม่</v>
          </cell>
          <cell r="T819" t="str">
            <v>พE226</v>
          </cell>
          <cell r="U819">
            <v>2566</v>
          </cell>
          <cell r="V819" t="str">
            <v>พE430</v>
          </cell>
          <cell r="W819">
            <v>2566</v>
          </cell>
          <cell r="X819">
            <v>24</v>
          </cell>
          <cell r="Y819">
            <v>7</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 xml:space="preserve">กองทุนหมู่บ้านน้ำแพร่ ม.2ต.ตลาดขวัญ </v>
          </cell>
          <cell r="BU819">
            <v>883265010838</v>
          </cell>
          <cell r="BV819"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9"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9" t="str">
            <v xml:space="preserve">3 5005 00423 98 9
3 8416 00208 54 9
3 5099 00003 14 4
3 5005 00423 94 6
3 5005 00438 32 3
1 5405 00005 33 1
3 5005 00424 44 6
3 7098 00153 27 4
5 5005 00004 83 4
3 5005 00424 10 1
3 5208 00033 91 4
1 5099 00212 83 9
3 5005 00423 73 3
</v>
          </cell>
          <cell r="BY81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9" t="str">
            <v>พบทรัพย์</v>
          </cell>
          <cell r="CA819"/>
          <cell r="CB819">
            <v>13</v>
          </cell>
          <cell r="CC819"/>
          <cell r="CD819"/>
          <cell r="CE819"/>
          <cell r="CF819"/>
          <cell r="CG819"/>
          <cell r="CH819"/>
          <cell r="CI819"/>
          <cell r="CJ819"/>
          <cell r="CK819"/>
          <cell r="CL819"/>
          <cell r="CM819"/>
          <cell r="CN819"/>
          <cell r="CO819"/>
        </row>
        <row r="820">
          <cell r="B820">
            <v>2294</v>
          </cell>
          <cell r="C820">
            <v>812</v>
          </cell>
          <cell r="D820">
            <v>7</v>
          </cell>
          <cell r="E820">
            <v>9</v>
          </cell>
          <cell r="F820">
            <v>2566</v>
          </cell>
          <cell r="G820" t="str">
            <v>800081027107,
800063990819</v>
          </cell>
          <cell r="H820" t="str">
            <v>นางสาว</v>
          </cell>
          <cell r="I820" t="str">
            <v>อัมพร</v>
          </cell>
          <cell r="J820" t="str">
            <v>ชนะเป็ง</v>
          </cell>
          <cell r="K820" t="str">
            <v>3-5011-00034-13-7</v>
          </cell>
          <cell r="L820" t="str">
            <v>พร้าว</v>
          </cell>
          <cell r="M820" t="str">
            <v>เชียงใหม่ 2</v>
          </cell>
          <cell r="N820">
            <v>8</v>
          </cell>
          <cell r="O820" t="str">
            <v>สินเชื่อธนาคารประชาชน</v>
          </cell>
          <cell r="P820" t="str">
            <v>1.บุคคลค้ำประกัน</v>
          </cell>
          <cell r="Q820">
            <v>95779.78</v>
          </cell>
          <cell r="R820">
            <v>33565.78</v>
          </cell>
          <cell r="S820" t="str">
            <v>แขวงเชียงดาว</v>
          </cell>
          <cell r="T820" t="str">
            <v>ผบE464</v>
          </cell>
          <cell r="U820">
            <v>2566</v>
          </cell>
          <cell r="V820" t="str">
            <v>ผบE582</v>
          </cell>
          <cell r="W820">
            <v>2566</v>
          </cell>
          <cell r="X820"/>
          <cell r="Y820"/>
          <cell r="Z820"/>
          <cell r="AA820">
            <v>4</v>
          </cell>
          <cell r="AB820">
            <v>7</v>
          </cell>
          <cell r="AC820">
            <v>2566</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นางสาวอัมพร ชนะเป็ง</v>
          </cell>
          <cell r="BU820">
            <v>0</v>
          </cell>
          <cell r="BV820" t="str">
            <v>1.นางสาวอัมพร  ชนะเป็ง
2.นายไพศาล  สมแก้ว
3.นางสาวศิริพร  เมืองใจ
4.นายไชยกาญจน์  อุตะมา
5.นางสาวจตุพร  พุทโธ</v>
          </cell>
          <cell r="BW820" t="str">
            <v>จำเลยที่ 1
จำเลยที่ 2
คู่สมรสจำเลยที่ 2
จำเลยที่ 3
คู่สมรสจำเลยที่ 3</v>
          </cell>
          <cell r="BX820" t="str">
            <v>3 5011 00034 13 7
3 5011 00009 26 4
3 5009 00042 95 8
3 5711 00541 06 3
3 4704 00570 48 4</v>
          </cell>
          <cell r="BY820"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2295</v>
          </cell>
          <cell r="C821">
            <v>813</v>
          </cell>
          <cell r="D821">
            <v>7</v>
          </cell>
          <cell r="E821">
            <v>9</v>
          </cell>
          <cell r="F821">
            <v>2566</v>
          </cell>
          <cell r="G821">
            <v>800063990769</v>
          </cell>
          <cell r="H821" t="str">
            <v>นาย</v>
          </cell>
          <cell r="I821" t="str">
            <v>อดุลย์</v>
          </cell>
          <cell r="J821" t="str">
            <v>จุลมณี</v>
          </cell>
          <cell r="K821">
            <v>3501100059024</v>
          </cell>
          <cell r="L821" t="str">
            <v>พร้าว</v>
          </cell>
          <cell r="M821" t="str">
            <v>เชียงใหม่ 2</v>
          </cell>
          <cell r="N821">
            <v>8</v>
          </cell>
          <cell r="O821" t="str">
            <v>สินเชื่อธนาคารประชาชน</v>
          </cell>
          <cell r="P821" t="str">
            <v>1.บุคคลค้ำประกัน</v>
          </cell>
          <cell r="Q821">
            <v>135471.97</v>
          </cell>
          <cell r="R821">
            <v>28320.400000000001</v>
          </cell>
          <cell r="S821" t="str">
            <v>แขวงเชียงดาว</v>
          </cell>
          <cell r="T821" t="str">
            <v>ผบE406</v>
          </cell>
          <cell r="U821">
            <v>2565</v>
          </cell>
          <cell r="V821" t="str">
            <v>ผบE586</v>
          </cell>
          <cell r="W821">
            <v>2565</v>
          </cell>
          <cell r="X821"/>
          <cell r="Y821"/>
          <cell r="Z821"/>
          <cell r="AA821">
            <v>18</v>
          </cell>
          <cell r="AB821">
            <v>8</v>
          </cell>
          <cell r="AC821">
            <v>2565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นายอดุลย์ จุลมณี</v>
          </cell>
          <cell r="BU821">
            <v>883162013092</v>
          </cell>
          <cell r="BV821" t="str">
            <v>1.นายอดุลย์  จุลมณี
2.นายไชยกาญจน์  อุตะมา
3.นางสาวจตุพร  พุทโธ
4.นายไพศาล  สมแก้ว
5.นางสาวศิริพร  เมืองใจ</v>
          </cell>
          <cell r="BW821" t="str">
            <v>จำเลยที่ 1
จำเลยที่ 2
คู่สมรสจำเลยที่ 2
จำเลยที่ 3
คู่สมรสจำเลยที่ 3</v>
          </cell>
          <cell r="BX821" t="str">
            <v>3 5011 00059 02 4
3 5711 00541 06 3
3 4704 00570 48 4
3 5011 00009 26 4
3 5009 00042 95 8</v>
          </cell>
          <cell r="BY82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2296</v>
          </cell>
          <cell r="C822">
            <v>814</v>
          </cell>
          <cell r="D822">
            <v>7</v>
          </cell>
          <cell r="E822">
            <v>9</v>
          </cell>
          <cell r="F822">
            <v>2566</v>
          </cell>
          <cell r="G822">
            <v>800047137340</v>
          </cell>
          <cell r="H822" t="str">
            <v>นาย</v>
          </cell>
          <cell r="I822" t="str">
            <v>สิงห์แก้ว</v>
          </cell>
          <cell r="J822" t="str">
            <v>กุยแก้ว</v>
          </cell>
          <cell r="K822">
            <v>5501100019754</v>
          </cell>
          <cell r="L822" t="str">
            <v>พร้าว</v>
          </cell>
          <cell r="M822" t="str">
            <v>เชียงใหม่ 2</v>
          </cell>
          <cell r="N822">
            <v>8</v>
          </cell>
          <cell r="O822" t="str">
            <v>สินเชื่อธนาคารประชาชน</v>
          </cell>
          <cell r="P822" t="str">
            <v>1.บุคคลค้ำประกัน</v>
          </cell>
          <cell r="Q822">
            <v>63393.440000000002</v>
          </cell>
          <cell r="R822">
            <v>28219.200000000001</v>
          </cell>
          <cell r="S822" t="str">
            <v>แขวงเชียงดาว</v>
          </cell>
          <cell r="T822" t="str">
            <v>ผบE463</v>
          </cell>
          <cell r="U822">
            <v>2566</v>
          </cell>
          <cell r="V822" t="str">
            <v>ผบE673</v>
          </cell>
          <cell r="W822">
            <v>2566</v>
          </cell>
          <cell r="X822">
            <v>31</v>
          </cell>
          <cell r="Y822">
            <v>7</v>
          </cell>
          <cell r="Z822">
            <v>2566</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13/3/2567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นายสิงห์แก้ว กุยแก้ว</v>
          </cell>
          <cell r="BU822">
            <v>823859010535</v>
          </cell>
          <cell r="BV822" t="str">
            <v xml:space="preserve">1.นายสิงห์แก้ว  กุยแก้ว
นางสุนิสา  ทาวงค์
3.นางสาวณิรุชา  บัวเจตธรรม
</v>
          </cell>
          <cell r="BW822" t="str">
            <v>จำเลยที่ 1
คู่สมรสจำเลยที่ 1
จำเลยที่ 2</v>
          </cell>
          <cell r="BX822" t="str">
            <v>5 5011 00019 75 4
3 5711 00047 60 3
3 1014 03019 78 2</v>
          </cell>
          <cell r="BY822"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2" t="str">
            <v>พบทรัพย์</v>
          </cell>
          <cell r="CA822"/>
          <cell r="CB822"/>
          <cell r="CC822"/>
          <cell r="CD822"/>
          <cell r="CE822"/>
          <cell r="CF822"/>
          <cell r="CG822"/>
          <cell r="CH822"/>
          <cell r="CI822"/>
          <cell r="CJ822"/>
          <cell r="CK822"/>
          <cell r="CL822"/>
          <cell r="CM822"/>
          <cell r="CN822"/>
          <cell r="CO822"/>
        </row>
        <row r="823">
          <cell r="B823">
            <v>2297</v>
          </cell>
          <cell r="C823">
            <v>815</v>
          </cell>
          <cell r="D823">
            <v>7</v>
          </cell>
          <cell r="E823">
            <v>9</v>
          </cell>
          <cell r="F823">
            <v>2566</v>
          </cell>
          <cell r="G823">
            <v>800094790410</v>
          </cell>
          <cell r="H823" t="str">
            <v>นางสาว</v>
          </cell>
          <cell r="I823" t="str">
            <v>วิไลวรรณ์</v>
          </cell>
          <cell r="J823" t="str">
            <v>สมศรี</v>
          </cell>
          <cell r="K823">
            <v>1501100072547</v>
          </cell>
          <cell r="L823" t="str">
            <v>พร้าว</v>
          </cell>
          <cell r="M823" t="str">
            <v>เชียงใหม่ 2</v>
          </cell>
          <cell r="N823">
            <v>8</v>
          </cell>
          <cell r="O823" t="str">
            <v>สินเชื่อแก้ไขปัญหาหนี้นอกระบบ PSA ระยะที่ 2</v>
          </cell>
          <cell r="P823" t="str">
            <v>1.บุคคลค้ำประกัน</v>
          </cell>
          <cell r="Q823">
            <v>28940.03</v>
          </cell>
          <cell r="R823">
            <v>11459.48</v>
          </cell>
          <cell r="S823" t="str">
            <v>แขวงเชียงดาว</v>
          </cell>
          <cell r="T823" t="str">
            <v>ผบE143</v>
          </cell>
          <cell r="U823">
            <v>2566</v>
          </cell>
          <cell r="V823" t="str">
            <v>ผบE296</v>
          </cell>
          <cell r="W823">
            <v>2566</v>
          </cell>
          <cell r="X823"/>
          <cell r="Y823"/>
          <cell r="Z823"/>
          <cell r="AA823">
            <v>3</v>
          </cell>
          <cell r="AB823">
            <v>5</v>
          </cell>
          <cell r="AC823">
            <v>2566</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18/3/2567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นางสาววิไลวรรณ์ สมศรี</v>
          </cell>
          <cell r="BU823">
            <v>0</v>
          </cell>
          <cell r="BV823"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3" t="str">
            <v>จำเลยที่ 1
คู่สมรสจำเลยที่ 1
จำเลยที่ 2
จำเลยที่ 3
คู่สมรสจำเลยที่ 3</v>
          </cell>
          <cell r="BX823" t="str">
            <v>1 5011 00072 54 7
1 5011 00077 81 6
3 5011 00011 97 8
3 5011 00210 34 2
3 1602 00024 81 1</v>
          </cell>
          <cell r="BY823"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3" t="str">
            <v>พบทรัพย์</v>
          </cell>
          <cell r="CA823"/>
          <cell r="CB823"/>
          <cell r="CC823"/>
          <cell r="CD823"/>
          <cell r="CE823"/>
          <cell r="CF823"/>
          <cell r="CG823"/>
          <cell r="CH823"/>
          <cell r="CI823"/>
          <cell r="CJ823"/>
          <cell r="CK823"/>
          <cell r="CL823"/>
          <cell r="CM823"/>
          <cell r="CN823"/>
          <cell r="CO823"/>
        </row>
        <row r="824">
          <cell r="B824">
            <v>2298</v>
          </cell>
          <cell r="C824">
            <v>816</v>
          </cell>
          <cell r="D824">
            <v>7</v>
          </cell>
          <cell r="E824">
            <v>9</v>
          </cell>
          <cell r="F824">
            <v>2566</v>
          </cell>
          <cell r="G824">
            <v>800130547477</v>
          </cell>
          <cell r="H824" t="str">
            <v>นางสาว</v>
          </cell>
          <cell r="I824" t="str">
            <v>จันทร์แก้ว</v>
          </cell>
          <cell r="J824" t="str">
            <v>พรมแก้ว</v>
          </cell>
          <cell r="K824">
            <v>3500500237221</v>
          </cell>
          <cell r="L824" t="str">
            <v>ดอยสะเก็ด</v>
          </cell>
          <cell r="M824" t="str">
            <v>เชียงใหม่ 2</v>
          </cell>
          <cell r="N824">
            <v>8</v>
          </cell>
          <cell r="O824" t="str">
            <v>สินเชื่อธนาคารประชาชน</v>
          </cell>
          <cell r="P824" t="str">
            <v>4.ไม่มีหลักประกัน</v>
          </cell>
          <cell r="Q824">
            <v>38888</v>
          </cell>
          <cell r="R824">
            <v>4885.58</v>
          </cell>
          <cell r="S824" t="str">
            <v>แขวงเชียงใหม่</v>
          </cell>
          <cell r="T824" t="str">
            <v>ผบE5213</v>
          </cell>
          <cell r="U824">
            <v>2565</v>
          </cell>
          <cell r="V824" t="str">
            <v>ผบE8246</v>
          </cell>
          <cell r="W824">
            <v>2565</v>
          </cell>
          <cell r="X824"/>
          <cell r="Y824"/>
          <cell r="Z824"/>
          <cell r="AA824">
            <v>21</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นางสาวจันทร์แก้ว พรมแก้ว</v>
          </cell>
          <cell r="BU824">
            <v>883265010315</v>
          </cell>
          <cell r="BV824" t="str">
            <v>นางสาวจันทร์แก้ว  พรมแก้ว</v>
          </cell>
          <cell r="BW824" t="str">
            <v>จำเลย</v>
          </cell>
          <cell r="BX824" t="str">
            <v>3 5005 00237 22 1</v>
          </cell>
          <cell r="BY824" t="str">
            <v>-ไม่พบว่ามีกรรมสิทธิ์ในที่ดิน อ.ดอยสะเก็ด จ.เชียงใหม่</v>
          </cell>
          <cell r="BZ824" t="str">
            <v>ไม่พบทรัพย์</v>
          </cell>
          <cell r="CA824"/>
          <cell r="CB824"/>
          <cell r="CC824"/>
          <cell r="CD824"/>
          <cell r="CE824"/>
          <cell r="CF824"/>
          <cell r="CG824"/>
          <cell r="CH824"/>
          <cell r="CI824"/>
          <cell r="CJ824"/>
          <cell r="CK824"/>
          <cell r="CL824"/>
          <cell r="CM824"/>
          <cell r="CN824"/>
          <cell r="CO824"/>
        </row>
        <row r="825">
          <cell r="B825">
            <v>2299</v>
          </cell>
          <cell r="C825">
            <v>817</v>
          </cell>
          <cell r="D825">
            <v>13</v>
          </cell>
          <cell r="E825">
            <v>9</v>
          </cell>
          <cell r="F825">
            <v>2566</v>
          </cell>
          <cell r="G825" t="str">
            <v>800089226099,
800104455137</v>
          </cell>
          <cell r="H825" t="str">
            <v>นางสาว</v>
          </cell>
          <cell r="I825" t="str">
            <v>อำไพ</v>
          </cell>
          <cell r="J825" t="str">
            <v>มะหิงษา</v>
          </cell>
          <cell r="K825">
            <v>1501000005881</v>
          </cell>
          <cell r="L825" t="str">
            <v>แม่อาย</v>
          </cell>
          <cell r="M825" t="str">
            <v>เชียงใหม่ 2</v>
          </cell>
          <cell r="N825">
            <v>8</v>
          </cell>
          <cell r="O825" t="str">
            <v>สินเชื่อแก้ไขปัญหาหนี้นอกระบบPSAระยะที่2</v>
          </cell>
          <cell r="P825" t="str">
            <v>1.บุคคลค้ำประกัน</v>
          </cell>
          <cell r="Q825">
            <v>38031.480000000003</v>
          </cell>
          <cell r="R825">
            <v>9399.56</v>
          </cell>
          <cell r="S825" t="str">
            <v>จังหวัดฝาง</v>
          </cell>
          <cell r="T825" t="str">
            <v>ผบE855</v>
          </cell>
          <cell r="U825">
            <v>2565</v>
          </cell>
          <cell r="V825" t="str">
            <v>ผบE1012</v>
          </cell>
          <cell r="W825">
            <v>2565</v>
          </cell>
          <cell r="X825"/>
          <cell r="Y825"/>
          <cell r="Z825"/>
          <cell r="AA825">
            <v>23</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นางสาวอำไพ มะหิงษา</v>
          </cell>
          <cell r="BU825">
            <v>883265010754</v>
          </cell>
          <cell r="BV825" t="str">
            <v>1.นางสาวอำไพ  มะหิงษา
2.นายเบญญาภา  ฟองมูล
3.นางสาวญาดาพัฒน์  ภูมิธนศักดิ์เมธา
4.นายธีรภพ  วังตัน</v>
          </cell>
          <cell r="BW825" t="str">
            <v>จำเลยที่ 1
จำเลยที่ 2
จำเลยที่ 3
คู่สมรสจำเลยที่ 3</v>
          </cell>
          <cell r="BX825" t="str">
            <v>1 5010 00005 88 1
1 5010 00008 79 1
2 5010 00016 99 6
1 6308 00043 19 0</v>
          </cell>
          <cell r="BY8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5" t="str">
            <v>ไม่พบทรัพย์</v>
          </cell>
          <cell r="CA825"/>
          <cell r="CB825"/>
          <cell r="CC825"/>
          <cell r="CD825"/>
          <cell r="CE825"/>
          <cell r="CF825"/>
          <cell r="CG825"/>
          <cell r="CH825"/>
          <cell r="CI825"/>
          <cell r="CJ825"/>
          <cell r="CK825"/>
          <cell r="CL825"/>
          <cell r="CM825"/>
          <cell r="CN825"/>
          <cell r="CO825"/>
        </row>
        <row r="826">
          <cell r="B826">
            <v>2300</v>
          </cell>
          <cell r="C826">
            <v>818</v>
          </cell>
          <cell r="D826">
            <v>13</v>
          </cell>
          <cell r="E826">
            <v>9</v>
          </cell>
          <cell r="F826">
            <v>2566</v>
          </cell>
          <cell r="G826">
            <v>800091588882</v>
          </cell>
          <cell r="H826" t="str">
            <v>นางสาว</v>
          </cell>
          <cell r="I826" t="str">
            <v>ดลฤดี</v>
          </cell>
          <cell r="J826" t="str">
            <v>อูปคำแดง</v>
          </cell>
          <cell r="K826">
            <v>3501300035170</v>
          </cell>
          <cell r="L826" t="str">
            <v>ฝาง</v>
          </cell>
          <cell r="M826" t="str">
            <v>เชียงใหม่ 2</v>
          </cell>
          <cell r="N826">
            <v>8</v>
          </cell>
          <cell r="O826" t="str">
            <v>สินเชื่อแก้ไขปัญหาหนี้นอกระบบ PSA ระยะที่ 2</v>
          </cell>
          <cell r="P826" t="str">
            <v>1.บุคคลค้ำประกัน</v>
          </cell>
          <cell r="Q826">
            <v>43199.360000000001</v>
          </cell>
          <cell r="R826">
            <v>11855.75</v>
          </cell>
          <cell r="S826" t="str">
            <v>แขวงเชียงใหม่</v>
          </cell>
          <cell r="T826" t="str">
            <v>ผบE3011</v>
          </cell>
          <cell r="U826">
            <v>2565</v>
          </cell>
          <cell r="V826" t="str">
            <v>ผบE7019</v>
          </cell>
          <cell r="W826">
            <v>2565</v>
          </cell>
          <cell r="X826"/>
          <cell r="Y826"/>
          <cell r="Z826"/>
          <cell r="AA826">
            <v>4</v>
          </cell>
          <cell r="AB826">
            <v>10</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นางสาวดลฤดี อูปคำแดง</v>
          </cell>
          <cell r="BU826">
            <v>88326501035</v>
          </cell>
          <cell r="BV826" t="str">
            <v>1.นางสาวพีระดา ศิรโชติธนาหรือนางดลฤดี อูปคำแดง
2.นายศรีทัน  บุญธิมา</v>
          </cell>
          <cell r="BW826" t="str">
            <v>จำเลยที่ 1
จำเลยที่ 2</v>
          </cell>
          <cell r="BX826" t="str">
            <v>3 5013 00035 17 0
3 1002 02933 90 7</v>
          </cell>
          <cell r="BY826" t="str">
            <v>-ไม่พบว่ามีกรรมสิทธิ์ในที่ดิน อ.แม่ออน จ.เชียงใหม่
-ไม่พบว่ามีกรรมสิทธิ์ในที่ดิน อ.ฝาง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2301</v>
          </cell>
          <cell r="C827">
            <v>819</v>
          </cell>
          <cell r="D827">
            <v>13</v>
          </cell>
          <cell r="E827">
            <v>9</v>
          </cell>
          <cell r="F827">
            <v>2566</v>
          </cell>
          <cell r="G827" t="str">
            <v>800097872611,
800108613152</v>
          </cell>
          <cell r="H827" t="str">
            <v>นาย</v>
          </cell>
          <cell r="I827" t="str">
            <v>สืบสกุล</v>
          </cell>
          <cell r="J827" t="str">
            <v>สิงห์ทร</v>
          </cell>
          <cell r="K827">
            <v>1500900008010</v>
          </cell>
          <cell r="L827" t="str">
            <v>ไชยปราการ</v>
          </cell>
          <cell r="M827" t="str">
            <v>เชียงใหม่ 2</v>
          </cell>
          <cell r="N827">
            <v>8</v>
          </cell>
          <cell r="O827" t="str">
            <v>สินเชื่อธนาคารประชาชน</v>
          </cell>
          <cell r="P827" t="str">
            <v>1.บุคคลค้ำประกัน</v>
          </cell>
          <cell r="Q827">
            <v>44442.99</v>
          </cell>
          <cell r="R827">
            <v>10787.96</v>
          </cell>
          <cell r="S827" t="str">
            <v>จังหวัดฝาง</v>
          </cell>
          <cell r="T827" t="str">
            <v>ผบE471</v>
          </cell>
          <cell r="U827">
            <v>2565</v>
          </cell>
          <cell r="V827" t="str">
            <v>ผบE722</v>
          </cell>
          <cell r="W827">
            <v>2565</v>
          </cell>
          <cell r="X827">
            <v>13</v>
          </cell>
          <cell r="Y827">
            <v>9</v>
          </cell>
          <cell r="Z827">
            <v>2565</v>
          </cell>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นายสืบสกุล สิงห์ทร</v>
          </cell>
          <cell r="BU827">
            <v>883265010039</v>
          </cell>
          <cell r="BV827" t="str">
            <v>1.นายสืบสกุล  สิงห์ทร
2.นางสาวสุกัญญา  ศรีสุวรรณ์
3.นายเอกชัย  ศรีสุวรรณ์
4.นางสาวชลธิดา  อูปเสาร์</v>
          </cell>
          <cell r="BW827" t="str">
            <v>จำเลยที่ 1
จำเลยที่ 2
คู่สมรสจำเลยที่ 2
จำเลยที่ 3</v>
          </cell>
          <cell r="BX827" t="str">
            <v>1 5009 00008 01 0
1 5009 00036 91 9
1 5009 00009 25 3
1 5099 00089 65 4</v>
          </cell>
          <cell r="BY82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2302</v>
          </cell>
          <cell r="C828">
            <v>820</v>
          </cell>
          <cell r="D828">
            <v>14</v>
          </cell>
          <cell r="E828">
            <v>9</v>
          </cell>
          <cell r="F828">
            <v>2566</v>
          </cell>
          <cell r="G828">
            <v>800088264711</v>
          </cell>
          <cell r="H828" t="str">
            <v>นาง</v>
          </cell>
          <cell r="I828" t="str">
            <v>พัชริน</v>
          </cell>
          <cell r="J828" t="str">
            <v>กองมา</v>
          </cell>
          <cell r="K828">
            <v>3501000073475</v>
          </cell>
          <cell r="L828" t="str">
            <v>แม่อาย</v>
          </cell>
          <cell r="M828" t="str">
            <v>เชียงใหม่ 2</v>
          </cell>
          <cell r="N828">
            <v>8</v>
          </cell>
          <cell r="O828" t="str">
            <v>สินเชื่อธนาคารประชาชน</v>
          </cell>
          <cell r="P828" t="str">
            <v>1.บุคคลค้ำประกัน</v>
          </cell>
          <cell r="Q828">
            <v>36724.71</v>
          </cell>
          <cell r="R828">
            <v>6876.65</v>
          </cell>
          <cell r="S828" t="str">
            <v>จังหวัดฝาง</v>
          </cell>
          <cell r="T828" t="str">
            <v>ผบE5</v>
          </cell>
          <cell r="U828">
            <v>2566</v>
          </cell>
          <cell r="V828" t="str">
            <v>ผบE266</v>
          </cell>
          <cell r="W828">
            <v>2566</v>
          </cell>
          <cell r="X828"/>
          <cell r="Y828"/>
          <cell r="Z828"/>
          <cell r="AA828">
            <v>15</v>
          </cell>
          <cell r="AB828">
            <v>3</v>
          </cell>
          <cell r="AC828">
            <v>2566</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นางพัชริน กองมา</v>
          </cell>
          <cell r="BU828">
            <v>0</v>
          </cell>
          <cell r="BV828" t="str">
            <v xml:space="preserve">1.นางพัชริน  กองมา
2.นางรัตติกาล  พงษ์ภมร
3.นายนุกุล  พงษ์ภมร
4.นางสาวพัชรินทร์  อินทร
</v>
          </cell>
          <cell r="BW828" t="str">
            <v>จำเลยที่ 1
จำเลยที่ 2
คู่สมรสจำเลยที่ 2
จำเลยที่ 3</v>
          </cell>
          <cell r="BX828" t="str">
            <v>3 5010 00073 47 5
1 5009 00066 35 4
3 1414 00199 94 1
1 5010 00051 56 4</v>
          </cell>
          <cell r="BY828"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2303</v>
          </cell>
          <cell r="C829">
            <v>821</v>
          </cell>
          <cell r="D829">
            <v>14</v>
          </cell>
          <cell r="E829">
            <v>9</v>
          </cell>
          <cell r="F829">
            <v>2566</v>
          </cell>
          <cell r="G829" t="str">
            <v>800025135495,
800065782974</v>
          </cell>
          <cell r="H829" t="str">
            <v>นาย</v>
          </cell>
          <cell r="I829" t="str">
            <v>สมบัติ</v>
          </cell>
          <cell r="J829" t="str">
            <v>ศรีวิชัย</v>
          </cell>
          <cell r="K829">
            <v>3500900644869</v>
          </cell>
          <cell r="L829" t="str">
            <v>ไชยปราการ</v>
          </cell>
          <cell r="M829" t="str">
            <v>เชียงใหม่ 2</v>
          </cell>
          <cell r="N829">
            <v>8</v>
          </cell>
          <cell r="O829" t="str">
            <v>สินเชื่อธนาคารประชาชน, สินเชื่อห้องแถว</v>
          </cell>
          <cell r="P829" t="str">
            <v>2.หลักทรัพย์ค้ำประกัน</v>
          </cell>
          <cell r="Q829">
            <v>239411.52</v>
          </cell>
          <cell r="R829">
            <v>78903.539999999994</v>
          </cell>
          <cell r="S829" t="str">
            <v>จังหวัดฝาง</v>
          </cell>
          <cell r="T829" t="str">
            <v>ผบE518</v>
          </cell>
          <cell r="U829">
            <v>2566</v>
          </cell>
          <cell r="V829" t="str">
            <v>ผบE677</v>
          </cell>
          <cell r="W829">
            <v>2566</v>
          </cell>
          <cell r="X829">
            <v>12</v>
          </cell>
          <cell r="Y829">
            <v>6</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นายสมบัติ ศรีวิชัย</v>
          </cell>
          <cell r="BU829">
            <v>0</v>
          </cell>
          <cell r="BV829"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9" t="str">
            <v>จำเลยที่ 1
คู่สมรสจำเลยที่ 1
จำเลยที่ 2
จำเลยที่ 3</v>
          </cell>
          <cell r="BX829" t="str">
            <v>3 5009 00644 86 9
3 5009 00534 72 9
1 5009 00020 60 5
3 5009 00534 23 1</v>
          </cell>
          <cell r="BY829"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2304</v>
          </cell>
          <cell r="C830">
            <v>822</v>
          </cell>
          <cell r="D830">
            <v>19</v>
          </cell>
          <cell r="E830">
            <v>9</v>
          </cell>
          <cell r="F830">
            <v>2566</v>
          </cell>
          <cell r="G830">
            <v>800033574131</v>
          </cell>
          <cell r="H830" t="str">
            <v>นาย</v>
          </cell>
          <cell r="I830" t="str">
            <v>นิติธรหรือวีระยุทธ</v>
          </cell>
          <cell r="J830" t="str">
            <v xml:space="preserve"> บุญทาทิพย์</v>
          </cell>
          <cell r="K830">
            <v>3500700174681</v>
          </cell>
          <cell r="L830" t="str">
            <v>มหาวิทยาลัยเชียงใหม่</v>
          </cell>
          <cell r="M830" t="str">
            <v>เชียงใหม่ 2</v>
          </cell>
          <cell r="N830">
            <v>8</v>
          </cell>
          <cell r="O830" t="str">
            <v>สินเชื่อสวัสดิการ</v>
          </cell>
          <cell r="P830" t="str">
            <v>1.บุคคลค้ำประกัน</v>
          </cell>
          <cell r="Q830">
            <v>252034.03</v>
          </cell>
          <cell r="R830">
            <v>34497.06</v>
          </cell>
          <cell r="S830" t="str">
            <v>แขวงเชียงใหม่</v>
          </cell>
          <cell r="T830" t="str">
            <v>ผบE1908</v>
          </cell>
          <cell r="U830">
            <v>2566</v>
          </cell>
          <cell r="V830" t="str">
            <v>ผบE5709</v>
          </cell>
          <cell r="W830">
            <v>2566</v>
          </cell>
          <cell r="X830">
            <v>10</v>
          </cell>
          <cell r="Y830">
            <v>7</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cell r="BC830">
            <v>900</v>
          </cell>
          <cell r="BD830">
            <v>5</v>
          </cell>
          <cell r="BE830">
            <v>7</v>
          </cell>
          <cell r="BF830">
            <v>2567</v>
          </cell>
          <cell r="BG830">
            <v>0</v>
          </cell>
          <cell r="BH830" t="str">
            <v>-</v>
          </cell>
          <cell r="BI830" t="str">
            <v>-</v>
          </cell>
          <cell r="BJ830" t="str">
            <v>-</v>
          </cell>
          <cell r="BK830">
            <v>0</v>
          </cell>
          <cell r="BL830">
            <v>980</v>
          </cell>
          <cell r="BM830">
            <v>0</v>
          </cell>
          <cell r="BN830" t="str">
            <v/>
          </cell>
          <cell r="BO830" t="str">
            <v/>
          </cell>
          <cell r="BP830" t="str">
            <v/>
          </cell>
          <cell r="BQ830" t="str">
            <v>-</v>
          </cell>
          <cell r="BR830" t="str">
            <v>-</v>
          </cell>
          <cell r="BS830" t="str">
            <v>-</v>
          </cell>
          <cell r="BT830" t="str">
            <v>นายนิติธรหรือวีระยุทธ  บุญทาทิพย์</v>
          </cell>
          <cell r="BU830">
            <v>883265010839</v>
          </cell>
          <cell r="BV830" t="str">
            <v>1.นายวรพลหรือวีระยุทธ  บุญทาทิพย์
2.นางสาวศิวาพร  สมติ๊บ
3.นางวันเพ็ญ  ปันเจิง</v>
          </cell>
          <cell r="BW830" t="str">
            <v>จำเลยที่ 1
คู่สมรสจำเลยที่ 1
จำเลยที่ 2</v>
          </cell>
          <cell r="BX830" t="str">
            <v>3 5007 00174 68 1
3 5007 0076 85 3
3 5002 00538 78 1</v>
          </cell>
          <cell r="BY830"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0" t="str">
            <v>ไม่พบทรัพย์</v>
          </cell>
          <cell r="CA830"/>
          <cell r="CB830"/>
          <cell r="CC830"/>
          <cell r="CD830"/>
          <cell r="CE830"/>
          <cell r="CF830"/>
          <cell r="CG830"/>
          <cell r="CH830"/>
          <cell r="CI830"/>
          <cell r="CJ830"/>
          <cell r="CK830"/>
          <cell r="CL830"/>
          <cell r="CM830"/>
          <cell r="CN830"/>
          <cell r="CO830"/>
        </row>
        <row r="831">
          <cell r="B831">
            <v>2305</v>
          </cell>
          <cell r="C831">
            <v>823</v>
          </cell>
          <cell r="D831">
            <v>16</v>
          </cell>
          <cell r="E831">
            <v>10</v>
          </cell>
          <cell r="F831">
            <v>2566</v>
          </cell>
          <cell r="G831">
            <v>800066610273</v>
          </cell>
          <cell r="H831" t="str">
            <v>นาง</v>
          </cell>
          <cell r="I831" t="str">
            <v>พิทักษ์</v>
          </cell>
          <cell r="J831" t="str">
            <v>ขุนทอง</v>
          </cell>
          <cell r="K831" t="str">
            <v>3 4704 00570 48 4</v>
          </cell>
          <cell r="L831" t="str">
            <v>มีโชค พลาซ่า</v>
          </cell>
          <cell r="M831" t="str">
            <v>เชียงใหม่ 2</v>
          </cell>
          <cell r="N831">
            <v>8</v>
          </cell>
          <cell r="O831"/>
          <cell r="P831" t="str">
            <v>1.บุคคลค้ำประกัน</v>
          </cell>
          <cell r="Q831"/>
          <cell r="R831"/>
          <cell r="S831" t="str">
            <v>แขวงเชียงใหม่</v>
          </cell>
          <cell r="T831" t="str">
            <v>ผบ.2544</v>
          </cell>
          <cell r="U831">
            <v>2563</v>
          </cell>
          <cell r="V831" t="str">
            <v>ผบ.4891</v>
          </cell>
          <cell r="W831">
            <v>2563</v>
          </cell>
          <cell r="X831"/>
          <cell r="Y831"/>
          <cell r="Z831"/>
          <cell r="AA831">
            <v>1</v>
          </cell>
          <cell r="AB831">
            <v>7</v>
          </cell>
          <cell r="AC831">
            <v>2566</v>
          </cell>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นางพิทักษ์ ขุนทอง</v>
          </cell>
          <cell r="BU831">
            <v>0</v>
          </cell>
          <cell r="BV831" t="str">
            <v>1.นางพิทักษ์  ขุนทอง
2.นายสุรสิทธิ์  ขุนทอง
3.นางสาวพชิรา  อินทพันธ์
4.นางสาววีรดา  นาใจยงค์</v>
          </cell>
          <cell r="BW831" t="str">
            <v>จำเลยที่ 1
คู่สมจำเลยที่ 1
จำเลยที่ 2
จำเลยที่ 3</v>
          </cell>
          <cell r="BX831" t="str">
            <v>3 4704 00570 48 4
3 7701 00602 39 6
3 5006 00398 25 1
3 4305 00202 39 8</v>
          </cell>
          <cell r="BY83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1" t="str">
            <v>พบทรัพย์</v>
          </cell>
          <cell r="CA831"/>
          <cell r="CB831"/>
          <cell r="CC831"/>
          <cell r="CD831"/>
          <cell r="CE831"/>
          <cell r="CF831"/>
          <cell r="CG831"/>
          <cell r="CH831"/>
          <cell r="CI831"/>
          <cell r="CJ831"/>
          <cell r="CK831"/>
          <cell r="CL831"/>
          <cell r="CM831"/>
          <cell r="CN831"/>
          <cell r="CO831"/>
        </row>
        <row r="832">
          <cell r="B832">
            <v>2306</v>
          </cell>
          <cell r="C832">
            <v>824</v>
          </cell>
          <cell r="D832">
            <v>17</v>
          </cell>
          <cell r="E832">
            <v>10</v>
          </cell>
          <cell r="F832">
            <v>2566</v>
          </cell>
          <cell r="G832" t="str">
            <v>800004999879,
800002964982</v>
          </cell>
          <cell r="H832" t="str">
            <v>นาย</v>
          </cell>
          <cell r="I832" t="str">
            <v xml:space="preserve">สุรินทร์  </v>
          </cell>
          <cell r="J832" t="str">
            <v>ทองสว่าง</v>
          </cell>
          <cell r="K832">
            <v>3500500568936</v>
          </cell>
          <cell r="L832" t="str">
            <v>ดอยสะเก็ด</v>
          </cell>
          <cell r="M832" t="str">
            <v>เชียงใหม่ 2</v>
          </cell>
          <cell r="N832">
            <v>8</v>
          </cell>
          <cell r="O832" t="str">
            <v>สินเชื่อเพื่อพัฒนากลุ่มอาชีพ</v>
          </cell>
          <cell r="P832" t="str">
            <v>1.บุคคลค้ำประกัน</v>
          </cell>
          <cell r="Q832">
            <v>1250142.54</v>
          </cell>
          <cell r="R832">
            <v>290146.55</v>
          </cell>
          <cell r="S832" t="str">
            <v>จังหวัดเชียงใหม่</v>
          </cell>
          <cell r="T832" t="str">
            <v>ผบE1552</v>
          </cell>
          <cell r="U832">
            <v>2565</v>
          </cell>
          <cell r="V832" t="str">
            <v>ผบE1384</v>
          </cell>
          <cell r="W832">
            <v>2566</v>
          </cell>
          <cell r="X832">
            <v>15</v>
          </cell>
          <cell r="Y832">
            <v>8</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9/3/2567 อยู่ระหว่างรอคัดภาพลักษณ์เพื่อรายงาน // รายงานผล 2/4/67</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นายสุรินทร์   ทองสว่าง</v>
          </cell>
          <cell r="BU832">
            <v>883265010316</v>
          </cell>
          <cell r="BV832" t="str">
            <v>1.นายสุรินทร์  ทองสว่าง
2.นายสมจิตร์  สมร
3.นางวาทินี  สมร
4.นางลมัย  สรัสสมิต
5.นายวิฑูรย์  สรัสสมิต</v>
          </cell>
          <cell r="BW832" t="str">
            <v>จำเลยที่ 1
จำเลยที่ 2
คู่สมรสจำเลยที่ 2 
จำเลยที่ 3
คู่สมรสจำเลยที่ 3</v>
          </cell>
          <cell r="BX832" t="str">
            <v xml:space="preserve">3 5005 00568 93 6
3 5005 00071 00 4
3 5005 00062 54 4
3 5099 01439 47 7
3 5099 01439 48 5
</v>
          </cell>
          <cell r="BY832"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2" t="str">
            <v>พบทรัพย์</v>
          </cell>
          <cell r="CA832"/>
          <cell r="CB832"/>
          <cell r="CC832"/>
          <cell r="CD832"/>
          <cell r="CE832"/>
          <cell r="CF832"/>
          <cell r="CG832"/>
          <cell r="CH832"/>
          <cell r="CI832"/>
          <cell r="CJ832"/>
          <cell r="CK832"/>
          <cell r="CL832"/>
          <cell r="CM832"/>
          <cell r="CN832"/>
          <cell r="CO832"/>
        </row>
        <row r="833">
          <cell r="B833">
            <v>2307</v>
          </cell>
          <cell r="C833">
            <v>825</v>
          </cell>
          <cell r="D833"/>
          <cell r="E833"/>
          <cell r="F833"/>
          <cell r="G833" t="str">
            <v>800073620398,
800132037154</v>
          </cell>
          <cell r="H833" t="str">
            <v>นางสาว</v>
          </cell>
          <cell r="I833" t="str">
            <v>น้ำฝน</v>
          </cell>
          <cell r="J833" t="str">
            <v>คำป้อ</v>
          </cell>
          <cell r="K833">
            <v>1509900736536</v>
          </cell>
          <cell r="L833" t="str">
            <v>บิ๊กซี หางดง</v>
          </cell>
          <cell r="M833" t="str">
            <v>เชียงใหม่ 3</v>
          </cell>
          <cell r="N833">
            <v>8</v>
          </cell>
          <cell r="O833" t="str">
            <v>สินเชื่อธนาคารประชาชน, สินเชื่อสู้ภัย COVID-19 (PSA)</v>
          </cell>
          <cell r="P833" t="str">
            <v>1.บุคคลค้ำประกัน</v>
          </cell>
          <cell r="Q833">
            <v>132892</v>
          </cell>
          <cell r="R833">
            <v>44665.35</v>
          </cell>
          <cell r="S833" t="str">
            <v>แขวงเชียงใหม่</v>
          </cell>
          <cell r="T833" t="str">
            <v>ผบE371</v>
          </cell>
          <cell r="U833">
            <v>2566</v>
          </cell>
          <cell r="V833" t="str">
            <v>ผบE2133</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1200</v>
          </cell>
          <cell r="BD833">
            <v>1</v>
          </cell>
          <cell r="BE833">
            <v>7</v>
          </cell>
          <cell r="BF833">
            <v>2567</v>
          </cell>
          <cell r="BG833">
            <v>0</v>
          </cell>
          <cell r="BH833" t="str">
            <v>-</v>
          </cell>
          <cell r="BI833" t="str">
            <v>-</v>
          </cell>
          <cell r="BJ833" t="str">
            <v>-</v>
          </cell>
          <cell r="BK833">
            <v>0</v>
          </cell>
          <cell r="BL833">
            <v>1095</v>
          </cell>
          <cell r="BM833">
            <v>0</v>
          </cell>
          <cell r="BN833" t="str">
            <v/>
          </cell>
          <cell r="BO833" t="str">
            <v/>
          </cell>
          <cell r="BP833" t="str">
            <v/>
          </cell>
          <cell r="BQ833" t="str">
            <v>-</v>
          </cell>
          <cell r="BR833" t="str">
            <v>-</v>
          </cell>
          <cell r="BS833" t="str">
            <v>-</v>
          </cell>
          <cell r="BT833" t="str">
            <v>นางสาวน้ำฝน คำป้อ</v>
          </cell>
          <cell r="BU833">
            <v>888165010639</v>
          </cell>
          <cell r="BV833" t="str">
            <v xml:space="preserve">1.นางสาวน้ำฝน  คำป้อ
2.นายวิชัย  จันปลี
3.นายจิรัตติกาล  ปินตาเสน
4.นายกันตพัฒน์  อิ่นคำ
</v>
          </cell>
          <cell r="BW833" t="str">
            <v>จำเลยที่ 1
คู่สมรสจำเลยที่ 1
จำเลยที่ 2
จำเลยที่ 3</v>
          </cell>
          <cell r="BX833" t="str">
            <v>1-5099-00736-53-6
1-5099-01172-92-0
3-5013-00246-29-4
1-5016-00084-97-8</v>
          </cell>
          <cell r="BY833"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3" t="str">
            <v>ไม่พบทรัพย์</v>
          </cell>
          <cell r="CA833"/>
          <cell r="CB833"/>
          <cell r="CC833"/>
          <cell r="CD833"/>
          <cell r="CE833"/>
          <cell r="CF833"/>
          <cell r="CG833"/>
          <cell r="CH833"/>
          <cell r="CI833"/>
          <cell r="CJ833"/>
          <cell r="CK833"/>
          <cell r="CL833"/>
          <cell r="CM833"/>
          <cell r="CN833"/>
          <cell r="CO833"/>
        </row>
        <row r="834">
          <cell r="B834">
            <v>2308</v>
          </cell>
          <cell r="C834">
            <v>826</v>
          </cell>
          <cell r="D834"/>
          <cell r="E834"/>
          <cell r="F834"/>
          <cell r="G834">
            <v>800097354040</v>
          </cell>
          <cell r="H834" t="str">
            <v>นางสาว</v>
          </cell>
          <cell r="I834" t="str">
            <v>ปวีณา</v>
          </cell>
          <cell r="J834" t="str">
            <v>ยศบุตร</v>
          </cell>
          <cell r="K834">
            <v>3509900921381</v>
          </cell>
          <cell r="L834" t="str">
            <v>บิ๊กซี หางดง</v>
          </cell>
          <cell r="M834" t="str">
            <v>เชียงใหม่ 3</v>
          </cell>
          <cell r="N834">
            <v>8</v>
          </cell>
          <cell r="O834" t="str">
            <v>สินเชื่อธนาคารประชาชน</v>
          </cell>
          <cell r="P834" t="str">
            <v>1.บุคคลค้ำประกัน</v>
          </cell>
          <cell r="Q834">
            <v>38831</v>
          </cell>
          <cell r="R834">
            <v>12870.52</v>
          </cell>
          <cell r="S834" t="str">
            <v>แขวงเชียงใหม่</v>
          </cell>
          <cell r="T834" t="str">
            <v>ผบE370</v>
          </cell>
          <cell r="U834">
            <v>2566</v>
          </cell>
          <cell r="V834" t="str">
            <v>ผบE2132</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600</v>
          </cell>
          <cell r="BD834">
            <v>1</v>
          </cell>
          <cell r="BE834">
            <v>7</v>
          </cell>
          <cell r="BF834">
            <v>2567</v>
          </cell>
          <cell r="BG834">
            <v>0</v>
          </cell>
          <cell r="BH834" t="str">
            <v>-</v>
          </cell>
          <cell r="BI834" t="str">
            <v>-</v>
          </cell>
          <cell r="BJ834" t="str">
            <v>-</v>
          </cell>
          <cell r="BK834">
            <v>0</v>
          </cell>
          <cell r="BL834">
            <v>410</v>
          </cell>
          <cell r="BM834">
            <v>0</v>
          </cell>
          <cell r="BN834" t="str">
            <v/>
          </cell>
          <cell r="BO834" t="str">
            <v/>
          </cell>
          <cell r="BP834" t="str">
            <v/>
          </cell>
          <cell r="BQ834" t="str">
            <v>-</v>
          </cell>
          <cell r="BR834" t="str">
            <v>-</v>
          </cell>
          <cell r="BS834" t="str">
            <v>-</v>
          </cell>
          <cell r="BT834" t="str">
            <v>นางสาวปวีณา ยศบุตร</v>
          </cell>
          <cell r="BU834">
            <v>888165010623</v>
          </cell>
          <cell r="BV834" t="str">
            <v>1.นางสาวปวีณา  ยศบุตร
2.นายจิรายุ  ศรีสม</v>
          </cell>
          <cell r="BW834" t="str">
            <v>จำเลยที่ 1
จำเลยที่ 2</v>
          </cell>
          <cell r="BX834" t="str">
            <v>3-5099-00921-38-1
1-5099-70020-79-3</v>
          </cell>
          <cell r="BY834" t="str">
            <v>-ไม่พบว่ามีกรรมสิทธิ์ในที่ดิน อ.เมืองเชียงใหม่ จ.เชียงใหม่
-ไม่พบว่ามีกรรมสิทธิ์ในที่ดิน อ.เมืองเชียงใหม่ จ.เชียงใหม่</v>
          </cell>
          <cell r="BZ834" t="str">
            <v>ไม่พบทรัพย์</v>
          </cell>
          <cell r="CA834"/>
          <cell r="CB834"/>
          <cell r="CC834"/>
          <cell r="CD834"/>
          <cell r="CE834"/>
          <cell r="CF834"/>
          <cell r="CG834"/>
          <cell r="CH834"/>
          <cell r="CI834"/>
          <cell r="CJ834"/>
          <cell r="CK834"/>
          <cell r="CL834"/>
          <cell r="CM834"/>
          <cell r="CN834"/>
          <cell r="CO834"/>
        </row>
        <row r="835">
          <cell r="B835">
            <v>2309</v>
          </cell>
          <cell r="C835">
            <v>827</v>
          </cell>
          <cell r="D835"/>
          <cell r="E835"/>
          <cell r="F835"/>
          <cell r="G835">
            <v>800070156040</v>
          </cell>
          <cell r="H835" t="str">
            <v>นาง</v>
          </cell>
          <cell r="I835" t="str">
            <v>ทองลักษณ์</v>
          </cell>
          <cell r="J835" t="str">
            <v>ทาใจ</v>
          </cell>
          <cell r="K835">
            <v>3501400243254</v>
          </cell>
          <cell r="L835" t="str">
            <v>บวกครกหลวง</v>
          </cell>
          <cell r="M835" t="str">
            <v>เชียงใหม่ 3</v>
          </cell>
          <cell r="N835">
            <v>8</v>
          </cell>
          <cell r="O835" t="str">
            <v>สินเชื่อธนาคารประชาชน</v>
          </cell>
          <cell r="P835" t="str">
            <v>1.บุคคลค้ำประกัน</v>
          </cell>
          <cell r="Q835">
            <v>87018.47</v>
          </cell>
          <cell r="R835">
            <v>139348.21</v>
          </cell>
          <cell r="S835" t="str">
            <v>แขวงเชียงใหม่</v>
          </cell>
          <cell r="T835" t="str">
            <v>ผบE321</v>
          </cell>
          <cell r="U835">
            <v>2566</v>
          </cell>
          <cell r="V835" t="str">
            <v>ผบE2296</v>
          </cell>
          <cell r="W835">
            <v>2566</v>
          </cell>
          <cell r="X835">
            <v>24</v>
          </cell>
          <cell r="Y835">
            <v>4</v>
          </cell>
          <cell r="Z835">
            <v>2566</v>
          </cell>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บันทึกผลสืบ 6/3/67 (รอคัดภาพลักษณ์ เพื่อรายงานผล) // รายงานผล 2/4/2567 //</v>
          </cell>
          <cell r="BC835">
            <v>900</v>
          </cell>
          <cell r="BD835">
            <v>1</v>
          </cell>
          <cell r="BE835">
            <v>7</v>
          </cell>
          <cell r="BF835">
            <v>2567</v>
          </cell>
          <cell r="BG835">
            <v>0</v>
          </cell>
          <cell r="BH835" t="str">
            <v>-</v>
          </cell>
          <cell r="BI835" t="str">
            <v>-</v>
          </cell>
          <cell r="BJ835" t="str">
            <v>-</v>
          </cell>
          <cell r="BK835">
            <v>0</v>
          </cell>
          <cell r="BL835">
            <v>1030</v>
          </cell>
          <cell r="BM835">
            <v>0</v>
          </cell>
          <cell r="BN835" t="str">
            <v/>
          </cell>
          <cell r="BO835" t="str">
            <v/>
          </cell>
          <cell r="BP835" t="str">
            <v/>
          </cell>
          <cell r="BQ835" t="str">
            <v>-</v>
          </cell>
          <cell r="BR835" t="str">
            <v>-</v>
          </cell>
          <cell r="BS835" t="str">
            <v>-</v>
          </cell>
          <cell r="BT835" t="str">
            <v>นางทองลักษณ์ ทาใจ</v>
          </cell>
          <cell r="BU835">
            <v>888165010552</v>
          </cell>
          <cell r="BV835" t="str">
            <v>1.นางสาวทองลักษณ์  ทาใจ
2.นายสงกรานต์  เสาร์คำ
3.นางสาวนันทิญา  สุภัสราอรุณ</v>
          </cell>
          <cell r="BW835" t="str">
            <v xml:space="preserve">จำเลยที่ 1
คู่สมรสจำเลยที่ 1
จำเลยที่3
</v>
          </cell>
          <cell r="BX835" t="str">
            <v xml:space="preserve">3-5014-00243-25-4
3-5005-00175-82-9
3-5212-00404-30-1
</v>
          </cell>
          <cell r="BY835"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5" t="str">
            <v>พบทรัพย์</v>
          </cell>
          <cell r="CA835"/>
          <cell r="CB835"/>
          <cell r="CC835"/>
          <cell r="CD835"/>
          <cell r="CE835"/>
          <cell r="CF835"/>
          <cell r="CG835"/>
          <cell r="CH835"/>
          <cell r="CI835"/>
          <cell r="CJ835"/>
          <cell r="CK835"/>
          <cell r="CL835"/>
          <cell r="CM835"/>
          <cell r="CN835"/>
          <cell r="CO835"/>
        </row>
        <row r="836">
          <cell r="B836">
            <v>2310</v>
          </cell>
          <cell r="C836">
            <v>828</v>
          </cell>
          <cell r="D836"/>
          <cell r="E836"/>
          <cell r="F836"/>
          <cell r="G836" t="str">
            <v>800076216152,
800076224586</v>
          </cell>
          <cell r="H836" t="str">
            <v>นางสาว</v>
          </cell>
          <cell r="I836" t="str">
            <v>สุทธิกานต์</v>
          </cell>
          <cell r="J836" t="str">
            <v>ปันใจ</v>
          </cell>
          <cell r="K836">
            <v>1559900204747</v>
          </cell>
          <cell r="L836" t="str">
            <v>บิ๊กซี หางดง</v>
          </cell>
          <cell r="M836" t="str">
            <v>เชียงใหม่ 3</v>
          </cell>
          <cell r="N836">
            <v>8</v>
          </cell>
          <cell r="O836" t="str">
            <v>สินเชื่อธนาคารประชาชน, สินเชื่อแก้ไขปัญหาหนี้นอกระบบPSA</v>
          </cell>
          <cell r="P836" t="str">
            <v>1.บุคคลค้ำประกัน</v>
          </cell>
          <cell r="Q836">
            <v>80267</v>
          </cell>
          <cell r="R836">
            <v>33439.71</v>
          </cell>
          <cell r="S836" t="str">
            <v>แขวงเชียงดาว</v>
          </cell>
          <cell r="T836" t="str">
            <v>ผบE42</v>
          </cell>
          <cell r="U836">
            <v>2566</v>
          </cell>
          <cell r="V836" t="str">
            <v>ผบE143</v>
          </cell>
          <cell r="W836">
            <v>2566</v>
          </cell>
          <cell r="X836"/>
          <cell r="Y836"/>
          <cell r="Z836"/>
          <cell r="AA836">
            <v>21</v>
          </cell>
          <cell r="AB836">
            <v>2</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นางสาวสุทธิกานต์ ปันใจ</v>
          </cell>
          <cell r="BU836">
            <v>888165010642</v>
          </cell>
          <cell r="BV836" t="str">
            <v xml:space="preserve">1.นางสาวสุทธิกานต์  ปันใจ
2.นงสาวรัชนี  วิเศษ
</v>
          </cell>
          <cell r="BW836" t="str">
            <v xml:space="preserve">จำเลยที่ 1
จำเลยที่ 2
</v>
          </cell>
          <cell r="BX836" t="str">
            <v>1-5599-00204-74-7
1-5011-00095-95-4</v>
          </cell>
          <cell r="BY836"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6" t="str">
            <v>ไม่พบทรัพย์</v>
          </cell>
          <cell r="CA836"/>
          <cell r="CB836"/>
          <cell r="CC836"/>
          <cell r="CD836"/>
          <cell r="CE836"/>
          <cell r="CF836"/>
          <cell r="CG836"/>
          <cell r="CH836"/>
          <cell r="CI836"/>
          <cell r="CJ836"/>
          <cell r="CK836"/>
          <cell r="CL836"/>
          <cell r="CM836"/>
          <cell r="CN836"/>
          <cell r="CO836"/>
        </row>
        <row r="837">
          <cell r="B837">
            <v>2311</v>
          </cell>
          <cell r="C837">
            <v>829</v>
          </cell>
          <cell r="D837"/>
          <cell r="E837"/>
          <cell r="F837"/>
          <cell r="G837">
            <v>800120791655</v>
          </cell>
          <cell r="H837" t="str">
            <v>นางสาว</v>
          </cell>
          <cell r="I837" t="str">
            <v>จิตฤดี</v>
          </cell>
          <cell r="J837" t="str">
            <v>ปางไธสงค์</v>
          </cell>
          <cell r="K837">
            <v>1505300028898</v>
          </cell>
          <cell r="L837" t="str">
            <v>บิ๊กซี หางดง</v>
          </cell>
          <cell r="M837" t="str">
            <v>เชียงใหม่ 3</v>
          </cell>
          <cell r="N837">
            <v>8</v>
          </cell>
          <cell r="O837" t="str">
            <v>สินเชื่อธนาคารประชาชน</v>
          </cell>
          <cell r="P837" t="str">
            <v>1.บุคคลค้ำประกัน</v>
          </cell>
          <cell r="Q837">
            <v>23328</v>
          </cell>
          <cell r="R837">
            <v>1306.24</v>
          </cell>
          <cell r="S837" t="str">
            <v>จังหวัดลำพูน</v>
          </cell>
          <cell r="T837" t="str">
            <v>ผบE86</v>
          </cell>
          <cell r="U837">
            <v>2566</v>
          </cell>
          <cell r="V837" t="str">
            <v>ผบE860</v>
          </cell>
          <cell r="W837">
            <v>2566</v>
          </cell>
          <cell r="X837"/>
          <cell r="Y837"/>
          <cell r="Z837"/>
          <cell r="AA837">
            <v>4</v>
          </cell>
          <cell r="AB837">
            <v>4</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นางสาวจิตฤดี ปางไธสงค์</v>
          </cell>
          <cell r="BU837">
            <v>8000165010651</v>
          </cell>
          <cell r="BV837" t="str">
            <v>นางสาวจิตฤดี  ปางไธสงค์</v>
          </cell>
          <cell r="BW837" t="str">
            <v>จำเลย</v>
          </cell>
          <cell r="BX837" t="str">
            <v>1-5053-00028-89-8</v>
          </cell>
          <cell r="BY837" t="str">
            <v>-ไม่พบว่ามีกรรมสิทธิ์ในที่ดิน อ.เมืองลำพูน จ.ลำพูน</v>
          </cell>
          <cell r="BZ837" t="str">
            <v>ไม่พบทรัพย์</v>
          </cell>
          <cell r="CA837"/>
          <cell r="CB837"/>
          <cell r="CC837"/>
          <cell r="CD837"/>
          <cell r="CE837"/>
          <cell r="CF837"/>
          <cell r="CG837"/>
          <cell r="CH837"/>
          <cell r="CI837"/>
          <cell r="CJ837"/>
          <cell r="CK837"/>
          <cell r="CL837"/>
          <cell r="CM837"/>
          <cell r="CN837"/>
          <cell r="CO837"/>
        </row>
        <row r="838">
          <cell r="B838">
            <v>2312</v>
          </cell>
          <cell r="C838">
            <v>830</v>
          </cell>
          <cell r="D838">
            <v>9</v>
          </cell>
          <cell r="E838">
            <v>11</v>
          </cell>
          <cell r="F838">
            <v>2566</v>
          </cell>
          <cell r="G838">
            <v>800030271186</v>
          </cell>
          <cell r="H838" t="str">
            <v>นางสาว</v>
          </cell>
          <cell r="I838" t="str">
            <v>ดวงนภาไร</v>
          </cell>
          <cell r="J838" t="str">
            <v>ปันวิชัย</v>
          </cell>
          <cell r="K838" t="str">
            <v>3 5017 00181 59 9</v>
          </cell>
          <cell r="L838" t="str">
            <v>ดอยเต่า</v>
          </cell>
          <cell r="M838" t="str">
            <v>เชียงใหม่ 3</v>
          </cell>
          <cell r="N838">
            <v>8</v>
          </cell>
          <cell r="O838" t="str">
            <v>สินเชื่อพัฒนาองค์กรชุมชน</v>
          </cell>
          <cell r="P838" t="str">
            <v>1.บุคคลค้ำประกัน</v>
          </cell>
          <cell r="Q838"/>
          <cell r="R838"/>
          <cell r="S838" t="str">
            <v>จังหวัดฮอด</v>
          </cell>
          <cell r="T838" t="str">
            <v>ผบ.955</v>
          </cell>
          <cell r="U838">
            <v>2560</v>
          </cell>
          <cell r="V838" t="str">
            <v>ผบ.28</v>
          </cell>
          <cell r="W838">
            <v>2561</v>
          </cell>
          <cell r="X838">
            <v>25</v>
          </cell>
          <cell r="Y838">
            <v>1</v>
          </cell>
          <cell r="Z838">
            <v>2561</v>
          </cell>
          <cell r="AA838"/>
          <cell r="AB838"/>
          <cell r="AC838"/>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นางสาวดวงนภาไร ปันวิชัย</v>
          </cell>
          <cell r="BU838">
            <v>823760010255</v>
          </cell>
          <cell r="BV838" t="str">
            <v xml:space="preserve">1.นางสาวดวงนภาไร  ปันวิชัย
2.ร.ต.อ.เนตรดุลย์  กาพย์ไชย
3.นายสุทัศน์  ติ๊บแก้ว
4.นางบัวแก้ว  ติ๊บแก้ว
</v>
          </cell>
          <cell r="BW838" t="str">
            <v>จำเลยที่ 1
จำเลยที่ 2
จำเลยที่ 3
คู่สมรสจำเลยที่ 3</v>
          </cell>
          <cell r="BX838" t="str">
            <v>3-5017-001810-59-9
3-6501-01169-47-6
3-5017-00226-74-6
3-5017-00226-75-4</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2313</v>
          </cell>
          <cell r="C839">
            <v>831</v>
          </cell>
          <cell r="D839">
            <v>9</v>
          </cell>
          <cell r="E839">
            <v>11</v>
          </cell>
          <cell r="F839">
            <v>2566</v>
          </cell>
          <cell r="G839">
            <v>800038308246</v>
          </cell>
          <cell r="H839" t="str">
            <v>นางสาว</v>
          </cell>
          <cell r="I839" t="str">
            <v>พนิดา</v>
          </cell>
          <cell r="J839" t="str">
            <v>ธิแก้ว</v>
          </cell>
          <cell r="K839" t="str">
            <v>3 5017 00139 49 5</v>
          </cell>
          <cell r="L839" t="str">
            <v>ดอยเต่า</v>
          </cell>
          <cell r="M839" t="str">
            <v>เชียงใหม่ 3</v>
          </cell>
          <cell r="N839">
            <v>8</v>
          </cell>
          <cell r="O839"/>
          <cell r="P839" t="str">
            <v>1.บุคคลค้ำประกัน</v>
          </cell>
          <cell r="Q839"/>
          <cell r="R839"/>
          <cell r="S839" t="str">
            <v>จังหวัดฮอด</v>
          </cell>
          <cell r="T839" t="str">
            <v>ผบ.1025</v>
          </cell>
          <cell r="U839">
            <v>2560</v>
          </cell>
          <cell r="V839" t="str">
            <v>ผบ.1153</v>
          </cell>
          <cell r="W839">
            <v>2560</v>
          </cell>
          <cell r="X839"/>
          <cell r="Y839"/>
          <cell r="Z839"/>
          <cell r="AA839">
            <v>27</v>
          </cell>
          <cell r="AB839">
            <v>12</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นางสาวพนิดา ธิแก้ว</v>
          </cell>
          <cell r="BU839">
            <v>0</v>
          </cell>
          <cell r="BV839" t="str">
            <v xml:space="preserve">1.นางสาวพนิดา  ธิแก้ว
2.นางสาวรำพันธ์  ศรีโยธา
3.นางสาวพัชรินทร์  ศรีมา
</v>
          </cell>
          <cell r="BW839" t="str">
            <v xml:space="preserve">จำเลยที่ 1
จำเลยที่ 2
จำเลยที่ 3
</v>
          </cell>
          <cell r="BX839" t="str">
            <v xml:space="preserve">3-5017-00139-49-5
3-4014-000225-96-7
3-5017-00064-52-5
</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2314</v>
          </cell>
          <cell r="C840">
            <v>832</v>
          </cell>
          <cell r="D840">
            <v>9</v>
          </cell>
          <cell r="E840">
            <v>11</v>
          </cell>
          <cell r="F840">
            <v>2566</v>
          </cell>
          <cell r="G840">
            <v>800034635386</v>
          </cell>
          <cell r="H840" t="str">
            <v>นาง</v>
          </cell>
          <cell r="I840" t="str">
            <v>เกี๋ยงคำ</v>
          </cell>
          <cell r="J840" t="str">
            <v>แก้วปลูก</v>
          </cell>
          <cell r="K840" t="str">
            <v>3 5017 00171 69 1</v>
          </cell>
          <cell r="L840" t="str">
            <v>ดอยเต่า</v>
          </cell>
          <cell r="M840" t="str">
            <v>เชียงใหม่ 3</v>
          </cell>
          <cell r="N840">
            <v>8</v>
          </cell>
          <cell r="O840" t="str">
            <v>สินเชื่อองค์กรชุมชน</v>
          </cell>
          <cell r="P840" t="str">
            <v>1.บุคคลค้ำประกัน</v>
          </cell>
          <cell r="Q840"/>
          <cell r="R840"/>
          <cell r="S840" t="str">
            <v>จังหวัดฮอด</v>
          </cell>
          <cell r="T840" t="str">
            <v>ผบ.1469</v>
          </cell>
          <cell r="U840">
            <v>2559</v>
          </cell>
          <cell r="V840" t="str">
            <v>ผบ.105</v>
          </cell>
          <cell r="W840">
            <v>2560</v>
          </cell>
          <cell r="X840"/>
          <cell r="Y840"/>
          <cell r="Z840"/>
          <cell r="AA840">
            <v>6</v>
          </cell>
          <cell r="AB840">
            <v>3</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นางเกี๋ยงคำ แก้วปลูก</v>
          </cell>
          <cell r="BU840">
            <v>823759010016</v>
          </cell>
          <cell r="BV840" t="str">
            <v xml:space="preserve">1.นางเกี๋ยงคำ  แก้วปลูก
2.นายชอน  แก้วจา
3.นางสายพิน  แก้วจา
4.นางชนิตรา  แก้วจา
5.นายทวีทรัพย์  ยาวิชัยพรรณ
</v>
          </cell>
          <cell r="BW840" t="str">
            <v xml:space="preserve">จำเลยที่ 1
จำเลยที่ 2
คู่สมรสจำเลยที่ 2
จำเลยที่ 3
คู่สมรสจำเลยที่ 3
</v>
          </cell>
          <cell r="BX840" t="str">
            <v>3-5017-00171-69-1
3-5017-00167-52-9
3-5104-00140-84-5
3-5017-00167-53-7
5-5705-90004-43-0</v>
          </cell>
          <cell r="BY84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row>
        <row r="841">
          <cell r="B841">
            <v>2315</v>
          </cell>
          <cell r="C841">
            <v>833</v>
          </cell>
          <cell r="D841">
            <v>9</v>
          </cell>
          <cell r="E841">
            <v>11</v>
          </cell>
          <cell r="F841">
            <v>2566</v>
          </cell>
          <cell r="G841">
            <v>800037933952</v>
          </cell>
          <cell r="H841" t="str">
            <v>นางสาว</v>
          </cell>
          <cell r="I841" t="str">
            <v>มนันสนันท์</v>
          </cell>
          <cell r="J841" t="str">
            <v>ปัญญาแดง</v>
          </cell>
          <cell r="K841" t="str">
            <v>3 5016 00037 88 7</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ผบ.629</v>
          </cell>
          <cell r="U841">
            <v>2558</v>
          </cell>
          <cell r="V841" t="str">
            <v>ผบ.27</v>
          </cell>
          <cell r="W841">
            <v>2559</v>
          </cell>
          <cell r="X841"/>
          <cell r="Y841"/>
          <cell r="Z841"/>
          <cell r="AA841">
            <v>1</v>
          </cell>
          <cell r="AB841">
            <v>2</v>
          </cell>
          <cell r="AC841">
            <v>2559</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นางสาวมนันสนันท์ ปัญญาแดง</v>
          </cell>
          <cell r="BU841">
            <v>823758010438</v>
          </cell>
          <cell r="BV841"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1" t="str">
            <v xml:space="preserve">จำเลยที่ 1
จำเลยที่ 2
คู่สมรสจำเลยที่ 2
จำเลยที่ 3
คู่สมรสจำเลยที่ 3
</v>
          </cell>
          <cell r="BX841" t="str">
            <v>3-5016-00037-88-7
3-5002-00123-20-3
3-5002-00065-78-5
1-5099-00124-24-7
3-5015-00260-43-6</v>
          </cell>
          <cell r="BY841"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1" t="str">
            <v>พบทรัพย์</v>
          </cell>
          <cell r="CA841"/>
          <cell r="CB841"/>
          <cell r="CC841"/>
          <cell r="CD841"/>
          <cell r="CE841"/>
          <cell r="CF841"/>
          <cell r="CG841"/>
          <cell r="CH841"/>
          <cell r="CI841"/>
          <cell r="CJ841"/>
          <cell r="CK841"/>
          <cell r="CL841"/>
          <cell r="CM841"/>
          <cell r="CN841"/>
          <cell r="CO841"/>
        </row>
        <row r="842">
          <cell r="B842">
            <v>2316</v>
          </cell>
          <cell r="C842">
            <v>834</v>
          </cell>
          <cell r="D842">
            <v>9</v>
          </cell>
          <cell r="E842">
            <v>11</v>
          </cell>
          <cell r="F842">
            <v>2566</v>
          </cell>
          <cell r="G842">
            <v>800032376736</v>
          </cell>
          <cell r="H842" t="str">
            <v>นาง</v>
          </cell>
          <cell r="I842" t="str">
            <v>ทินประภา</v>
          </cell>
          <cell r="J842" t="str">
            <v>เพียงจันทร์</v>
          </cell>
          <cell r="K842" t="str">
            <v>3 5002 00709 18 6</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ผบ.433</v>
          </cell>
          <cell r="U842">
            <v>2561</v>
          </cell>
          <cell r="V842" t="str">
            <v>ผบ.890</v>
          </cell>
          <cell r="W842">
            <v>2561</v>
          </cell>
          <cell r="X842"/>
          <cell r="Y842"/>
          <cell r="Z842"/>
          <cell r="AA842">
            <v>28</v>
          </cell>
          <cell r="AB842">
            <v>8</v>
          </cell>
          <cell r="AC842">
            <v>2561</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t="str">
            <v/>
          </cell>
          <cell r="BD842" t="str">
            <v/>
          </cell>
          <cell r="BE842" t="str">
            <v/>
          </cell>
          <cell r="BF842" t="str">
            <v/>
          </cell>
          <cell r="BG842" t="str">
            <v/>
          </cell>
          <cell r="BH842" t="str">
            <v/>
          </cell>
          <cell r="BI842" t="str">
            <v/>
          </cell>
          <cell r="BJ842" t="str">
            <v/>
          </cell>
          <cell r="BK842" t="str">
            <v/>
          </cell>
          <cell r="BL842" t="str">
            <v/>
          </cell>
          <cell r="BM842" t="str">
            <v/>
          </cell>
          <cell r="BN842" t="str">
            <v/>
          </cell>
          <cell r="BO842" t="str">
            <v/>
          </cell>
          <cell r="BP842" t="str">
            <v/>
          </cell>
          <cell r="BQ842" t="str">
            <v/>
          </cell>
          <cell r="BR842" t="str">
            <v/>
          </cell>
          <cell r="BS842" t="str">
            <v/>
          </cell>
          <cell r="BT842" t="str">
            <v>นางทินประภา เพียงจันทร์</v>
          </cell>
          <cell r="BU842">
            <v>0</v>
          </cell>
          <cell r="BV842"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2" t="str">
            <v xml:space="preserve">จำเลยที่ 1
คู่สมรสจำเลยที่ 1
จำเลยที่ 2
คู่สมรสจำเลยที่ 2
จำเลยที่ 3
คู่สมรสจำเลยที่ 3
</v>
          </cell>
          <cell r="BX842" t="str">
            <v xml:space="preserve">3-5002-00709-18-6
3-5002-00597-38-8
3-1901-00234-80-5
3-5804-00007-79-7
3-5016-00324-46-1
3-5002-00390-75-9
</v>
          </cell>
          <cell r="BY842"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2" t="str">
            <v>พบทรัพย์</v>
          </cell>
          <cell r="CA842"/>
          <cell r="CB842"/>
          <cell r="CC842"/>
          <cell r="CD842"/>
          <cell r="CE842"/>
          <cell r="CF842"/>
          <cell r="CG842"/>
          <cell r="CH842"/>
          <cell r="CI842"/>
          <cell r="CJ842"/>
          <cell r="CK842"/>
          <cell r="CL842"/>
          <cell r="CM842"/>
          <cell r="CN842"/>
          <cell r="CO842"/>
        </row>
        <row r="843">
          <cell r="B843">
            <v>2317</v>
          </cell>
          <cell r="C843">
            <v>835</v>
          </cell>
          <cell r="D843">
            <v>9</v>
          </cell>
          <cell r="E843">
            <v>11</v>
          </cell>
          <cell r="F843">
            <v>2566</v>
          </cell>
          <cell r="G843">
            <v>800017698765</v>
          </cell>
          <cell r="H843" t="str">
            <v>นางสาว</v>
          </cell>
          <cell r="I843" t="str">
            <v>กมลวรรณ</v>
          </cell>
          <cell r="J843" t="str">
            <v>แก้วคำมา</v>
          </cell>
          <cell r="K843" t="str">
            <v>3 5016 00001 47 5</v>
          </cell>
          <cell r="L843" t="str">
            <v>อมก๋อย</v>
          </cell>
          <cell r="M843" t="str">
            <v>เชียงใหม่ 3</v>
          </cell>
          <cell r="N843">
            <v>8</v>
          </cell>
          <cell r="O843" t="str">
            <v>สินเชื่อพัฒนากลุ่มอาชีพ (เกื้อกูล)</v>
          </cell>
          <cell r="P843" t="str">
            <v>1.บุคคลค้ำประกัน</v>
          </cell>
          <cell r="Q843"/>
          <cell r="R843"/>
          <cell r="S843" t="str">
            <v>จังหวัดฮอด</v>
          </cell>
          <cell r="T843" t="str">
            <v>ผบ.1269</v>
          </cell>
          <cell r="U843">
            <v>2559</v>
          </cell>
          <cell r="V843" t="str">
            <v>ผบ.1515</v>
          </cell>
          <cell r="W843">
            <v>2559</v>
          </cell>
          <cell r="X843"/>
          <cell r="Y843"/>
          <cell r="Z843"/>
          <cell r="AA843">
            <v>30</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1</v>
          </cell>
          <cell r="BE843">
            <v>7</v>
          </cell>
          <cell r="BF843">
            <v>2567</v>
          </cell>
          <cell r="BG843">
            <v>0</v>
          </cell>
          <cell r="BH843" t="str">
            <v>-</v>
          </cell>
          <cell r="BI843" t="str">
            <v>-</v>
          </cell>
          <cell r="BJ843" t="str">
            <v>-</v>
          </cell>
          <cell r="BK843">
            <v>0</v>
          </cell>
          <cell r="BL843">
            <v>1530</v>
          </cell>
          <cell r="BM843">
            <v>0</v>
          </cell>
          <cell r="BN843" t="str">
            <v/>
          </cell>
          <cell r="BO843" t="str">
            <v/>
          </cell>
          <cell r="BP843" t="str">
            <v/>
          </cell>
          <cell r="BQ843" t="str">
            <v>-</v>
          </cell>
          <cell r="BR843" t="str">
            <v>-</v>
          </cell>
          <cell r="BS843" t="str">
            <v>-</v>
          </cell>
          <cell r="BT843" t="str">
            <v>นางสาวกมลวรรณ แก้วคำมา</v>
          </cell>
          <cell r="BU843">
            <v>0</v>
          </cell>
          <cell r="BV843"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3" t="str">
            <v xml:space="preserve">จำเลยที่ 1
จำเลยที่ 2
คู่สมรสจำเลยที่ 2
จำเลยที่ 3
จำเลยที่ 4
</v>
          </cell>
          <cell r="BX843" t="str">
            <v xml:space="preserve">3-5016-00001-47-5
3-5005-00470-94-4
3-5005-00441-18-9
3-5017-00042-20-3
3-5103-00098-65-1
</v>
          </cell>
          <cell r="BY843"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3" t="str">
            <v>ไม่พบทรัพย์</v>
          </cell>
          <cell r="CA843"/>
          <cell r="CB843"/>
          <cell r="CC843"/>
          <cell r="CD843"/>
          <cell r="CE843"/>
          <cell r="CF843"/>
          <cell r="CG843"/>
          <cell r="CH843"/>
          <cell r="CI843"/>
          <cell r="CJ843"/>
          <cell r="CK843"/>
          <cell r="CL843"/>
          <cell r="CM843"/>
          <cell r="CN843"/>
          <cell r="CO843"/>
        </row>
        <row r="844">
          <cell r="B844">
            <v>2318</v>
          </cell>
          <cell r="C844">
            <v>836</v>
          </cell>
          <cell r="D844">
            <v>30</v>
          </cell>
          <cell r="E844">
            <v>11</v>
          </cell>
          <cell r="F844">
            <v>2566</v>
          </cell>
          <cell r="G844">
            <v>800039581163</v>
          </cell>
          <cell r="H844" t="str">
            <v>นาย</v>
          </cell>
          <cell r="I844" t="str">
            <v xml:space="preserve">ธีระวัช  </v>
          </cell>
          <cell r="J844" t="str">
            <v>ไชยพูน</v>
          </cell>
          <cell r="K844"/>
          <cell r="L844" t="str">
            <v>ฮอด</v>
          </cell>
          <cell r="M844" t="str">
            <v>เชียงใหม่ 3</v>
          </cell>
          <cell r="N844">
            <v>8</v>
          </cell>
          <cell r="O844" t="str">
            <v>สินเชื่อห้องแถว</v>
          </cell>
          <cell r="P844" t="str">
            <v>1.บุคคลค้ำประกัน</v>
          </cell>
          <cell r="Q844">
            <v>237938.71</v>
          </cell>
          <cell r="R844">
            <v>16792.12</v>
          </cell>
          <cell r="S844" t="str">
            <v>จังหวัดฮอด</v>
          </cell>
          <cell r="T844" t="str">
            <v>ผบ.168</v>
          </cell>
          <cell r="U844">
            <v>2561</v>
          </cell>
          <cell r="V844" t="str">
            <v>ผบ.406</v>
          </cell>
          <cell r="W844">
            <v>2561</v>
          </cell>
          <cell r="X844"/>
          <cell r="Y844"/>
          <cell r="Z844"/>
          <cell r="AA844">
            <v>14</v>
          </cell>
          <cell r="AB844">
            <v>6</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สืบทรัพย์ 22/03/67//ลงผล3/4/67//รายงานผล21/5/67</v>
          </cell>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นายธีระวัช   ไชยพูน</v>
          </cell>
          <cell r="BU844">
            <v>823760010344</v>
          </cell>
          <cell r="BV844" t="str">
            <v xml:space="preserve">1.นายธีระวัช ไชยพูน
2.นายธีระศักดิ์ ไชยพูน
3.นางงสาวณัฐริณทร์ ไชยพูน
4.นายธนาวุฒิ ยาวิชัย
5.นายวิชัยยุทธส์ พึงหิรัญ 
</v>
          </cell>
          <cell r="BW844" t="str">
            <v>จำเลยที่ 1
จำเลยที่ 2
คู่สมรสจำเลยที่ 2
จำเลยที่ 3
จำเลยที่ 4</v>
          </cell>
          <cell r="BX844" t="str">
            <v>3-5103-00098-65-1
3-5103-00098-66-9
3-5013-00755-07-5
3-5016-00009-16-6
3-5103-00415-05-2</v>
          </cell>
          <cell r="BY844"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4" t="str">
            <v>พบ</v>
          </cell>
          <cell r="CA844"/>
          <cell r="CB844">
            <v>5</v>
          </cell>
          <cell r="CC844"/>
          <cell r="CD844"/>
          <cell r="CE844"/>
          <cell r="CF844"/>
          <cell r="CG844"/>
          <cell r="CH844"/>
          <cell r="CI844"/>
          <cell r="CJ844"/>
          <cell r="CK844"/>
          <cell r="CL844"/>
          <cell r="CM844"/>
          <cell r="CN844"/>
          <cell r="CO844"/>
        </row>
        <row r="845">
          <cell r="B845">
            <v>2319</v>
          </cell>
          <cell r="C845">
            <v>837</v>
          </cell>
          <cell r="D845">
            <v>30</v>
          </cell>
          <cell r="E845">
            <v>11</v>
          </cell>
          <cell r="F845">
            <v>2566</v>
          </cell>
          <cell r="G845">
            <v>800059760374</v>
          </cell>
          <cell r="H845" t="str">
            <v>นาง</v>
          </cell>
          <cell r="I845" t="str">
            <v>นรมน</v>
          </cell>
          <cell r="J845" t="str">
            <v>บุญทวี</v>
          </cell>
          <cell r="K845"/>
          <cell r="L845" t="str">
            <v>ฮอด</v>
          </cell>
          <cell r="M845" t="str">
            <v>เชียงใหม่ 3</v>
          </cell>
          <cell r="N845">
            <v>8</v>
          </cell>
          <cell r="O845" t="str">
            <v>สินเชื่อธนาคารประชาชน</v>
          </cell>
          <cell r="P845" t="str">
            <v>1.บุคคลค้ำประกัน</v>
          </cell>
          <cell r="Q845">
            <v>50208.41</v>
          </cell>
          <cell r="R845">
            <v>5776.48</v>
          </cell>
          <cell r="S845" t="str">
            <v>จังหวัดฮอด</v>
          </cell>
          <cell r="T845" t="str">
            <v>ผบ.351</v>
          </cell>
          <cell r="U845">
            <v>2561</v>
          </cell>
          <cell r="V845" t="str">
            <v>ผบ.896</v>
          </cell>
          <cell r="W845">
            <v>2561</v>
          </cell>
          <cell r="X845"/>
          <cell r="Y845"/>
          <cell r="Z845"/>
          <cell r="AA845">
            <v>30</v>
          </cell>
          <cell r="AB845">
            <v>8</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5</v>
          </cell>
          <cell r="BE845">
            <v>7</v>
          </cell>
          <cell r="BF845">
            <v>2567</v>
          </cell>
          <cell r="BG845">
            <v>0</v>
          </cell>
          <cell r="BH845" t="str">
            <v>-</v>
          </cell>
          <cell r="BI845" t="str">
            <v>-</v>
          </cell>
          <cell r="BJ845" t="str">
            <v>-</v>
          </cell>
          <cell r="BK845">
            <v>0</v>
          </cell>
          <cell r="BL845">
            <v>1040</v>
          </cell>
          <cell r="BM845">
            <v>0</v>
          </cell>
          <cell r="BN845" t="str">
            <v/>
          </cell>
          <cell r="BO845" t="str">
            <v/>
          </cell>
          <cell r="BP845" t="str">
            <v/>
          </cell>
          <cell r="BQ845" t="str">
            <v>-</v>
          </cell>
          <cell r="BR845" t="str">
            <v>-</v>
          </cell>
          <cell r="BS845" t="str">
            <v>-</v>
          </cell>
          <cell r="BT845" t="str">
            <v>นางนรมน บุญทวี</v>
          </cell>
          <cell r="BU845">
            <v>823760010345</v>
          </cell>
          <cell r="BV845" t="str">
            <v>1.นางสาวนรมน  บุญทาเมือง
2.นายรรงค์  บุญทวี
3.นางสาววรรณวิภา  มิ่งมาลีโชคชัย
4.นางนงคราญ  สุวีระ
5.นายสันติ  แสงศรีจันทร์</v>
          </cell>
          <cell r="BW845" t="str">
            <v>จำเลยที่ 1
คู่สมรสจำเลยที่ 1
จำเลยที่ 2
จำเลยที่ 3
คู่สมรสจำเลยที่ 3</v>
          </cell>
          <cell r="BX845" t="str">
            <v>3 5016 00086 73 0
3 5016 00089 23 2
1 6398 00084 52 8
3 5016 00086 30 6
3 5603 00496 89 3</v>
          </cell>
          <cell r="BY84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row>
        <row r="846">
          <cell r="B846">
            <v>2320</v>
          </cell>
          <cell r="C846">
            <v>838</v>
          </cell>
          <cell r="D846">
            <v>30</v>
          </cell>
          <cell r="E846">
            <v>11</v>
          </cell>
          <cell r="F846">
            <v>2566</v>
          </cell>
          <cell r="G846">
            <v>800039117679</v>
          </cell>
          <cell r="H846" t="str">
            <v>นาย</v>
          </cell>
          <cell r="I846" t="str">
            <v>วิชิต</v>
          </cell>
          <cell r="J846" t="str">
            <v>สมศักดิ์</v>
          </cell>
          <cell r="K846"/>
          <cell r="L846" t="str">
            <v>ฮอด</v>
          </cell>
          <cell r="M846" t="str">
            <v>เชียงใหม่ 3</v>
          </cell>
          <cell r="N846">
            <v>8</v>
          </cell>
          <cell r="O846" t="str">
            <v>สินเชื่อธนาคารประชาชน</v>
          </cell>
          <cell r="P846" t="str">
            <v>1.บุคคลค้ำประกัน</v>
          </cell>
          <cell r="Q846">
            <v>49546.96</v>
          </cell>
          <cell r="R846">
            <v>6619.79</v>
          </cell>
          <cell r="S846" t="str">
            <v>จังหวัดฮอด</v>
          </cell>
          <cell r="T846" t="str">
            <v>ผบ.36</v>
          </cell>
          <cell r="U846">
            <v>2561</v>
          </cell>
          <cell r="V846" t="str">
            <v>ผบ.187</v>
          </cell>
          <cell r="W846">
            <v>2561</v>
          </cell>
          <cell r="X846">
            <v>19</v>
          </cell>
          <cell r="Y846">
            <v>4</v>
          </cell>
          <cell r="Z846">
            <v>2561</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1160</v>
          </cell>
          <cell r="BM846">
            <v>0</v>
          </cell>
          <cell r="BN846" t="str">
            <v/>
          </cell>
          <cell r="BO846" t="str">
            <v/>
          </cell>
          <cell r="BP846" t="str">
            <v/>
          </cell>
          <cell r="BQ846" t="str">
            <v>-</v>
          </cell>
          <cell r="BR846" t="str">
            <v>-</v>
          </cell>
          <cell r="BS846" t="str">
            <v>-</v>
          </cell>
          <cell r="BT846" t="str">
            <v>นายวิชิต สมศักดิ์</v>
          </cell>
          <cell r="BU846">
            <v>883262010046</v>
          </cell>
          <cell r="BV846" t="str">
            <v>1.นายวิชิต  สมศักดิ์
2.นางสาวอำไพ  ใจคำปัน
3.นายสมหมาย  คำวงษา
4.นางสาวอภิชญา  มุสิกวัตร์
5.นายพฤทธิคุณ  ปัญญาวงค์</v>
          </cell>
          <cell r="BW846" t="str">
            <v>จำเลยที่ 1
จำเลยที่ 2
คู่สมรสจำเลยที่ 2
จำเลยที่ 3
คู่สมรสจำเลยที่ 3</v>
          </cell>
          <cell r="BX846" t="str">
            <v>1 5099 00433 75 4 
1 5016 00068 71 9
3 5017 00015 14 1
1 5016 00013 81 7
1 5016 00002 10 6</v>
          </cell>
          <cell r="BY846"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6" t="str">
            <v>ไม่พบทรัพย์</v>
          </cell>
          <cell r="CA846"/>
          <cell r="CB846"/>
          <cell r="CC846"/>
          <cell r="CD846"/>
          <cell r="CE846"/>
          <cell r="CF846"/>
          <cell r="CG846"/>
          <cell r="CH846"/>
          <cell r="CI846"/>
          <cell r="CJ846"/>
          <cell r="CK846"/>
          <cell r="CL846"/>
          <cell r="CM846"/>
          <cell r="CN846"/>
          <cell r="CO846"/>
        </row>
        <row r="847">
          <cell r="B847">
            <v>2321</v>
          </cell>
          <cell r="C847">
            <v>839</v>
          </cell>
          <cell r="D847">
            <v>30</v>
          </cell>
          <cell r="E847">
            <v>11</v>
          </cell>
          <cell r="F847">
            <v>2566</v>
          </cell>
          <cell r="G847">
            <v>800050393365</v>
          </cell>
          <cell r="H847" t="str">
            <v>นาง</v>
          </cell>
          <cell r="I847" t="str">
            <v>เพียร</v>
          </cell>
          <cell r="J847" t="str">
            <v>ปิ่นงาม</v>
          </cell>
          <cell r="K847"/>
          <cell r="L847" t="str">
            <v>แม่แจ่ม</v>
          </cell>
          <cell r="M847" t="str">
            <v>เชียงใหม่ 3</v>
          </cell>
          <cell r="N847">
            <v>8</v>
          </cell>
          <cell r="O847" t="str">
            <v>สินเชื่อธนาคารประชาชน (สุขใจ)</v>
          </cell>
          <cell r="P847" t="str">
            <v>4.ไม่มีหลักประกัน</v>
          </cell>
          <cell r="Q847">
            <v>23657.33</v>
          </cell>
          <cell r="R847">
            <v>8919.5499999999993</v>
          </cell>
          <cell r="S847" t="str">
            <v>จังหวัดฮอด</v>
          </cell>
          <cell r="T847" t="str">
            <v>ผบ.1429</v>
          </cell>
          <cell r="U847">
            <v>2562</v>
          </cell>
          <cell r="V847" t="str">
            <v>ผบ.2316</v>
          </cell>
          <cell r="W847">
            <v>2563</v>
          </cell>
          <cell r="X847"/>
          <cell r="Y847"/>
          <cell r="Z847"/>
          <cell r="AA847">
            <v>27</v>
          </cell>
          <cell r="AB847">
            <v>1</v>
          </cell>
          <cell r="AC847">
            <v>2563</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นางเพียร ปิ่นงาม</v>
          </cell>
          <cell r="BU847">
            <v>823761010169</v>
          </cell>
          <cell r="BV847" t="str">
            <v>1.นางเพียร  ปิ่นงาม 
2.นายสมคิด  ปิ่นงาม</v>
          </cell>
          <cell r="BW847" t="str">
            <v>จำเลย
คู่สมรสจำเลย</v>
          </cell>
          <cell r="BX847" t="str">
            <v>3 5003 00442 57 2
3 1005 02059 33 1</v>
          </cell>
          <cell r="BY847"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7" t="str">
            <v>ไม่พบทรัพย์</v>
          </cell>
          <cell r="CA847"/>
          <cell r="CB847"/>
          <cell r="CC847"/>
          <cell r="CD847"/>
          <cell r="CE847"/>
          <cell r="CF847"/>
          <cell r="CG847"/>
          <cell r="CH847"/>
          <cell r="CI847"/>
          <cell r="CJ847"/>
          <cell r="CK847"/>
          <cell r="CL847"/>
          <cell r="CM847"/>
          <cell r="CN847"/>
          <cell r="CO847"/>
        </row>
        <row r="848">
          <cell r="B848">
            <v>2322</v>
          </cell>
          <cell r="C848">
            <v>840</v>
          </cell>
          <cell r="D848">
            <v>30</v>
          </cell>
          <cell r="E848">
            <v>11</v>
          </cell>
          <cell r="F848">
            <v>2566</v>
          </cell>
          <cell r="G848">
            <v>800052098897</v>
          </cell>
          <cell r="H848" t="str">
            <v>นางสาว</v>
          </cell>
          <cell r="I848" t="str">
            <v>สุนิสา</v>
          </cell>
          <cell r="J848" t="str">
            <v>นาวงษา</v>
          </cell>
          <cell r="K848"/>
          <cell r="L848" t="str">
            <v>แม่แจ่ม</v>
          </cell>
          <cell r="M848" t="str">
            <v>เชียงใหม่ 3</v>
          </cell>
          <cell r="N848">
            <v>8</v>
          </cell>
          <cell r="O848" t="str">
            <v>สินเชื่อธนาคารประชาชน</v>
          </cell>
          <cell r="P848" t="str">
            <v>1.บุคคลค้ำประกัน</v>
          </cell>
          <cell r="Q848">
            <v>111819.6</v>
          </cell>
          <cell r="R848">
            <v>16334.45</v>
          </cell>
          <cell r="S848" t="str">
            <v>จังหวัดฮอด</v>
          </cell>
          <cell r="T848" t="str">
            <v>ผบ.2538</v>
          </cell>
          <cell r="U848">
            <v>2562</v>
          </cell>
          <cell r="V848" t="str">
            <v>ผบ.411</v>
          </cell>
          <cell r="W848">
            <v>2562</v>
          </cell>
          <cell r="X848">
            <v>17</v>
          </cell>
          <cell r="Y848">
            <v>6</v>
          </cell>
          <cell r="Z848">
            <v>2562</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1200</v>
          </cell>
          <cell r="BD848">
            <v>5</v>
          </cell>
          <cell r="BE848">
            <v>7</v>
          </cell>
          <cell r="BF848">
            <v>2567</v>
          </cell>
          <cell r="BG848">
            <v>0</v>
          </cell>
          <cell r="BH848" t="str">
            <v>-</v>
          </cell>
          <cell r="BI848" t="str">
            <v>-</v>
          </cell>
          <cell r="BJ848" t="str">
            <v>-</v>
          </cell>
          <cell r="BK848">
            <v>0</v>
          </cell>
          <cell r="BL848">
            <v>840</v>
          </cell>
          <cell r="BM848">
            <v>0</v>
          </cell>
          <cell r="BN848" t="str">
            <v/>
          </cell>
          <cell r="BO848" t="str">
            <v/>
          </cell>
          <cell r="BP848" t="str">
            <v/>
          </cell>
          <cell r="BQ848" t="str">
            <v>-</v>
          </cell>
          <cell r="BR848" t="str">
            <v>-</v>
          </cell>
          <cell r="BS848" t="str">
            <v>-</v>
          </cell>
          <cell r="BT848" t="str">
            <v>นางสาวสุนิสา นาวงษา</v>
          </cell>
          <cell r="BU848">
            <v>883261010108</v>
          </cell>
          <cell r="BV848" t="str">
            <v>1.นางสาวสุนิสา  นาวงษา
2.นางปรารถนา  พิทาคำ
3.นางสมหญิง  โทเวียง
4.นายสาคร  โทเวียง</v>
          </cell>
          <cell r="BW848" t="str">
            <v>จำเลยที่ 1
จำเลยที่ 2
จำเลยที่ 3
คู่สมรสจำเลยที่ 3</v>
          </cell>
          <cell r="BX848" t="str">
            <v>1 5017 00062 40 2
3 5003 00021 51 8
3 6406 00681 23 7
3 5003 00408 27 7</v>
          </cell>
          <cell r="BY848"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8" t="str">
            <v>ไม่พบทรัพย์</v>
          </cell>
          <cell r="CA848"/>
          <cell r="CB848"/>
          <cell r="CC848"/>
          <cell r="CD848"/>
          <cell r="CE848"/>
          <cell r="CF848"/>
          <cell r="CG848"/>
          <cell r="CH848"/>
          <cell r="CI848"/>
          <cell r="CJ848"/>
          <cell r="CK848"/>
          <cell r="CL848"/>
          <cell r="CM848"/>
          <cell r="CN848"/>
          <cell r="CO848"/>
        </row>
        <row r="849">
          <cell r="B849">
            <v>2323</v>
          </cell>
          <cell r="C849">
            <v>841</v>
          </cell>
          <cell r="D849">
            <v>30</v>
          </cell>
          <cell r="E849">
            <v>11</v>
          </cell>
          <cell r="F849">
            <v>2566</v>
          </cell>
          <cell r="G849">
            <v>800057193693</v>
          </cell>
          <cell r="H849" t="str">
            <v>นางสาว</v>
          </cell>
          <cell r="I849" t="str">
            <v>กัลยา</v>
          </cell>
          <cell r="J849" t="str">
            <v>ทานา</v>
          </cell>
          <cell r="K849"/>
          <cell r="L849" t="str">
            <v>แม่แจ่ม</v>
          </cell>
          <cell r="M849" t="str">
            <v>เชียงใหม่ 3</v>
          </cell>
          <cell r="N849">
            <v>8</v>
          </cell>
          <cell r="O849" t="str">
            <v>สินเชื่อพัฒนาองค์กรชุมชน(รายบุคคล)</v>
          </cell>
          <cell r="P849" t="str">
            <v>1.บุคคลค้ำประกัน</v>
          </cell>
          <cell r="Q849">
            <v>415952.24</v>
          </cell>
          <cell r="R849">
            <v>145592.95000000001</v>
          </cell>
          <cell r="S849" t="str">
            <v>จังหวัดฮอด</v>
          </cell>
          <cell r="T849" t="str">
            <v>ผบ.777</v>
          </cell>
          <cell r="U849">
            <v>2562</v>
          </cell>
          <cell r="V849" t="str">
            <v>ผบ.1017</v>
          </cell>
          <cell r="W849">
            <v>2562</v>
          </cell>
          <cell r="X849"/>
          <cell r="Y849"/>
          <cell r="Z849"/>
          <cell r="AA849">
            <v>29</v>
          </cell>
          <cell r="AB849">
            <v>10</v>
          </cell>
          <cell r="AC849">
            <v>2562</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1800</v>
          </cell>
          <cell r="BD849">
            <v>5</v>
          </cell>
          <cell r="BE849">
            <v>7</v>
          </cell>
          <cell r="BF849">
            <v>2567</v>
          </cell>
          <cell r="BG849">
            <v>0</v>
          </cell>
          <cell r="BH849" t="str">
            <v>-</v>
          </cell>
          <cell r="BI849" t="str">
            <v>-</v>
          </cell>
          <cell r="BJ849" t="str">
            <v>-</v>
          </cell>
          <cell r="BK849">
            <v>0</v>
          </cell>
          <cell r="BL849">
            <v>1210</v>
          </cell>
          <cell r="BM849">
            <v>0</v>
          </cell>
          <cell r="BN849" t="str">
            <v/>
          </cell>
          <cell r="BO849" t="str">
            <v/>
          </cell>
          <cell r="BP849" t="str">
            <v/>
          </cell>
          <cell r="BQ849" t="str">
            <v>-</v>
          </cell>
          <cell r="BR849" t="str">
            <v>-</v>
          </cell>
          <cell r="BS849" t="str">
            <v>-</v>
          </cell>
          <cell r="BT849" t="str">
            <v>นางสาวกัลยา ทานา</v>
          </cell>
          <cell r="BU849">
            <v>883262011342</v>
          </cell>
          <cell r="BV849" t="str">
            <v>1.นางสาวกัลยา  อินทาศรี
2.นางบัวผัน  จันแก้วมูล
3.นายสาคร  จันแก้วมูล
4.นางทองใบ  ทานา
5.นายอินสอน  ทานา
6.นางกัญญา  ทานา</v>
          </cell>
          <cell r="BW849" t="str">
            <v>จำเลยที่ 1
จำเลยที่ 2
คู่สมรสจำเลยที่ 2
จำเลยที่ 3
คู่สมรสจำเลยที่ 3
จำเลยที่ 4</v>
          </cell>
          <cell r="BX849" t="str">
            <v>3 5003 00038 98 4
3 5003 00375 37 9
3 5003 00039 10 7
5 5003 00001 35 1
3 5003 00039 04 2
5 5003 00019 36 6</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2324</v>
          </cell>
          <cell r="C850">
            <v>842</v>
          </cell>
          <cell r="D850">
            <v>30</v>
          </cell>
          <cell r="E850">
            <v>11</v>
          </cell>
          <cell r="F850">
            <v>2566</v>
          </cell>
          <cell r="G850">
            <v>800055305414</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v>
          </cell>
          <cell r="P850" t="str">
            <v>1.บุคคลค้ำประกัน</v>
          </cell>
          <cell r="Q850">
            <v>57559.17</v>
          </cell>
          <cell r="R850">
            <v>12041.07</v>
          </cell>
          <cell r="S850" t="str">
            <v>จังหวัดฮอด</v>
          </cell>
          <cell r="T850" t="str">
            <v>ผบ.E264</v>
          </cell>
          <cell r="U850">
            <v>2563</v>
          </cell>
          <cell r="V850" t="str">
            <v>ผบ.E101</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v>1200</v>
          </cell>
          <cell r="BD850">
            <v>5</v>
          </cell>
          <cell r="BE850">
            <v>7</v>
          </cell>
          <cell r="BF850">
            <v>2567</v>
          </cell>
          <cell r="BG850">
            <v>0</v>
          </cell>
          <cell r="BH850" t="str">
            <v>-</v>
          </cell>
          <cell r="BI850" t="str">
            <v>-</v>
          </cell>
          <cell r="BJ850" t="str">
            <v>-</v>
          </cell>
          <cell r="BK850">
            <v>0</v>
          </cell>
          <cell r="BL850">
            <v>790</v>
          </cell>
          <cell r="BM850">
            <v>0</v>
          </cell>
          <cell r="BN850" t="str">
            <v/>
          </cell>
          <cell r="BO850" t="str">
            <v/>
          </cell>
          <cell r="BP850" t="str">
            <v/>
          </cell>
          <cell r="BQ850" t="str">
            <v>-</v>
          </cell>
          <cell r="BR850" t="str">
            <v>-</v>
          </cell>
          <cell r="BS850" t="str">
            <v>-</v>
          </cell>
          <cell r="BT850" t="str">
            <v>นางมณีรัตน์ ใจแก้ว</v>
          </cell>
          <cell r="BU850">
            <v>883263010546</v>
          </cell>
          <cell r="BV850" t="str">
            <v>1.นางมณีรัตน์  ใจแก้ว
2.นายวันชัย  ใจแก้ว
3.นางบุปาผา  จริยา
4.นายอุดม  จริยา</v>
          </cell>
          <cell r="BW850" t="str">
            <v xml:space="preserve">จำเลยที่ 1
คู่สมรสจำเลยที่ 1
จำเลยที่ 2
คู่สมรสจำเลยที่ 2
</v>
          </cell>
          <cell r="BX850" t="str">
            <v xml:space="preserve">3 5003 00338 17 1 
3 5002 00338 33 1
3 5003 00447 12 4
3 5003 00342 54 3
</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2325</v>
          </cell>
          <cell r="C851">
            <v>843</v>
          </cell>
          <cell r="D851">
            <v>30</v>
          </cell>
          <cell r="E851">
            <v>11</v>
          </cell>
          <cell r="F851">
            <v>2566</v>
          </cell>
          <cell r="G851">
            <v>800051181066</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 (สุขใจ)</v>
          </cell>
          <cell r="P851" t="str">
            <v>4.ไม่มีหลักประกัน</v>
          </cell>
          <cell r="Q851">
            <v>11781.3</v>
          </cell>
          <cell r="R851">
            <v>7061.3</v>
          </cell>
          <cell r="S851" t="str">
            <v>จังหวัดฮอด</v>
          </cell>
          <cell r="T851" t="str">
            <v>ผบ.E217</v>
          </cell>
          <cell r="U851">
            <v>2563</v>
          </cell>
          <cell r="V851" t="str">
            <v>ผบ.E88</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นางมณีรัตน์ ใจแก้ว</v>
          </cell>
          <cell r="BU851">
            <v>883263011197</v>
          </cell>
          <cell r="BV851" t="str">
            <v>1.นางมณีรัตน์  ใจแก้ว
2.นายวันชัย  ใจแก้ว</v>
          </cell>
          <cell r="BW851" t="str">
            <v>จำเลย
คู่สมรสจำเลย</v>
          </cell>
          <cell r="BX851" t="str">
            <v>3 5003 00338 17 1 
3 5002 00338 33 1</v>
          </cell>
          <cell r="BY851" t="str">
            <v xml:space="preserve">-ไม่พบว่ามีกรรมสิทธิ์ในที่ดิน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2326</v>
          </cell>
          <cell r="C852">
            <v>844</v>
          </cell>
          <cell r="D852">
            <v>30</v>
          </cell>
          <cell r="E852">
            <v>11</v>
          </cell>
          <cell r="F852">
            <v>2566</v>
          </cell>
          <cell r="G852">
            <v>800056679601</v>
          </cell>
          <cell r="H852" t="str">
            <v>นาย</v>
          </cell>
          <cell r="I852" t="str">
            <v>แก้วมา</v>
          </cell>
          <cell r="J852" t="str">
            <v>กรรณิกา</v>
          </cell>
          <cell r="K852"/>
          <cell r="L852" t="str">
            <v>แม่แจ่ม</v>
          </cell>
          <cell r="M852" t="str">
            <v>เชียงใหม่ 3</v>
          </cell>
          <cell r="N852">
            <v>8</v>
          </cell>
          <cell r="O852" t="str">
            <v>สินเชื่อพัฒนาองค์กรชุมชน(รายบุคคล)</v>
          </cell>
          <cell r="P852" t="str">
            <v>1.บุคคลค้ำประกัน</v>
          </cell>
          <cell r="Q852">
            <v>193052.96</v>
          </cell>
          <cell r="R852">
            <v>71129.72</v>
          </cell>
          <cell r="S852" t="str">
            <v>จังหวัดฮอด</v>
          </cell>
          <cell r="T852" t="str">
            <v>ผบ.E251</v>
          </cell>
          <cell r="U852">
            <v>2563</v>
          </cell>
          <cell r="V852" t="str">
            <v>ผบ.E93</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cell r="BC852">
            <v>1500</v>
          </cell>
          <cell r="BD852">
            <v>5</v>
          </cell>
          <cell r="BE852">
            <v>7</v>
          </cell>
          <cell r="BF852">
            <v>2567</v>
          </cell>
          <cell r="BG852">
            <v>0</v>
          </cell>
          <cell r="BH852" t="str">
            <v>-</v>
          </cell>
          <cell r="BI852" t="str">
            <v>-</v>
          </cell>
          <cell r="BJ852" t="str">
            <v>-</v>
          </cell>
          <cell r="BK852">
            <v>0</v>
          </cell>
          <cell r="BL852">
            <v>1100</v>
          </cell>
          <cell r="BM852">
            <v>0</v>
          </cell>
          <cell r="BN852" t="str">
            <v/>
          </cell>
          <cell r="BO852" t="str">
            <v/>
          </cell>
          <cell r="BP852" t="str">
            <v/>
          </cell>
          <cell r="BQ852" t="str">
            <v>-</v>
          </cell>
          <cell r="BR852" t="str">
            <v>-</v>
          </cell>
          <cell r="BS852" t="str">
            <v>-</v>
          </cell>
          <cell r="BT852" t="str">
            <v>นายแก้วมา กรรณิกา</v>
          </cell>
          <cell r="BU852">
            <v>883263010548</v>
          </cell>
          <cell r="BV852" t="str">
            <v>1.นายแก้วมา  กรรณิกา
2.นายมณี  ริจ่าม
3.นางจันทร์ดี  ริจ่าม
4.นายวัน  ศรีเที่ยง
5.นางบัวผัด  ศรีเที่ยง</v>
          </cell>
          <cell r="BW852" t="str">
            <v>จำเลยที่ 1
จำเลยที่ 2
คู่สมรสจำเลยที่ 2
จำเลยที่ 3
คู่สมรสจำเลยที่ 3</v>
          </cell>
          <cell r="BX852" t="str">
            <v>3 5003 00042 35 3
3 5003 0052 56 1
3 5003 00042 23 0
3 5003 00041 82 9
3 5003 00041 81 1</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2327</v>
          </cell>
          <cell r="C853">
            <v>845</v>
          </cell>
          <cell r="D853">
            <v>30</v>
          </cell>
          <cell r="E853">
            <v>11</v>
          </cell>
          <cell r="F853">
            <v>2566</v>
          </cell>
          <cell r="G853">
            <v>800073616990</v>
          </cell>
          <cell r="H853" t="str">
            <v>นางสาว</v>
          </cell>
          <cell r="I853" t="str">
            <v>น้ำฝน</v>
          </cell>
          <cell r="J853" t="str">
            <v>ยมแก้ว</v>
          </cell>
          <cell r="K853"/>
          <cell r="L853" t="str">
            <v>แม่แจ่ม</v>
          </cell>
          <cell r="M853" t="str">
            <v>เชียงใหม่ 3</v>
          </cell>
          <cell r="N853">
            <v>8</v>
          </cell>
          <cell r="O853" t="str">
            <v>สินเชื่อเพื่อการบริโภค</v>
          </cell>
          <cell r="P853" t="str">
            <v>1.บุคคลค้ำประกัน</v>
          </cell>
          <cell r="Q853">
            <v>77382.490000000005</v>
          </cell>
          <cell r="R853">
            <v>9240.31</v>
          </cell>
          <cell r="S853" t="str">
            <v>จังหวัดฮอด</v>
          </cell>
          <cell r="T853" t="str">
            <v>ผบ.E253</v>
          </cell>
          <cell r="U853">
            <v>2563</v>
          </cell>
          <cell r="V853" t="str">
            <v>ผบ.E94</v>
          </cell>
          <cell r="W853">
            <v>2563</v>
          </cell>
          <cell r="X853">
            <v>6</v>
          </cell>
          <cell r="Y853">
            <v>8</v>
          </cell>
          <cell r="Z853">
            <v>2563</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ลงผลสืบ 18/3/2567 อยู่ระหว่างรอคัดภาพลักษณ์เพื่อรายงาน</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นางสาวน้ำฝน ยมแก้ว</v>
          </cell>
          <cell r="BU853">
            <v>883263010550</v>
          </cell>
          <cell r="BV853"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3" t="str">
            <v>จำเลยที่ 1 
คู่สมรสจำเลยที่ 1
จำเลยที่ 2
คู่สมรสจำเลยที่ 2
จำเลยที่ 3
คู่สมรสจำเลยที่ 3</v>
          </cell>
          <cell r="BX853" t="str">
            <v xml:space="preserve">1-5003-00015-31-7
1-5002-00108-40-2
3-5003-00446-62-4
2-5003-00019-86-8
1-5003-00008-98-1
3-5003-00228-97-0
</v>
          </cell>
          <cell r="BY853"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พบ</v>
          </cell>
          <cell r="CA853"/>
          <cell r="CB853">
            <v>6</v>
          </cell>
          <cell r="CC853"/>
          <cell r="CD853"/>
          <cell r="CE853"/>
          <cell r="CF853"/>
          <cell r="CG853"/>
          <cell r="CH853"/>
          <cell r="CI853"/>
          <cell r="CJ853"/>
          <cell r="CK853"/>
          <cell r="CL853"/>
          <cell r="CM853"/>
          <cell r="CN853"/>
          <cell r="CO853"/>
        </row>
        <row r="854">
          <cell r="B854">
            <v>2328</v>
          </cell>
          <cell r="C854">
            <v>846</v>
          </cell>
          <cell r="D854">
            <v>30</v>
          </cell>
          <cell r="E854">
            <v>11</v>
          </cell>
          <cell r="F854">
            <v>2566</v>
          </cell>
          <cell r="G854">
            <v>800094211508</v>
          </cell>
          <cell r="H854" t="str">
            <v>นาง</v>
          </cell>
          <cell r="I854" t="str">
            <v>พัทยา</v>
          </cell>
          <cell r="J854" t="str">
            <v>แซ่กือ</v>
          </cell>
          <cell r="K854"/>
          <cell r="L854" t="str">
            <v>แม่แจ่ม</v>
          </cell>
          <cell r="M854" t="str">
            <v>เชียงใหม่ 3</v>
          </cell>
          <cell r="N854">
            <v>8</v>
          </cell>
          <cell r="O854" t="str">
            <v>สินเชื่อเพื่อการบริโภค</v>
          </cell>
          <cell r="P854" t="str">
            <v>1.บุคคลค้ำประกัน</v>
          </cell>
          <cell r="Q854">
            <v>41681.74</v>
          </cell>
          <cell r="R854">
            <v>6107.96</v>
          </cell>
          <cell r="S854" t="str">
            <v>จังหวัดฮอด</v>
          </cell>
          <cell r="T854" t="str">
            <v>ผบ.E416</v>
          </cell>
          <cell r="U854">
            <v>2565</v>
          </cell>
          <cell r="V854" t="str">
            <v>ผบ.E444</v>
          </cell>
          <cell r="W854">
            <v>2565</v>
          </cell>
          <cell r="X854">
            <v>12</v>
          </cell>
          <cell r="Y854">
            <v>7</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900</v>
          </cell>
          <cell r="BD854">
            <v>5</v>
          </cell>
          <cell r="BE854">
            <v>7</v>
          </cell>
          <cell r="BF854">
            <v>2567</v>
          </cell>
          <cell r="BG854">
            <v>0</v>
          </cell>
          <cell r="BH854" t="str">
            <v>-</v>
          </cell>
          <cell r="BI854" t="str">
            <v>-</v>
          </cell>
          <cell r="BJ854" t="str">
            <v>-</v>
          </cell>
          <cell r="BK854">
            <v>0</v>
          </cell>
          <cell r="BL854">
            <v>630</v>
          </cell>
          <cell r="BM854">
            <v>0</v>
          </cell>
          <cell r="BN854" t="str">
            <v/>
          </cell>
          <cell r="BO854" t="str">
            <v/>
          </cell>
          <cell r="BP854" t="str">
            <v/>
          </cell>
          <cell r="BQ854" t="str">
            <v>-</v>
          </cell>
          <cell r="BR854" t="str">
            <v>-</v>
          </cell>
          <cell r="BS854" t="str">
            <v>-</v>
          </cell>
          <cell r="BT854" t="str">
            <v>นางพัทยา แซ่กือ</v>
          </cell>
          <cell r="BU854">
            <v>883263010560</v>
          </cell>
          <cell r="BV854" t="str">
            <v>1.นางพัทยา  เกียรติปรีชาสกุล
2.นายกฤติพงษ์  เกียรติปรีชาสกุล
3.นายอาทิตย์  มิ่งขวัญธนพงศ์</v>
          </cell>
          <cell r="BW854" t="str">
            <v>จำเลยที่ 1
คู่สมรสจำเลยที่ 1
จำเลยที่ 2</v>
          </cell>
          <cell r="BX854" t="str">
            <v>3 5003 00382 22 7
3 5003 00385 67 6
1 5099 00187 32 9</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2329</v>
          </cell>
          <cell r="C855">
            <v>847</v>
          </cell>
          <cell r="D855">
            <v>30</v>
          </cell>
          <cell r="E855">
            <v>11</v>
          </cell>
          <cell r="F855">
            <v>2566</v>
          </cell>
          <cell r="G855">
            <v>800062902088</v>
          </cell>
          <cell r="H855" t="str">
            <v>นาย</v>
          </cell>
          <cell r="I855" t="str">
            <v>เสงี่ยม</v>
          </cell>
          <cell r="J855" t="str">
            <v>ใจมั่น</v>
          </cell>
          <cell r="K855"/>
          <cell r="L855" t="str">
            <v>แม่แจ่ม</v>
          </cell>
          <cell r="M855" t="str">
            <v>เชียงใหม่ 3</v>
          </cell>
          <cell r="N855">
            <v>8</v>
          </cell>
          <cell r="O855" t="str">
            <v>สินเชื่อเพื่อการบริโภค</v>
          </cell>
          <cell r="P855" t="str">
            <v>1.บุคคลค้ำประกัน</v>
          </cell>
          <cell r="Q855">
            <v>53016.83</v>
          </cell>
          <cell r="R855">
            <v>19285.490000000002</v>
          </cell>
          <cell r="S855" t="str">
            <v>จังหวัดฮอด</v>
          </cell>
          <cell r="T855" t="str">
            <v>ผบ.E710</v>
          </cell>
          <cell r="U855">
            <v>2565</v>
          </cell>
          <cell r="V855" t="str">
            <v>ผบ.E797</v>
          </cell>
          <cell r="W855">
            <v>2565</v>
          </cell>
          <cell r="X855">
            <v>25</v>
          </cell>
          <cell r="Y855">
            <v>10</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1800</v>
          </cell>
          <cell r="BD855">
            <v>5</v>
          </cell>
          <cell r="BE855">
            <v>7</v>
          </cell>
          <cell r="BF855">
            <v>2567</v>
          </cell>
          <cell r="BG855">
            <v>0</v>
          </cell>
          <cell r="BH855" t="str">
            <v>-</v>
          </cell>
          <cell r="BI855" t="str">
            <v>-</v>
          </cell>
          <cell r="BJ855" t="str">
            <v>-</v>
          </cell>
          <cell r="BK855">
            <v>0</v>
          </cell>
          <cell r="BL855">
            <v>1210</v>
          </cell>
          <cell r="BM855">
            <v>0</v>
          </cell>
          <cell r="BN855" t="str">
            <v/>
          </cell>
          <cell r="BO855" t="str">
            <v/>
          </cell>
          <cell r="BP855" t="str">
            <v/>
          </cell>
          <cell r="BQ855" t="str">
            <v>-</v>
          </cell>
          <cell r="BR855" t="str">
            <v>-</v>
          </cell>
          <cell r="BS855" t="str">
            <v>-</v>
          </cell>
          <cell r="BT855" t="str">
            <v>นายเสงี่ยม ใจมั่น</v>
          </cell>
          <cell r="BU855">
            <v>883263010565</v>
          </cell>
          <cell r="BV855" t="str">
            <v>1.นายเสงี่ยม  ใจมั่น
2.นางวันทอง  ใจมั่น
3.นางเกี๋ยง  บุญทา
4.นางสุภานีย์  พุททา
5.นายคำมูล  พุททา
6.นายดวงจันทร์  ดวงงาม</v>
          </cell>
          <cell r="BW855" t="str">
            <v>จำเลยที่ 1
คู่สมรสจำเลยที่ 1
จำเลยที่ 2
จำเลยที่ 3
คู่สมรสจำเลยที่ 3
จำเลยที่ 4</v>
          </cell>
          <cell r="BX855" t="str">
            <v>3 5003 00029 37 3
3 4114 00182 22 1
3 5003 00030 67 3
3 5003 00151 95 1
3 5003 00452 84 5
3 5005 00010 30 7</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2330</v>
          </cell>
          <cell r="C856">
            <v>848</v>
          </cell>
          <cell r="D856">
            <v>30</v>
          </cell>
          <cell r="E856">
            <v>11</v>
          </cell>
          <cell r="F856">
            <v>2566</v>
          </cell>
          <cell r="G856">
            <v>800070269751</v>
          </cell>
          <cell r="H856" t="str">
            <v>นาง</v>
          </cell>
          <cell r="I856" t="str">
            <v>คำดา</v>
          </cell>
          <cell r="J856" t="str">
            <v>แจ่มใส</v>
          </cell>
          <cell r="K856"/>
          <cell r="L856" t="str">
            <v>แม่แจ่ม</v>
          </cell>
          <cell r="M856" t="str">
            <v>เชียงใหม่ 3</v>
          </cell>
          <cell r="N856">
            <v>8</v>
          </cell>
          <cell r="O856" t="str">
            <v>สินเชื่อธนาคารประชาชน</v>
          </cell>
          <cell r="P856" t="str">
            <v>1.บุคคลค้ำประกัน</v>
          </cell>
          <cell r="Q856">
            <v>46650</v>
          </cell>
          <cell r="R856">
            <v>11398.56</v>
          </cell>
          <cell r="S856" t="str">
            <v>จังหวัดฮอด</v>
          </cell>
          <cell r="T856" t="str">
            <v>ผบ.E257</v>
          </cell>
          <cell r="U856">
            <v>2563</v>
          </cell>
          <cell r="V856" t="str">
            <v>ผบ.E97</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1540</v>
          </cell>
          <cell r="BM856">
            <v>0</v>
          </cell>
          <cell r="BN856" t="str">
            <v/>
          </cell>
          <cell r="BO856" t="str">
            <v/>
          </cell>
          <cell r="BP856" t="str">
            <v/>
          </cell>
          <cell r="BQ856" t="str">
            <v>-</v>
          </cell>
          <cell r="BR856" t="str">
            <v>-</v>
          </cell>
          <cell r="BS856" t="str">
            <v>-</v>
          </cell>
          <cell r="BT856" t="str">
            <v>นางคำดา แจ่มใส</v>
          </cell>
          <cell r="BU856">
            <v>883263010566</v>
          </cell>
          <cell r="BV856" t="str">
            <v>1.นางคำดา  แจ่มใส
2.นายเที่ยง  แจ่มใส
3.นายอเนก  ยอดคำ
4.นางชนัญญา  ยอดคำ
5.นายอภิชัย  สมกองแก้ว
6.นางอัญชลี  สมกองแก้ว</v>
          </cell>
          <cell r="BW856" t="str">
            <v>จำเลยที่ 1
คู่สมรสจำเลยที่ 1
จำเลยที่ 2
คู่สมรสจำเลยที่ 2
จำเลยที่ 3
คู่สมรสจำเลยที่ 3</v>
          </cell>
          <cell r="BX856" t="str">
            <v>3 5017 00206 28 1
3 5003 00035 64 1
3 5003 00442 80 7
3 5003 00443 51 0
35104 00407 11 6
1 5016 00053 40 1</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2331</v>
          </cell>
          <cell r="C857">
            <v>849</v>
          </cell>
          <cell r="D857">
            <v>30</v>
          </cell>
          <cell r="E857">
            <v>11</v>
          </cell>
          <cell r="F857">
            <v>2566</v>
          </cell>
          <cell r="G857">
            <v>800071437027</v>
          </cell>
          <cell r="H857" t="str">
            <v>นางสาว</v>
          </cell>
          <cell r="I857" t="str">
            <v>จุฑามาศ</v>
          </cell>
          <cell r="J857" t="str">
            <v>อำไพปรีดา</v>
          </cell>
          <cell r="K857"/>
          <cell r="L857" t="str">
            <v>แม่แจ่ม</v>
          </cell>
          <cell r="M857" t="str">
            <v>เชียงใหม่ 3</v>
          </cell>
          <cell r="N857">
            <v>8</v>
          </cell>
          <cell r="O857" t="str">
            <v>สินเชื่อธนาคารประชาชน</v>
          </cell>
          <cell r="P857" t="str">
            <v>1.บุคคลค้ำประกัน</v>
          </cell>
          <cell r="Q857">
            <v>74991</v>
          </cell>
          <cell r="R857">
            <v>12556.07</v>
          </cell>
          <cell r="S857" t="str">
            <v>จังหวัดฮอด</v>
          </cell>
          <cell r="T857" t="str">
            <v>ผบ.E258</v>
          </cell>
          <cell r="U857">
            <v>2563</v>
          </cell>
          <cell r="V857" t="str">
            <v>ผบ.E98</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ลงผลสืบ 18/3/2567 อยู่ระหว่างรอคัดภาพลักษณ์เพื่อรายงาน</v>
          </cell>
          <cell r="BC857" t="str">
            <v/>
          </cell>
          <cell r="BD857" t="str">
            <v/>
          </cell>
          <cell r="BE857" t="str">
            <v/>
          </cell>
          <cell r="BF857" t="str">
            <v/>
          </cell>
          <cell r="BG857" t="str">
            <v/>
          </cell>
          <cell r="BH857" t="str">
            <v/>
          </cell>
          <cell r="BI857" t="str">
            <v/>
          </cell>
          <cell r="BJ857" t="str">
            <v/>
          </cell>
          <cell r="BK857" t="str">
            <v/>
          </cell>
          <cell r="BL857" t="str">
            <v/>
          </cell>
          <cell r="BM857" t="str">
            <v/>
          </cell>
          <cell r="BN857" t="str">
            <v/>
          </cell>
          <cell r="BO857" t="str">
            <v/>
          </cell>
          <cell r="BP857" t="str">
            <v/>
          </cell>
          <cell r="BQ857" t="str">
            <v/>
          </cell>
          <cell r="BR857" t="str">
            <v/>
          </cell>
          <cell r="BS857" t="str">
            <v/>
          </cell>
          <cell r="BT857" t="str">
            <v>นางสาวจุฑามาศ อำไพปรีดา</v>
          </cell>
          <cell r="BU857">
            <v>883263010569</v>
          </cell>
          <cell r="BV857"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7" t="str">
            <v>จำเลยที่ 1 
คู่สมรสจำเลยที่ 1
จำเลยที่ 2
คู่สมรสจำเลยที่ 2
จำเลยที่ 3
คู่สมรสจำเลยที่ 3</v>
          </cell>
          <cell r="BX857" t="str">
            <v xml:space="preserve">2-5003-00024-28-1
3-5003-00310-60-9
1-5003-00006-00-8
1-5003-00129-22-3
3-5003-00390-81-5
3-5003-00151-27-6
</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7" t="str">
            <v>ไม่พบ</v>
          </cell>
          <cell r="CA857"/>
          <cell r="CB857">
            <v>6</v>
          </cell>
          <cell r="CC857"/>
          <cell r="CD857"/>
          <cell r="CE857"/>
          <cell r="CF857"/>
          <cell r="CG857"/>
          <cell r="CH857"/>
          <cell r="CI857"/>
          <cell r="CJ857"/>
          <cell r="CK857"/>
          <cell r="CL857"/>
          <cell r="CM857"/>
          <cell r="CN857"/>
          <cell r="CO857"/>
        </row>
        <row r="858">
          <cell r="B858">
            <v>2332</v>
          </cell>
          <cell r="C858">
            <v>850</v>
          </cell>
          <cell r="D858">
            <v>30</v>
          </cell>
          <cell r="E858">
            <v>11</v>
          </cell>
          <cell r="F858">
            <v>2566</v>
          </cell>
          <cell r="G858">
            <v>800066622203</v>
          </cell>
          <cell r="H858" t="str">
            <v>นาง</v>
          </cell>
          <cell r="I858" t="str">
            <v>ปุญชรัสมิ์</v>
          </cell>
          <cell r="J858" t="str">
            <v>ทะบุญ</v>
          </cell>
          <cell r="K858"/>
          <cell r="L858" t="str">
            <v>แม่แจ่ม</v>
          </cell>
          <cell r="M858" t="str">
            <v>เชียงใหม่ 3</v>
          </cell>
          <cell r="N858">
            <v>8</v>
          </cell>
          <cell r="O858" t="str">
            <v>สินเชื่อองค์กรชุมชน</v>
          </cell>
          <cell r="P858" t="str">
            <v>1.บุคคลค้ำประกัน</v>
          </cell>
          <cell r="Q858">
            <v>49489.32</v>
          </cell>
          <cell r="R858">
            <v>11244.67</v>
          </cell>
          <cell r="S858" t="str">
            <v>จังหวัดฮอด</v>
          </cell>
          <cell r="T858" t="str">
            <v>ผบ.E250</v>
          </cell>
          <cell r="U858">
            <v>2563</v>
          </cell>
          <cell r="V858" t="str">
            <v>ผบ.E92</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1500</v>
          </cell>
          <cell r="BD858">
            <v>1</v>
          </cell>
          <cell r="BE858">
            <v>7</v>
          </cell>
          <cell r="BF858">
            <v>2567</v>
          </cell>
          <cell r="BG858">
            <v>0</v>
          </cell>
          <cell r="BH858" t="str">
            <v>-</v>
          </cell>
          <cell r="BI858" t="str">
            <v>-</v>
          </cell>
          <cell r="BJ858" t="str">
            <v>-</v>
          </cell>
          <cell r="BK858">
            <v>0</v>
          </cell>
          <cell r="BL858">
            <v>1060</v>
          </cell>
          <cell r="BM858">
            <v>0</v>
          </cell>
          <cell r="BN858" t="str">
            <v/>
          </cell>
          <cell r="BO858" t="str">
            <v/>
          </cell>
          <cell r="BP858" t="str">
            <v/>
          </cell>
          <cell r="BQ858" t="str">
            <v>-</v>
          </cell>
          <cell r="BR858" t="str">
            <v>-</v>
          </cell>
          <cell r="BS858" t="str">
            <v>-</v>
          </cell>
          <cell r="BT858" t="str">
            <v>นางปุญชรัสมิ์ ทะบุญ</v>
          </cell>
          <cell r="BU858">
            <v>883263010574</v>
          </cell>
          <cell r="BV858" t="str">
            <v>1.นางปุญชรัสมิ์  ทะบุญ
2.นายไพโรจน์  ทะบุญ
3.นางกิมไล  สนธิคุณ
4.นายเกษม  สนธิคุณ
5.นายธนพร  บุญเทียม</v>
          </cell>
          <cell r="BW858" t="str">
            <v>จำเลยที่ 1
คู่สมรสจำเลยที่ 1
จำเลยที่ 2
คู่สมรสจำเลยที่ 2
จำเลยที่ 3</v>
          </cell>
          <cell r="BX858" t="str">
            <v>3 5003 00057 12 1
3 5003 00241 63 1
3 5003 00058 55 1
3 5003 00152 02 7
3 5003 00242 58 1</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8" t="str">
            <v>ไม่พบทรัพย์</v>
          </cell>
          <cell r="CA858"/>
          <cell r="CB858"/>
          <cell r="CC858"/>
          <cell r="CD858"/>
          <cell r="CE858"/>
          <cell r="CF858"/>
          <cell r="CG858"/>
          <cell r="CH858"/>
          <cell r="CI858"/>
          <cell r="CJ858"/>
          <cell r="CK858"/>
          <cell r="CL858"/>
          <cell r="CM858"/>
          <cell r="CN858"/>
          <cell r="CO858"/>
        </row>
        <row r="859">
          <cell r="B859">
            <v>2333</v>
          </cell>
          <cell r="C859">
            <v>851</v>
          </cell>
          <cell r="D859">
            <v>30</v>
          </cell>
          <cell r="E859">
            <v>11</v>
          </cell>
          <cell r="F859">
            <v>2566</v>
          </cell>
          <cell r="G859">
            <v>800051285289</v>
          </cell>
          <cell r="H859" t="str">
            <v>นาง</v>
          </cell>
          <cell r="I859" t="str">
            <v>อัญชัญ</v>
          </cell>
          <cell r="J859" t="str">
            <v>วรรณคำหรือพูนผล</v>
          </cell>
          <cell r="K859"/>
          <cell r="L859" t="str">
            <v>แม่แจ่ม</v>
          </cell>
          <cell r="M859" t="str">
            <v>เชียงใหม่ 3</v>
          </cell>
          <cell r="N859">
            <v>8</v>
          </cell>
          <cell r="O859" t="str">
            <v>สินเชื่อเพื่อการบริโภค</v>
          </cell>
          <cell r="P859" t="str">
            <v>1.บุคคลค้ำประกัน</v>
          </cell>
          <cell r="Q859">
            <v>46772.86</v>
          </cell>
          <cell r="R859">
            <v>18893.66</v>
          </cell>
          <cell r="S859" t="str">
            <v>จังหวัดฮอด</v>
          </cell>
          <cell r="T859" t="str">
            <v>ผบ.E254</v>
          </cell>
          <cell r="U859">
            <v>2563</v>
          </cell>
          <cell r="V859" t="str">
            <v>ผบ.E95</v>
          </cell>
          <cell r="W859">
            <v>2563</v>
          </cell>
          <cell r="X859">
            <v>6</v>
          </cell>
          <cell r="Y859">
            <v>8</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นางอัญชัญ วรรณคำหรือพูนผล</v>
          </cell>
          <cell r="BU859">
            <v>883263010576</v>
          </cell>
          <cell r="BV859" t="str">
            <v>1.นางอัญชัญ  พูนผล
2.นายชนะชัย  วรรณคำ
3.นางสายทอง  ศรีรักษา
4.นายวิษณุพงษ์  ศรีรักษา
5.นางสาวสมหญิง  จริยา</v>
          </cell>
          <cell r="BW859" t="str">
            <v>จำเลยที่ 1
คู่สมรสจำเลยที่ 1
จำเลยที่ 2
จำเลยที่ 3
คู่สมรสจำเลยที่ 3</v>
          </cell>
          <cell r="BX859" t="str">
            <v>3 5003 00169 46 9
3 5003 00239 56 4
3 5003 00169 45 1
1 5003 00102 12 1
1 5003 00104 81 6</v>
          </cell>
          <cell r="BY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2334</v>
          </cell>
          <cell r="C860">
            <v>852</v>
          </cell>
          <cell r="D860">
            <v>30</v>
          </cell>
          <cell r="E860">
            <v>11</v>
          </cell>
          <cell r="F860">
            <v>2566</v>
          </cell>
          <cell r="G860">
            <v>800091389281</v>
          </cell>
          <cell r="H860" t="str">
            <v>นางสาว</v>
          </cell>
          <cell r="I860" t="str">
            <v>นัยรัตน์</v>
          </cell>
          <cell r="J860" t="str">
            <v>เตปา</v>
          </cell>
          <cell r="K860"/>
          <cell r="L860" t="str">
            <v>แม่แจ่ม</v>
          </cell>
          <cell r="M860" t="str">
            <v>เชียงใหม่ 3</v>
          </cell>
          <cell r="N860">
            <v>8</v>
          </cell>
          <cell r="O860" t="str">
            <v>สินเชื่อแก้ไขปัญหาหนี้นอกระบบ</v>
          </cell>
          <cell r="P860" t="str">
            <v>1.บุคคลค้ำประกัน</v>
          </cell>
          <cell r="Q860">
            <v>44738.63</v>
          </cell>
          <cell r="R860">
            <v>9127.7999999999993</v>
          </cell>
          <cell r="S860" t="str">
            <v>จังหวัดฮอด</v>
          </cell>
          <cell r="T860" t="str">
            <v>ผบ.E467</v>
          </cell>
          <cell r="U860">
            <v>2564</v>
          </cell>
          <cell r="V860" t="str">
            <v>ผบ.E591</v>
          </cell>
          <cell r="W860">
            <v>2564</v>
          </cell>
          <cell r="X860"/>
          <cell r="Y860"/>
          <cell r="Z860"/>
          <cell r="AA860">
            <v>12</v>
          </cell>
          <cell r="AB860">
            <v>10</v>
          </cell>
          <cell r="AC860">
            <v>2564</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900</v>
          </cell>
          <cell r="BD860">
            <v>5</v>
          </cell>
          <cell r="BE860">
            <v>7</v>
          </cell>
          <cell r="BF860">
            <v>2567</v>
          </cell>
          <cell r="BG860">
            <v>0</v>
          </cell>
          <cell r="BH860" t="str">
            <v>-</v>
          </cell>
          <cell r="BI860" t="str">
            <v>-</v>
          </cell>
          <cell r="BJ860" t="str">
            <v>-</v>
          </cell>
          <cell r="BK860">
            <v>0</v>
          </cell>
          <cell r="BL860">
            <v>845</v>
          </cell>
          <cell r="BM860">
            <v>0</v>
          </cell>
          <cell r="BN860" t="str">
            <v/>
          </cell>
          <cell r="BO860" t="str">
            <v/>
          </cell>
          <cell r="BP860" t="str">
            <v/>
          </cell>
          <cell r="BQ860" t="str">
            <v>-</v>
          </cell>
          <cell r="BR860" t="str">
            <v>-</v>
          </cell>
          <cell r="BS860" t="str">
            <v>-</v>
          </cell>
          <cell r="BT860" t="str">
            <v>นางสาวนัยรัตน์ เตปา</v>
          </cell>
          <cell r="BU860">
            <v>883263010577</v>
          </cell>
          <cell r="BV860" t="str">
            <v>1.นางสาวนัยรัตน์  เตปา
2.นางสาวอรทัย  สุขสามัคคี
3.นายพัฒนพงษ์  สุขสามัคคี</v>
          </cell>
          <cell r="BW860" t="str">
            <v>จำเลยที่ 1
จำเลยที่ 2
คู่สมรสจำเลยที่ 2</v>
          </cell>
          <cell r="BX860" t="str">
            <v xml:space="preserve"> 3 5003 00249 85 3
3 7106 00342 40 7
1 5099 00174 91 1</v>
          </cell>
          <cell r="BY860"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2335</v>
          </cell>
          <cell r="C861">
            <v>853</v>
          </cell>
          <cell r="D861">
            <v>30</v>
          </cell>
          <cell r="E861">
            <v>11</v>
          </cell>
          <cell r="F861">
            <v>2566</v>
          </cell>
          <cell r="G861">
            <v>800057636105</v>
          </cell>
          <cell r="H861" t="str">
            <v>นางสาว</v>
          </cell>
          <cell r="I861" t="str">
            <v>จิรัชญา</v>
          </cell>
          <cell r="J861" t="str">
            <v>นามวิเศษหรือบุญเทียม</v>
          </cell>
          <cell r="K861"/>
          <cell r="L861" t="str">
            <v>แม่แจ่ม</v>
          </cell>
          <cell r="M861" t="str">
            <v>เชียงใหม่ 3</v>
          </cell>
          <cell r="N861">
            <v>8</v>
          </cell>
          <cell r="O861" t="str">
            <v>สินเชื่อพัฒนาองค์กรชุมชน</v>
          </cell>
          <cell r="P861" t="str">
            <v>1.บุคคลค้ำประกัน</v>
          </cell>
          <cell r="Q861">
            <v>161699.84</v>
          </cell>
          <cell r="R861">
            <v>51421.99</v>
          </cell>
          <cell r="S861" t="str">
            <v>จังหวัดฮอด</v>
          </cell>
          <cell r="T861" t="str">
            <v>ผบ.E261</v>
          </cell>
          <cell r="U861">
            <v>2563</v>
          </cell>
          <cell r="V861" t="str">
            <v>ผบ.E99</v>
          </cell>
          <cell r="W861">
            <v>2563</v>
          </cell>
          <cell r="X861"/>
          <cell r="Y861"/>
          <cell r="Z861"/>
          <cell r="AA861">
            <v>6</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1800</v>
          </cell>
          <cell r="BD861">
            <v>1</v>
          </cell>
          <cell r="BE861">
            <v>7</v>
          </cell>
          <cell r="BF861">
            <v>2567</v>
          </cell>
          <cell r="BG861">
            <v>0</v>
          </cell>
          <cell r="BH861" t="str">
            <v>-</v>
          </cell>
          <cell r="BI861" t="str">
            <v>-</v>
          </cell>
          <cell r="BJ861" t="str">
            <v>-</v>
          </cell>
          <cell r="BK861">
            <v>0</v>
          </cell>
          <cell r="BL861">
            <v>1440</v>
          </cell>
          <cell r="BM861">
            <v>0</v>
          </cell>
          <cell r="BN861" t="str">
            <v/>
          </cell>
          <cell r="BO861" t="str">
            <v/>
          </cell>
          <cell r="BP861" t="str">
            <v/>
          </cell>
          <cell r="BQ861" t="str">
            <v>-</v>
          </cell>
          <cell r="BR861" t="str">
            <v>-</v>
          </cell>
          <cell r="BS861" t="str">
            <v>-</v>
          </cell>
          <cell r="BT861" t="str">
            <v>นางสาวจิรัชญา นามวิเศษหรือบุญเทียม</v>
          </cell>
          <cell r="BU861">
            <v>883263010580</v>
          </cell>
          <cell r="BV861"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1" t="str">
            <v>จำเลยที่ 1
คู่สมรสจำเลยที่ 1
จำเลยที่ 2
คู่สมรสจำเลยที่ 2
จำเลยที่ 3
คู่สมรสจำเลยที่ 3</v>
          </cell>
          <cell r="BX861" t="str">
            <v>3 5003 00051 95 6
1 4103 00062 01 4
3 5003 00051 87 5
5 5101 90005 72 2
3 5003 00051 86 7
3 5003 00052 36 7</v>
          </cell>
          <cell r="BY861"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2336</v>
          </cell>
          <cell r="C862">
            <v>854</v>
          </cell>
          <cell r="D862">
            <v>30</v>
          </cell>
          <cell r="E862">
            <v>11</v>
          </cell>
          <cell r="F862">
            <v>2566</v>
          </cell>
          <cell r="G862">
            <v>800035262115</v>
          </cell>
          <cell r="H862" t="str">
            <v>นาย</v>
          </cell>
          <cell r="I862" t="str">
            <v>ปราโมทย์</v>
          </cell>
          <cell r="J862" t="str">
            <v>กองจันทร์</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392342.63</v>
          </cell>
          <cell r="R862">
            <v>143225.15</v>
          </cell>
          <cell r="S862" t="str">
            <v>จังหวัดฮอด</v>
          </cell>
          <cell r="T862" t="str">
            <v>ผบ.E357</v>
          </cell>
          <cell r="U862">
            <v>2563</v>
          </cell>
          <cell r="V862" t="str">
            <v>ผบ.E244</v>
          </cell>
          <cell r="W862">
            <v>2563</v>
          </cell>
          <cell r="X862"/>
          <cell r="Y862"/>
          <cell r="Z862"/>
          <cell r="AA862">
            <v>31</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นายปราโมทย์ กองจันทร์</v>
          </cell>
          <cell r="BU862">
            <v>883263011351</v>
          </cell>
          <cell r="BV862"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2" t="str">
            <v>จำเลยที่ 1
คู่สมรสจำเลยที่ 1
จำเลยที่ 2
คู่สมรสจำเลยที่ 2
จำเลยที่ 3
คู่สมรสจำเลยที่ 3</v>
          </cell>
          <cell r="BX862" t="str">
            <v>3 5003 00091 33 8
5 5003 00016 58 8
3 5003 00095 34 1
3 5003 00092 44 0
3 5003 00092 48 2
3 5003 00092 47 4</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2337</v>
          </cell>
          <cell r="C863">
            <v>855</v>
          </cell>
          <cell r="D863">
            <v>30</v>
          </cell>
          <cell r="E863">
            <v>11</v>
          </cell>
          <cell r="F863">
            <v>2566</v>
          </cell>
          <cell r="G863">
            <v>800035262065</v>
          </cell>
          <cell r="H863" t="str">
            <v>นาย</v>
          </cell>
          <cell r="I863" t="str">
            <v>ชาติชาย</v>
          </cell>
          <cell r="J863" t="str">
            <v>เตจ๊ะแก้ว</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61165.32</v>
          </cell>
          <cell r="R863">
            <v>28159.68</v>
          </cell>
          <cell r="S863" t="str">
            <v>จังหวัดฮอด</v>
          </cell>
          <cell r="T863" t="str">
            <v>ผบ.473</v>
          </cell>
          <cell r="U863">
            <v>2563</v>
          </cell>
          <cell r="V863" t="str">
            <v>ผบ.778</v>
          </cell>
          <cell r="W863">
            <v>2563</v>
          </cell>
          <cell r="X863"/>
          <cell r="Y863"/>
          <cell r="Z863"/>
          <cell r="AA863">
            <v>24</v>
          </cell>
          <cell r="AB863">
            <v>11</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1500</v>
          </cell>
          <cell r="BD863">
            <v>5</v>
          </cell>
          <cell r="BE863">
            <v>7</v>
          </cell>
          <cell r="BF863">
            <v>2567</v>
          </cell>
          <cell r="BG863">
            <v>0</v>
          </cell>
          <cell r="BH863" t="str">
            <v>-</v>
          </cell>
          <cell r="BI863" t="str">
            <v>-</v>
          </cell>
          <cell r="BJ863" t="str">
            <v>-</v>
          </cell>
          <cell r="BK863">
            <v>0</v>
          </cell>
          <cell r="BL863">
            <v>1185</v>
          </cell>
          <cell r="BM863">
            <v>0</v>
          </cell>
          <cell r="BN863" t="str">
            <v/>
          </cell>
          <cell r="BO863" t="str">
            <v/>
          </cell>
          <cell r="BP863" t="str">
            <v/>
          </cell>
          <cell r="BQ863" t="str">
            <v>-</v>
          </cell>
          <cell r="BR863" t="str">
            <v>-</v>
          </cell>
          <cell r="BS863" t="str">
            <v>-</v>
          </cell>
          <cell r="BT863" t="str">
            <v>นายชาติชาย เตจ๊ะแก้ว</v>
          </cell>
          <cell r="BU863">
            <v>883263011352</v>
          </cell>
          <cell r="BV863" t="str">
            <v>1.นายชาติชาย  เตจ๊ะแก้ว
2.นายณัฐวุฒิ  สุนันตา
3.นายมานิต  สารินจา
4.นายกองจันทร์  สารินจา
5.นายศรายุทธ  กองจันทร์</v>
          </cell>
          <cell r="BW863" t="str">
            <v>จำเลยที่ 1
จำเลยที่ 2
จำเลยที่ 3
คู่สมรสจำเลยที่ 3
จำเลยที่ 4</v>
          </cell>
          <cell r="BX863" t="str">
            <v>3 5003 00095 53 8
1 5003 00106 49 5
3 5201 01513 41 1
3 5003 00092 41 5
1 5003 00071 48 9</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row>
        <row r="864">
          <cell r="B864">
            <v>2338</v>
          </cell>
          <cell r="C864">
            <v>856</v>
          </cell>
          <cell r="D864">
            <v>30</v>
          </cell>
          <cell r="E864">
            <v>11</v>
          </cell>
          <cell r="F864">
            <v>2566</v>
          </cell>
          <cell r="G864">
            <v>800057409479</v>
          </cell>
          <cell r="H864" t="str">
            <v>นาง</v>
          </cell>
          <cell r="I864" t="str">
            <v>จันทรา</v>
          </cell>
          <cell r="J864" t="str">
            <v>อินจัน</v>
          </cell>
          <cell r="K864"/>
          <cell r="L864" t="str">
            <v>ฮอด</v>
          </cell>
          <cell r="M864" t="str">
            <v>เชียงใหม่ 3</v>
          </cell>
          <cell r="N864">
            <v>8</v>
          </cell>
          <cell r="O864" t="str">
            <v>สินเชื่อธนาคารประชาชน</v>
          </cell>
          <cell r="P864" t="str">
            <v>1.บุคคลค้ำประกัน</v>
          </cell>
          <cell r="Q864">
            <v>71295.820000000007</v>
          </cell>
          <cell r="R864">
            <v>25082.52</v>
          </cell>
          <cell r="S864" t="str">
            <v>จังหวัดฮอด</v>
          </cell>
          <cell r="T864" t="str">
            <v>ผบ.E505</v>
          </cell>
          <cell r="U864">
            <v>2564</v>
          </cell>
          <cell r="V864" t="str">
            <v>ผบ.E564</v>
          </cell>
          <cell r="W864">
            <v>2564</v>
          </cell>
          <cell r="X864"/>
          <cell r="Y864"/>
          <cell r="Z864"/>
          <cell r="AA864">
            <v>11</v>
          </cell>
          <cell r="AB864">
            <v>10</v>
          </cell>
          <cell r="AC864">
            <v>2564</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1410</v>
          </cell>
          <cell r="BM864">
            <v>0</v>
          </cell>
          <cell r="BN864" t="str">
            <v/>
          </cell>
          <cell r="BO864" t="str">
            <v/>
          </cell>
          <cell r="BP864" t="str">
            <v/>
          </cell>
          <cell r="BQ864" t="str">
            <v>-</v>
          </cell>
          <cell r="BR864" t="str">
            <v>-</v>
          </cell>
          <cell r="BS864" t="str">
            <v>-</v>
          </cell>
          <cell r="BT864" t="str">
            <v>นางจันทรา อินจัน</v>
          </cell>
          <cell r="BU864">
            <v>823760010209</v>
          </cell>
          <cell r="BV864" t="str">
            <v>1.นางจันทรา  อินจัน
2.นายธนพล  อินจัน
3.นายวีระยุทธ์  จันทร์เป็ง
4.นางลัดดาวัลย์  จันทร์เป็ง
5.นายผดุงพงศ์  สมโสม</v>
          </cell>
          <cell r="BW864" t="str">
            <v>จำเลยที่ 1
คู่สมรสจำเลยที่ 1
จำเลยที่ 2
จำเลยที่ 3
คู่สมรสจำเลยที่ 3</v>
          </cell>
          <cell r="BX864" t="str">
            <v>1 5016 00058 00 4
1 1298 00066 91 5
3 5016 00016 52 9
3 5016 00016 54 5
3 1104 01356 30 6</v>
          </cell>
          <cell r="BY864"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4" t="str">
            <v>ไม่พบทรัพย์</v>
          </cell>
          <cell r="CA864"/>
          <cell r="CB864"/>
          <cell r="CC864"/>
          <cell r="CD864"/>
          <cell r="CE864"/>
          <cell r="CF864"/>
          <cell r="CG864"/>
          <cell r="CH864"/>
          <cell r="CI864"/>
          <cell r="CJ864"/>
          <cell r="CK864"/>
          <cell r="CL864"/>
          <cell r="CM864"/>
          <cell r="CN864"/>
          <cell r="CO864"/>
        </row>
        <row r="865">
          <cell r="B865">
            <v>2339</v>
          </cell>
          <cell r="C865">
            <v>857</v>
          </cell>
          <cell r="D865">
            <v>30</v>
          </cell>
          <cell r="E865">
            <v>11</v>
          </cell>
          <cell r="F865">
            <v>2566</v>
          </cell>
          <cell r="G865">
            <v>800082351862</v>
          </cell>
          <cell r="H865" t="str">
            <v>นาง</v>
          </cell>
          <cell r="I865" t="str">
            <v>คำมูล</v>
          </cell>
          <cell r="J865" t="str">
            <v>หมื่นไก่</v>
          </cell>
          <cell r="K865"/>
          <cell r="L865" t="str">
            <v>ฮอด</v>
          </cell>
          <cell r="M865" t="str">
            <v>เชียงใหม่ 3</v>
          </cell>
          <cell r="N865">
            <v>8</v>
          </cell>
          <cell r="O865" t="str">
            <v>สินเชื่อเพื่อการบริโภค</v>
          </cell>
          <cell r="P865" t="str">
            <v>1.บุคคลค้ำประกัน</v>
          </cell>
          <cell r="Q865">
            <v>86551.52</v>
          </cell>
          <cell r="R865">
            <v>20805.66</v>
          </cell>
          <cell r="S865" t="str">
            <v>จังหวัดฮอด</v>
          </cell>
          <cell r="T865" t="str">
            <v>ผบ.E411</v>
          </cell>
          <cell r="U865">
            <v>2565</v>
          </cell>
          <cell r="V865" t="str">
            <v>ผบ.E443</v>
          </cell>
          <cell r="W865">
            <v>2565</v>
          </cell>
          <cell r="X865">
            <v>12</v>
          </cell>
          <cell r="Y865">
            <v>7</v>
          </cell>
          <cell r="Z865">
            <v>2565</v>
          </cell>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980</v>
          </cell>
          <cell r="BM865">
            <v>0</v>
          </cell>
          <cell r="BN865" t="str">
            <v/>
          </cell>
          <cell r="BO865" t="str">
            <v/>
          </cell>
          <cell r="BP865" t="str">
            <v/>
          </cell>
          <cell r="BQ865" t="str">
            <v>-</v>
          </cell>
          <cell r="BR865" t="str">
            <v>-</v>
          </cell>
          <cell r="BS865" t="str">
            <v>-</v>
          </cell>
          <cell r="BT865" t="str">
            <v>นางคำมูล หมื่นไก่</v>
          </cell>
          <cell r="BU865">
            <v>888164010562</v>
          </cell>
          <cell r="BV865" t="str">
            <v>1.นางคำมูล  หมื่นไก่
2.นายสุวิทเดช  สิงโต
3.นางสาวสีดา  ปัญญากิจอุดมกูล
4.นางมุกดา  อินต๊ะชอน
5.นายเหรียญ  อินต๊ะชอน</v>
          </cell>
          <cell r="BW865" t="str">
            <v>จำเลยที่ 1
จำเลยที่ 2
คู่สมรสจำเลยที่ 2
จำเลยที่ 3
คู่สมรสจำเลยที่ 3</v>
          </cell>
          <cell r="BX865" t="str">
            <v>3 5016 00136 96 6
3 5016 00137 53 9
1 5804 00152 68 5
3 5016 00136 87 7
3 5016 00136 03 6</v>
          </cell>
          <cell r="BY86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5" t="str">
            <v>ไม่พบทรัพย์</v>
          </cell>
          <cell r="CA865"/>
          <cell r="CB865"/>
          <cell r="CC865"/>
          <cell r="CD865"/>
          <cell r="CE865"/>
          <cell r="CF865"/>
          <cell r="CG865"/>
          <cell r="CH865"/>
          <cell r="CI865"/>
          <cell r="CJ865"/>
          <cell r="CK865"/>
          <cell r="CL865"/>
          <cell r="CM865"/>
          <cell r="CN865"/>
          <cell r="CO865"/>
        </row>
        <row r="866">
          <cell r="B866">
            <v>2340</v>
          </cell>
          <cell r="C866">
            <v>858</v>
          </cell>
          <cell r="D866">
            <v>30</v>
          </cell>
          <cell r="E866">
            <v>11</v>
          </cell>
          <cell r="F866">
            <v>2566</v>
          </cell>
          <cell r="G866">
            <v>800066722995</v>
          </cell>
          <cell r="H866" t="str">
            <v>นาง</v>
          </cell>
          <cell r="I866" t="str">
            <v>ศรีจันทร์</v>
          </cell>
          <cell r="J866" t="str">
            <v>นำมะ</v>
          </cell>
          <cell r="K866"/>
          <cell r="L866" t="str">
            <v>ฮอด</v>
          </cell>
          <cell r="M866" t="str">
            <v>เชียงใหม่ 3</v>
          </cell>
          <cell r="N866">
            <v>8</v>
          </cell>
          <cell r="O866" t="str">
            <v>สินเชื่อเพื่อการบริโภค</v>
          </cell>
          <cell r="P866" t="str">
            <v>1.บุคคลค้ำประกัน</v>
          </cell>
          <cell r="Q866">
            <v>47228.59</v>
          </cell>
          <cell r="R866">
            <v>4426.3900000000003</v>
          </cell>
          <cell r="S866" t="str">
            <v>จังหวัดฮอด</v>
          </cell>
          <cell r="T866" t="str">
            <v>ผบ.E153</v>
          </cell>
          <cell r="U866">
            <v>2565</v>
          </cell>
          <cell r="V866" t="str">
            <v>ผบ.E243</v>
          </cell>
          <cell r="W866">
            <v>2565</v>
          </cell>
          <cell r="X866"/>
          <cell r="Y866"/>
          <cell r="Z866"/>
          <cell r="AA866">
            <v>19</v>
          </cell>
          <cell r="AB866">
            <v>4</v>
          </cell>
          <cell r="AC866">
            <v>2565</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900</v>
          </cell>
          <cell r="BD866">
            <v>5</v>
          </cell>
          <cell r="BE866">
            <v>7</v>
          </cell>
          <cell r="BF866">
            <v>2567</v>
          </cell>
          <cell r="BG866">
            <v>0</v>
          </cell>
          <cell r="BH866" t="str">
            <v>-</v>
          </cell>
          <cell r="BI866" t="str">
            <v>-</v>
          </cell>
          <cell r="BJ866" t="str">
            <v>-</v>
          </cell>
          <cell r="BK866">
            <v>0</v>
          </cell>
          <cell r="BL866">
            <v>620</v>
          </cell>
          <cell r="BM866">
            <v>0</v>
          </cell>
          <cell r="BN866" t="str">
            <v/>
          </cell>
          <cell r="BO866" t="str">
            <v/>
          </cell>
          <cell r="BP866" t="str">
            <v/>
          </cell>
          <cell r="BQ866" t="str">
            <v>-</v>
          </cell>
          <cell r="BR866" t="str">
            <v>-</v>
          </cell>
          <cell r="BS866" t="str">
            <v>-</v>
          </cell>
          <cell r="BT866" t="str">
            <v>นางศรีจันทร์ นำมะ</v>
          </cell>
          <cell r="BU866">
            <v>883262011437</v>
          </cell>
          <cell r="BV866" t="str">
            <v>1.นางศรีจันทร์  นำมะ
2.นาววุฒิไกร  สร้อยฟ้า
3.นายชัชวัล  นำมะ</v>
          </cell>
          <cell r="BW866" t="str">
            <v>จำเลยที่ 1
จำเลยที่ 2
จำเลยที่ 3</v>
          </cell>
          <cell r="BX866" t="str">
            <v>3 5016 00167 92 6
1 5016 00111 84 3
3 5016 00165 94 0</v>
          </cell>
          <cell r="BY8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6" t="str">
            <v>ไม่พบทรัพย์</v>
          </cell>
          <cell r="CA866"/>
          <cell r="CB866"/>
          <cell r="CC866"/>
          <cell r="CD866"/>
          <cell r="CE866"/>
          <cell r="CF866"/>
          <cell r="CG866"/>
          <cell r="CH866"/>
          <cell r="CI866"/>
          <cell r="CJ866"/>
          <cell r="CK866"/>
          <cell r="CL866"/>
          <cell r="CM866"/>
          <cell r="CN866"/>
          <cell r="CO866"/>
        </row>
        <row r="867">
          <cell r="B867">
            <v>2341</v>
          </cell>
          <cell r="C867">
            <v>859</v>
          </cell>
          <cell r="D867">
            <v>30</v>
          </cell>
          <cell r="E867">
            <v>11</v>
          </cell>
          <cell r="F867">
            <v>2566</v>
          </cell>
          <cell r="G867">
            <v>800072349940</v>
          </cell>
          <cell r="H867" t="str">
            <v>นาง</v>
          </cell>
          <cell r="I867" t="str">
            <v>เกตุแก้ว</v>
          </cell>
          <cell r="J867" t="str">
            <v>สิงห์โต</v>
          </cell>
          <cell r="K867"/>
          <cell r="L867" t="str">
            <v>ฮอด</v>
          </cell>
          <cell r="M867" t="str">
            <v>เชียงใหม่ 3</v>
          </cell>
          <cell r="N867">
            <v>8</v>
          </cell>
          <cell r="O867" t="str">
            <v>สินเชื่อเพื่อการบริโภค</v>
          </cell>
          <cell r="P867" t="str">
            <v>1.บุคคลค้ำประกัน</v>
          </cell>
          <cell r="Q867">
            <v>96906.73</v>
          </cell>
          <cell r="R867">
            <v>24144.68</v>
          </cell>
          <cell r="S867" t="str">
            <v>จังหวัดฮอด</v>
          </cell>
          <cell r="T867" t="str">
            <v>ผบ.E417</v>
          </cell>
          <cell r="U867">
            <v>2565</v>
          </cell>
          <cell r="V867" t="str">
            <v>ผบ.E445</v>
          </cell>
          <cell r="W867">
            <v>2565</v>
          </cell>
          <cell r="X867">
            <v>18</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945</v>
          </cell>
          <cell r="BM867">
            <v>0</v>
          </cell>
          <cell r="BN867" t="str">
            <v/>
          </cell>
          <cell r="BO867" t="str">
            <v/>
          </cell>
          <cell r="BP867" t="str">
            <v/>
          </cell>
          <cell r="BQ867" t="str">
            <v>-</v>
          </cell>
          <cell r="BR867" t="str">
            <v>-</v>
          </cell>
          <cell r="BS867" t="str">
            <v>-</v>
          </cell>
          <cell r="BT867" t="str">
            <v>นางเกตุแก้ว สิงห์โต</v>
          </cell>
          <cell r="BU867">
            <v>888164010548</v>
          </cell>
          <cell r="BV867" t="str">
            <v>1.นางเกตุแก้ว  สิงโต
2.นายสุวรรณ์  สิงโต
3.นางยุพา  วงค์แก้ว
4.นายนพดล  วงค์แก้ว
5.นายเกรียงศักดิ์  ลูนใฝ</v>
          </cell>
          <cell r="BW867" t="str">
            <v>จำเลยที่ 1
คู่สมรสจำเลยที่ 1
จำเลยที่ 2
คู่สมรสจำเลยที่ 2
จำเลยที่ 3</v>
          </cell>
          <cell r="BX867" t="str">
            <v>3 5016 00137 51 2
3 5016 00137 50 4
5 5016 01042 11 2
3 5010 00288 20 0
3 5016 00136 52 4</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2342</v>
          </cell>
          <cell r="C868">
            <v>860</v>
          </cell>
          <cell r="D868">
            <v>30</v>
          </cell>
          <cell r="E868">
            <v>11</v>
          </cell>
          <cell r="F868">
            <v>2566</v>
          </cell>
          <cell r="G868">
            <v>800090501654</v>
          </cell>
          <cell r="H868" t="str">
            <v>นางสาว</v>
          </cell>
          <cell r="I868" t="str">
            <v>หฤทัย</v>
          </cell>
          <cell r="J868" t="str">
            <v>ขันทัง</v>
          </cell>
          <cell r="K868"/>
          <cell r="L868" t="str">
            <v>ฮอด</v>
          </cell>
          <cell r="M868" t="str">
            <v>เชียงใหม่ 3</v>
          </cell>
          <cell r="N868">
            <v>8</v>
          </cell>
          <cell r="O868" t="str">
            <v>สินเชื่อเพื่อการบริโภค</v>
          </cell>
          <cell r="P868" t="str">
            <v>1.บุคคลค้ำประกัน</v>
          </cell>
          <cell r="Q868">
            <v>31483.360000000001</v>
          </cell>
          <cell r="R868">
            <v>8657.81</v>
          </cell>
          <cell r="S868" t="str">
            <v>จังหวัดฮอด</v>
          </cell>
          <cell r="T868" t="str">
            <v>ผบ.E716</v>
          </cell>
          <cell r="U868">
            <v>2565</v>
          </cell>
          <cell r="V868" t="str">
            <v>ผบ.E803</v>
          </cell>
          <cell r="W868">
            <v>2565</v>
          </cell>
          <cell r="X868"/>
          <cell r="Y868"/>
          <cell r="Z868"/>
          <cell r="AA868">
            <v>25</v>
          </cell>
          <cell r="AB868">
            <v>10</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1255</v>
          </cell>
          <cell r="BM868">
            <v>0</v>
          </cell>
          <cell r="BN868" t="str">
            <v/>
          </cell>
          <cell r="BO868" t="str">
            <v/>
          </cell>
          <cell r="BP868" t="str">
            <v/>
          </cell>
          <cell r="BQ868" t="str">
            <v>-</v>
          </cell>
          <cell r="BR868" t="str">
            <v>-</v>
          </cell>
          <cell r="BS868" t="str">
            <v>-</v>
          </cell>
          <cell r="BT868" t="str">
            <v>นางสาวหฤทัย ขันทัง</v>
          </cell>
          <cell r="BU868">
            <v>888165010081</v>
          </cell>
          <cell r="BV868" t="str">
            <v>1.นางสาวหฤทัย  ขันทัง
2.นางอรุณี  วรรณภีระ
3.นายเพชร  วรรณภีระ
4.นางสาวทับทิม  จันทร์แก้ว
5.นายอ่อนศรี  ขันแก้ว</v>
          </cell>
          <cell r="BW868" t="str">
            <v>จำเลยที่ 1
จำเลยที่ 2 
คู่สมรสจำเลยที่ 2
จำเลยที่ 3
คู่สมรสจำเลยที่ 3</v>
          </cell>
          <cell r="BX868" t="str">
            <v>1 5016 00110 10 3
3 5016 00076 38 6
3 5016 00080 45 2
3 5016 00080 60 0
3 4305 00745 99 5</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2343</v>
          </cell>
          <cell r="C869">
            <v>861</v>
          </cell>
          <cell r="D869">
            <v>30</v>
          </cell>
          <cell r="E869">
            <v>11</v>
          </cell>
          <cell r="F869">
            <v>2566</v>
          </cell>
          <cell r="G869">
            <v>800018360423</v>
          </cell>
          <cell r="H869" t="str">
            <v>นาย</v>
          </cell>
          <cell r="I869" t="str">
            <v>ธีระพงษ์</v>
          </cell>
          <cell r="J869" t="str">
            <v>แก้ววงค์วาน</v>
          </cell>
          <cell r="K869"/>
          <cell r="L869" t="str">
            <v>สารภี</v>
          </cell>
          <cell r="M869" t="str">
            <v>เชียงใหม่ 3</v>
          </cell>
          <cell r="N869">
            <v>8</v>
          </cell>
          <cell r="O869" t="str">
            <v>-</v>
          </cell>
          <cell r="P869" t="str">
            <v>1.บุคคลค้ำประกัน</v>
          </cell>
          <cell r="Q869"/>
          <cell r="R869"/>
          <cell r="S869" t="str">
            <v>จังหวัดฮอด</v>
          </cell>
          <cell r="T869" t="str">
            <v>ผบ.615</v>
          </cell>
          <cell r="U869">
            <v>2558</v>
          </cell>
          <cell r="V869" t="str">
            <v>ผบ.74</v>
          </cell>
          <cell r="W869">
            <v>2559</v>
          </cell>
          <cell r="X869"/>
          <cell r="Y869"/>
          <cell r="Z869"/>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
          </cell>
          <cell r="BD869" t="str">
            <v/>
          </cell>
          <cell r="BE869" t="str">
            <v/>
          </cell>
          <cell r="BF869" t="str">
            <v/>
          </cell>
          <cell r="BG869" t="str">
            <v/>
          </cell>
          <cell r="BH869" t="str">
            <v/>
          </cell>
          <cell r="BI869" t="str">
            <v/>
          </cell>
          <cell r="BJ869" t="str">
            <v/>
          </cell>
          <cell r="BK869" t="str">
            <v/>
          </cell>
          <cell r="BL869" t="str">
            <v/>
          </cell>
          <cell r="BM869" t="str">
            <v/>
          </cell>
          <cell r="BN869" t="str">
            <v/>
          </cell>
          <cell r="BO869" t="str">
            <v/>
          </cell>
          <cell r="BP869" t="str">
            <v/>
          </cell>
          <cell r="BQ869" t="str">
            <v/>
          </cell>
          <cell r="BR869" t="str">
            <v/>
          </cell>
          <cell r="BS869" t="str">
            <v/>
          </cell>
          <cell r="BT869" t="str">
            <v>นายธีระพงษ์ แก้ววงค์วาน</v>
          </cell>
          <cell r="BU869" t="str">
            <v>-</v>
          </cell>
          <cell r="BV869"/>
          <cell r="BW869"/>
          <cell r="BX869"/>
          <cell r="BY869"/>
          <cell r="BZ869"/>
          <cell r="CA869"/>
          <cell r="CB869"/>
          <cell r="CC869"/>
          <cell r="CD869"/>
          <cell r="CE869"/>
          <cell r="CF869"/>
          <cell r="CG869"/>
          <cell r="CH869"/>
          <cell r="CI869"/>
          <cell r="CJ869"/>
          <cell r="CK869"/>
          <cell r="CL869"/>
          <cell r="CM869"/>
          <cell r="CN869"/>
          <cell r="CO869"/>
        </row>
        <row r="870">
          <cell r="B870">
            <v>2344</v>
          </cell>
          <cell r="C870">
            <v>862</v>
          </cell>
          <cell r="D870"/>
          <cell r="E870"/>
          <cell r="F870"/>
          <cell r="G870">
            <v>800035945214</v>
          </cell>
          <cell r="H870" t="str">
            <v>นาย</v>
          </cell>
          <cell r="I870" t="str">
            <v>สอน</v>
          </cell>
          <cell r="J870" t="str">
            <v>สุริยงค์</v>
          </cell>
          <cell r="K870"/>
          <cell r="L870" t="str">
            <v>ฝาง</v>
          </cell>
          <cell r="M870" t="str">
            <v>เชียงใหม่ 2</v>
          </cell>
          <cell r="N870">
            <v>8</v>
          </cell>
          <cell r="O870" t="str">
            <v>สินเชื่อพัฒนาองค์กรชุมชน</v>
          </cell>
          <cell r="P870" t="str">
            <v>1.บุคคลค้ำประกัน</v>
          </cell>
          <cell r="Q870"/>
          <cell r="R870"/>
          <cell r="S870" t="str">
            <v>จังหวัดฝาง</v>
          </cell>
          <cell r="T870" t="str">
            <v>ผบ.1876</v>
          </cell>
          <cell r="U870">
            <v>2562</v>
          </cell>
          <cell r="V870" t="str">
            <v>ผบ.334</v>
          </cell>
          <cell r="W870">
            <v>2563</v>
          </cell>
          <cell r="X870">
            <v>11</v>
          </cell>
          <cell r="Y870">
            <v>2</v>
          </cell>
          <cell r="Z870">
            <v>2563</v>
          </cell>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300</v>
          </cell>
          <cell r="BD870">
            <v>10</v>
          </cell>
          <cell r="BE870">
            <v>6</v>
          </cell>
          <cell r="BF870">
            <v>2567</v>
          </cell>
          <cell r="BG870">
            <v>0</v>
          </cell>
          <cell r="BH870" t="str">
            <v>-</v>
          </cell>
          <cell r="BI870" t="str">
            <v>-</v>
          </cell>
          <cell r="BJ870" t="str">
            <v>-</v>
          </cell>
          <cell r="BK870">
            <v>0</v>
          </cell>
          <cell r="BL870">
            <v>220</v>
          </cell>
          <cell r="BM870">
            <v>0</v>
          </cell>
          <cell r="BN870" t="str">
            <v/>
          </cell>
          <cell r="BO870" t="str">
            <v/>
          </cell>
          <cell r="BP870" t="str">
            <v/>
          </cell>
          <cell r="BQ870" t="str">
            <v>-</v>
          </cell>
          <cell r="BR870" t="str">
            <v>-</v>
          </cell>
          <cell r="BS870" t="str">
            <v>-</v>
          </cell>
          <cell r="BT870" t="str">
            <v>นายสอน สุริยงค์</v>
          </cell>
          <cell r="BU870">
            <v>0</v>
          </cell>
          <cell r="BV870" t="str">
            <v>นายสอน  สุริยงค์</v>
          </cell>
          <cell r="BW870" t="str">
            <v>จำเลยที่ 1</v>
          </cell>
          <cell r="BX870" t="str">
            <v>3 5603 00285 73 6</v>
          </cell>
          <cell r="BY870" t="str">
            <v>-ไม่พบว่ามีกรรมสิทธิ์ในที่ดิน อ.ฝาง  จ.เชียงใหม่</v>
          </cell>
          <cell r="BZ870" t="str">
            <v>ไม่พบทรัพย์</v>
          </cell>
          <cell r="CA870"/>
          <cell r="CB870">
            <v>1</v>
          </cell>
          <cell r="CC870"/>
          <cell r="CD870"/>
          <cell r="CE870"/>
          <cell r="CF870"/>
          <cell r="CG870"/>
          <cell r="CH870"/>
          <cell r="CI870"/>
          <cell r="CJ870"/>
          <cell r="CK870"/>
          <cell r="CL870"/>
          <cell r="CM870"/>
          <cell r="CN870"/>
          <cell r="CO870"/>
        </row>
        <row r="871">
          <cell r="B871">
            <v>2345</v>
          </cell>
          <cell r="C871">
            <v>863</v>
          </cell>
          <cell r="D871">
            <v>19</v>
          </cell>
          <cell r="E871">
            <v>12</v>
          </cell>
          <cell r="F871">
            <v>2566</v>
          </cell>
          <cell r="G871">
            <v>800082176655</v>
          </cell>
          <cell r="H871" t="str">
            <v>นางสาว</v>
          </cell>
          <cell r="I871" t="str">
            <v xml:space="preserve">กชพร  </v>
          </cell>
          <cell r="J871" t="str">
            <v>จันทร์ศิริ</v>
          </cell>
          <cell r="K871">
            <v>1509900773121</v>
          </cell>
          <cell r="L871" t="str">
            <v>อมก๋อย</v>
          </cell>
          <cell r="M871" t="str">
            <v>เชียงใหม่ 3</v>
          </cell>
          <cell r="N871">
            <v>8</v>
          </cell>
          <cell r="O871" t="str">
            <v>ธนาคารประชาชน</v>
          </cell>
          <cell r="P871" t="str">
            <v>1.บุคคลค้ำประกัน</v>
          </cell>
          <cell r="Q871">
            <v>125000</v>
          </cell>
          <cell r="R871">
            <v>32794.47</v>
          </cell>
          <cell r="S871" t="str">
            <v>แขวงเชียงใหม่</v>
          </cell>
          <cell r="T871" t="str">
            <v>ผบE1666</v>
          </cell>
          <cell r="U871">
            <v>2564</v>
          </cell>
          <cell r="V871" t="str">
            <v>ผบE2401</v>
          </cell>
          <cell r="W871">
            <v>2564</v>
          </cell>
          <cell r="X871">
            <v>11</v>
          </cell>
          <cell r="Y871">
            <v>2</v>
          </cell>
          <cell r="Z871">
            <v>2563</v>
          </cell>
          <cell r="AA871">
            <v>8</v>
          </cell>
          <cell r="AB871">
            <v>9</v>
          </cell>
          <cell r="AC871">
            <v>2566</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 15/5/67//รายงานผล31/5/67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นางสาวกชพร   จันทร์ศิริ</v>
          </cell>
          <cell r="BU871">
            <v>883263011072</v>
          </cell>
          <cell r="BV871" t="str">
            <v>1.นางสาวกชพร จันทร์ศิริ
2.นางนิลวรรณ วรรณปัน
3.นางสาวอัญชลี จีระกัน</v>
          </cell>
          <cell r="BW871" t="str">
            <v>จำเลยที่ 1
จำเลยที่ 2
จำเลยที่ 3</v>
          </cell>
          <cell r="BX871" t="str">
            <v xml:space="preserve">1-5099-00773-12-1
3-5010-00145-54-9
3-5106-00301-25-7
</v>
          </cell>
          <cell r="BY87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1" t="str">
            <v>พบ</v>
          </cell>
          <cell r="CA871"/>
          <cell r="CB871">
            <v>3</v>
          </cell>
          <cell r="CC871"/>
          <cell r="CD871"/>
          <cell r="CE871"/>
          <cell r="CF871"/>
          <cell r="CG871"/>
          <cell r="CH871"/>
          <cell r="CI871"/>
          <cell r="CJ871"/>
          <cell r="CK871"/>
          <cell r="CL871"/>
          <cell r="CM871"/>
          <cell r="CN871"/>
          <cell r="CO871"/>
        </row>
        <row r="872">
          <cell r="B872">
            <v>2346</v>
          </cell>
          <cell r="C872">
            <v>864</v>
          </cell>
          <cell r="D872">
            <v>19</v>
          </cell>
          <cell r="E872">
            <v>12</v>
          </cell>
          <cell r="F872">
            <v>2566</v>
          </cell>
          <cell r="G872">
            <v>800080202404</v>
          </cell>
          <cell r="H872" t="str">
            <v>นาย</v>
          </cell>
          <cell r="I872" t="str">
            <v>ธีรยุทธ</v>
          </cell>
          <cell r="J872" t="str">
            <v>เมืองมา</v>
          </cell>
          <cell r="K872">
            <v>1501600004079</v>
          </cell>
          <cell r="L872" t="str">
            <v>อมก๋อย</v>
          </cell>
          <cell r="M872" t="str">
            <v>เชียงใหม่ 3</v>
          </cell>
          <cell r="N872">
            <v>8</v>
          </cell>
          <cell r="O872" t="str">
            <v>ธนาคารประชาชน</v>
          </cell>
          <cell r="P872" t="str">
            <v>1.บุคคลค้ำประกัน</v>
          </cell>
          <cell r="Q872">
            <v>61108</v>
          </cell>
          <cell r="R872">
            <v>15726.4</v>
          </cell>
          <cell r="S872" t="str">
            <v>จังหวัดฮอด</v>
          </cell>
          <cell r="T872" t="str">
            <v>ผบE342</v>
          </cell>
          <cell r="U872">
            <v>2563</v>
          </cell>
          <cell r="V872" t="str">
            <v>ผบE1827</v>
          </cell>
          <cell r="W872">
            <v>2563</v>
          </cell>
          <cell r="X872">
            <v>19</v>
          </cell>
          <cell r="Y872">
            <v>8</v>
          </cell>
          <cell r="Z872">
            <v>2563</v>
          </cell>
          <cell r="AA872">
            <v>20</v>
          </cell>
          <cell r="AB872">
            <v>8</v>
          </cell>
          <cell r="AC872">
            <v>2563</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นายธีรยุทธ เมืองมา</v>
          </cell>
          <cell r="BU872">
            <v>883263011062</v>
          </cell>
          <cell r="BV872"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2" t="str">
            <v xml:space="preserve">จำเลยที่ 1
คู่สมรสจำเลยที่ 1
จำเลยที่ 2
คู่สมรสจำเลยที่ 2
จำเลยที่ 3
</v>
          </cell>
          <cell r="BX872" t="str">
            <v>1-5016-00004-07-9
5-1301-99005-89-3
3-5016-00175-14-7
3-5016-00176-77-1
1-5016-00054-22-0</v>
          </cell>
          <cell r="BY872"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2" t="str">
            <v>พบ</v>
          </cell>
          <cell r="CB872">
            <v>5</v>
          </cell>
          <cell r="CC872"/>
          <cell r="CF872"/>
          <cell r="CK872"/>
        </row>
        <row r="873">
          <cell r="B873">
            <v>2347</v>
          </cell>
          <cell r="C873">
            <v>865</v>
          </cell>
          <cell r="D873">
            <v>19</v>
          </cell>
          <cell r="E873">
            <v>12</v>
          </cell>
          <cell r="F873">
            <v>2566</v>
          </cell>
          <cell r="G873">
            <v>800068059974</v>
          </cell>
          <cell r="H873" t="str">
            <v>นาย</v>
          </cell>
          <cell r="I873" t="str">
            <v>ศุภวัฒน์</v>
          </cell>
          <cell r="J873" t="str">
            <v>สุจิตพงษ์</v>
          </cell>
          <cell r="K873">
            <v>5501800050484</v>
          </cell>
          <cell r="L873" t="str">
            <v>อมก๋อย</v>
          </cell>
          <cell r="M873" t="str">
            <v>เชียงใหม่ 3</v>
          </cell>
          <cell r="N873">
            <v>8</v>
          </cell>
          <cell r="O873" t="str">
            <v>ธนาคารประชาชน</v>
          </cell>
          <cell r="P873" t="str">
            <v>1.บุคคลค้ำประกัน</v>
          </cell>
          <cell r="Q873">
            <v>83332</v>
          </cell>
          <cell r="R873">
            <v>42851.96</v>
          </cell>
          <cell r="S873" t="str">
            <v>จังหวัดฮอด</v>
          </cell>
          <cell r="T873" t="str">
            <v>ผบE337</v>
          </cell>
          <cell r="U873">
            <v>2563</v>
          </cell>
          <cell r="V873" t="str">
            <v>ผบE1777</v>
          </cell>
          <cell r="W873">
            <v>2563</v>
          </cell>
          <cell r="X873">
            <v>19</v>
          </cell>
          <cell r="Y873">
            <v>8</v>
          </cell>
          <cell r="Z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นายศุภวัฒน์ สุจิตพงษ์</v>
          </cell>
          <cell r="BU873">
            <v>883263011074</v>
          </cell>
          <cell r="BV873" t="str">
            <v>1.นายศุภวัฒน์ สุจิตพงษ์
2.นางสาวสุพร สุจิตพงษ์
3.นายประเสริฐ วางค้ามูล</v>
          </cell>
          <cell r="BW873" t="str">
            <v>จำเลยที่ 1
จำเลยที่ 2
จำเลยที่ 3</v>
          </cell>
          <cell r="BX873" t="str">
            <v>5-5018-00050-48-4
1-5018-00079-60-9
3-5018-00041-96-9</v>
          </cell>
          <cell r="BY87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3" t="str">
            <v>ไม่พบ</v>
          </cell>
          <cell r="CB873">
            <v>3</v>
          </cell>
          <cell r="CC873"/>
          <cell r="CF873"/>
          <cell r="CK873"/>
        </row>
        <row r="874">
          <cell r="B874">
            <v>2348</v>
          </cell>
          <cell r="C874">
            <v>866</v>
          </cell>
          <cell r="D874">
            <v>19</v>
          </cell>
          <cell r="E874">
            <v>12</v>
          </cell>
          <cell r="F874">
            <v>2566</v>
          </cell>
          <cell r="G874">
            <v>800050313603</v>
          </cell>
          <cell r="H874" t="str">
            <v>นาย</v>
          </cell>
          <cell r="I874" t="str">
            <v>หน่อปิ</v>
          </cell>
          <cell r="J874" t="str">
            <v>ศุภรนานา</v>
          </cell>
          <cell r="K874">
            <v>2501800023407</v>
          </cell>
          <cell r="L874" t="str">
            <v>อมก๋อย</v>
          </cell>
          <cell r="M874" t="str">
            <v>เชียงใหม่ 3</v>
          </cell>
          <cell r="N874">
            <v>8</v>
          </cell>
          <cell r="O874" t="str">
            <v>ธนาคารประชาชน</v>
          </cell>
          <cell r="P874" t="str">
            <v>1.บุคคลค้ำประกัน</v>
          </cell>
          <cell r="Q874">
            <v>90624.81</v>
          </cell>
          <cell r="R874">
            <v>28945.31</v>
          </cell>
          <cell r="S874" t="str">
            <v>จังหวัดฮอด</v>
          </cell>
          <cell r="T874" t="str">
            <v>ผบE347</v>
          </cell>
          <cell r="U874">
            <v>2563</v>
          </cell>
          <cell r="V874" t="str">
            <v>ผบE187</v>
          </cell>
          <cell r="W874">
            <v>2563</v>
          </cell>
          <cell r="X874">
            <v>19</v>
          </cell>
          <cell r="Y874">
            <v>8</v>
          </cell>
          <cell r="Z874">
            <v>2563</v>
          </cell>
          <cell r="AA874">
            <v>20</v>
          </cell>
          <cell r="AB874">
            <v>8</v>
          </cell>
          <cell r="AC874">
            <v>2563</v>
          </cell>
          <cell r="BB874" t="str">
            <v>สืบทรัพย์ 25/03/67//ลงผล2/4/67//รายงานผล2/4/67//</v>
          </cell>
          <cell r="BC874">
            <v>1500</v>
          </cell>
          <cell r="BD874">
            <v>5</v>
          </cell>
          <cell r="BE874">
            <v>7</v>
          </cell>
          <cell r="BF874">
            <v>2567</v>
          </cell>
          <cell r="BG874">
            <v>0</v>
          </cell>
          <cell r="BH874" t="str">
            <v>-</v>
          </cell>
          <cell r="BI874" t="str">
            <v>-</v>
          </cell>
          <cell r="BJ874" t="str">
            <v>-</v>
          </cell>
          <cell r="BK874">
            <v>0</v>
          </cell>
          <cell r="BL874">
            <v>935</v>
          </cell>
          <cell r="BM874">
            <v>0</v>
          </cell>
          <cell r="BN874" t="str">
            <v/>
          </cell>
          <cell r="BO874" t="str">
            <v/>
          </cell>
          <cell r="BP874" t="str">
            <v/>
          </cell>
          <cell r="BQ874" t="str">
            <v>-</v>
          </cell>
          <cell r="BR874" t="str">
            <v>-</v>
          </cell>
          <cell r="BS874" t="str">
            <v>-</v>
          </cell>
          <cell r="BT874" t="str">
            <v>นายหน่อปิ ศุภรนานา</v>
          </cell>
          <cell r="BU874">
            <v>883263011053</v>
          </cell>
          <cell r="BV874" t="str">
            <v>1.นายหน่อปิ  ศุภรนานา
2.นายปุ๊เง จั๋นสุข 
3.นางโสภา เบี่ยจันทร์ 
4.นายมอซียู นิยมทศ
5.นายตุ๊แฮ ไทเย</v>
          </cell>
          <cell r="BW874" t="str">
            <v>จำเลยที่ 1
จำเลยที่ 2
คู่สมรสจำเลยที่ 2
จำเลยที่ 3
จำเลยที่ 4</v>
          </cell>
          <cell r="BX874" t="str">
            <v>2-5018-00023-40-7
2-5018-00018-26-8
3-5018-00161-29-8
2-5018-00095-13-1
 5-5018-01141-80-7</v>
          </cell>
          <cell r="BY87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4" t="str">
            <v>ไม่พบ
ไม่พบ
ไม่พบ
ไม่พบ
ไม่พบ</v>
          </cell>
          <cell r="CB874">
            <v>5</v>
          </cell>
          <cell r="CC874"/>
          <cell r="CF874"/>
          <cell r="CK874"/>
        </row>
        <row r="875">
          <cell r="B875">
            <v>2349</v>
          </cell>
          <cell r="C875">
            <v>867</v>
          </cell>
          <cell r="D875">
            <v>19</v>
          </cell>
          <cell r="E875">
            <v>12</v>
          </cell>
          <cell r="F875">
            <v>2566</v>
          </cell>
          <cell r="G875">
            <v>800035418683</v>
          </cell>
          <cell r="H875" t="str">
            <v>จ่าสิบโท</v>
          </cell>
          <cell r="I875" t="str">
            <v>พิษณุ</v>
          </cell>
          <cell r="J875" t="str">
            <v>โพธิชัย</v>
          </cell>
          <cell r="K875">
            <v>3500900362952</v>
          </cell>
          <cell r="L875" t="str">
            <v>อมก๋อย</v>
          </cell>
          <cell r="M875" t="str">
            <v>เชียงใหม่ 3</v>
          </cell>
          <cell r="N875">
            <v>8</v>
          </cell>
          <cell r="O875" t="str">
            <v>ธนาคารประชาชน</v>
          </cell>
          <cell r="P875" t="str">
            <v>1.บุคคลค้ำประกัน</v>
          </cell>
          <cell r="Q875">
            <v>102737.09</v>
          </cell>
          <cell r="R875">
            <v>7899.5</v>
          </cell>
          <cell r="S875" t="str">
            <v>จังหวัดฮอด</v>
          </cell>
          <cell r="T875" t="str">
            <v>ผบE249</v>
          </cell>
          <cell r="U875">
            <v>2563</v>
          </cell>
          <cell r="V875" t="str">
            <v>ผบE1259</v>
          </cell>
          <cell r="W875">
            <v>2563</v>
          </cell>
          <cell r="X875">
            <v>26</v>
          </cell>
          <cell r="Y875">
            <v>10</v>
          </cell>
          <cell r="Z875">
            <v>2564</v>
          </cell>
          <cell r="AA875">
            <v>13</v>
          </cell>
          <cell r="AB875">
            <v>8</v>
          </cell>
          <cell r="AC875">
            <v>2563</v>
          </cell>
          <cell r="BB875" t="str">
            <v>สืบทรัพย์ครั้งที่หนึ่ง 22/03/67//ลงผล19/4/67//ลงผลคัดภาพลักษณ์17/5/2567//รายงานผล17/5/2567//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จ่าสิบโทพิษณุ โพธิชัย</v>
          </cell>
          <cell r="BU875">
            <v>883263011056</v>
          </cell>
          <cell r="BV875" t="str">
            <v>1.นายพิษณุ โพธิชัย
2.ว่าที่รต,หญิงอังคณา สุธาชัย
3.นายธวัชชัย สกุณาคีรี
4.นายปีกุนุ เลิศฤดี
5.นางคูจิ้ง เลิศฤดี</v>
          </cell>
          <cell r="BW875" t="str">
            <v>จำเลยที่ 1
คู่สมรสจำเลยที่ 1
จำเลยที่ 2
จำเลยที่ 3
คู่สมรสจำเลยที่ 3</v>
          </cell>
          <cell r="BX875" t="str">
            <v xml:space="preserve">3-5009-00362-95-2
1-5006-00081-90-1
3-5018-00162-96-1
3-5018-00014-79-1
3-5018-00014-46-5
</v>
          </cell>
          <cell r="BY875"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5" t="str">
            <v>พบ</v>
          </cell>
          <cell r="CB875">
            <v>5</v>
          </cell>
          <cell r="CC875"/>
          <cell r="CF875"/>
          <cell r="CK875"/>
        </row>
        <row r="876">
          <cell r="B876">
            <v>2350</v>
          </cell>
          <cell r="C876">
            <v>868</v>
          </cell>
          <cell r="D876">
            <v>19</v>
          </cell>
          <cell r="E876">
            <v>12</v>
          </cell>
          <cell r="F876">
            <v>2566</v>
          </cell>
          <cell r="G876">
            <v>800079975440</v>
          </cell>
          <cell r="H876" t="str">
            <v>นางสาว</v>
          </cell>
          <cell r="I876" t="str">
            <v>โยทะกา</v>
          </cell>
          <cell r="J876" t="str">
            <v>โนชัยวงค์</v>
          </cell>
          <cell r="K876">
            <v>1500900090662</v>
          </cell>
          <cell r="L876" t="str">
            <v>อมก๋อย</v>
          </cell>
          <cell r="M876" t="str">
            <v>เชียงใหม่ 3</v>
          </cell>
          <cell r="N876">
            <v>8</v>
          </cell>
          <cell r="O876" t="str">
            <v>ธนาคารประชาชน</v>
          </cell>
          <cell r="P876" t="str">
            <v>1.บุคคลค้ำประกัน</v>
          </cell>
          <cell r="Q876">
            <v>61325.43</v>
          </cell>
          <cell r="R876">
            <v>16658.47</v>
          </cell>
          <cell r="S876" t="str">
            <v>จังหวัดฝาง</v>
          </cell>
          <cell r="T876" t="str">
            <v>ผบE290</v>
          </cell>
          <cell r="U876">
            <v>2564</v>
          </cell>
          <cell r="V876" t="str">
            <v>ผบE640</v>
          </cell>
          <cell r="W876">
            <v>2564</v>
          </cell>
          <cell r="X876">
            <v>26</v>
          </cell>
          <cell r="Y876">
            <v>10</v>
          </cell>
          <cell r="Z876">
            <v>2564</v>
          </cell>
          <cell r="AA876">
            <v>13</v>
          </cell>
          <cell r="AB876">
            <v>8</v>
          </cell>
          <cell r="AC876">
            <v>2563</v>
          </cell>
          <cell r="BB876" t="str">
            <v>สืบทรัพย์ 22/1/67//ลงผลสืบทรัพย์26/3/67//</v>
          </cell>
          <cell r="BC876">
            <v>900</v>
          </cell>
          <cell r="BD876">
            <v>1</v>
          </cell>
          <cell r="BE876">
            <v>7</v>
          </cell>
          <cell r="BF876">
            <v>2567</v>
          </cell>
          <cell r="BG876">
            <v>0</v>
          </cell>
          <cell r="BH876" t="str">
            <v>-</v>
          </cell>
          <cell r="BI876" t="str">
            <v>-</v>
          </cell>
          <cell r="BJ876" t="str">
            <v>-</v>
          </cell>
          <cell r="BK876">
            <v>0</v>
          </cell>
          <cell r="BL876">
            <v>1065</v>
          </cell>
          <cell r="BM876">
            <v>0</v>
          </cell>
          <cell r="BN876" t="str">
            <v/>
          </cell>
          <cell r="BO876" t="str">
            <v/>
          </cell>
          <cell r="BP876" t="str">
            <v/>
          </cell>
          <cell r="BQ876" t="str">
            <v>-</v>
          </cell>
          <cell r="BR876" t="str">
            <v>-</v>
          </cell>
          <cell r="BS876" t="str">
            <v>-</v>
          </cell>
          <cell r="BT876" t="str">
            <v>นางสาวโยทะกา โนชัยวงค์</v>
          </cell>
          <cell r="BU876">
            <v>883263011188</v>
          </cell>
          <cell r="BV876" t="str">
            <v>1.นางสาวโยทะกา   โนชัยวงค์
2.นางสาวดวงตา  ใฝ่การงานรุ่งเรือง
3.นางสาวพรทิพย์  คงอ้าย</v>
          </cell>
          <cell r="BW876" t="str">
            <v>จำเลยที่ 1
จำเลยที่ 2
จำเลยที่ 3</v>
          </cell>
          <cell r="BX876" t="str">
            <v>1-5009-00090-66-2
1-5804-00117-23-5
1-5804-00156-36-2</v>
          </cell>
          <cell r="BY876"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6" t="str">
            <v>ไม่พบ</v>
          </cell>
          <cell r="CB876"/>
          <cell r="CC876"/>
          <cell r="CF876"/>
          <cell r="CK876"/>
        </row>
        <row r="877">
          <cell r="B877">
            <v>2351</v>
          </cell>
          <cell r="C877">
            <v>869</v>
          </cell>
          <cell r="D877">
            <v>19</v>
          </cell>
          <cell r="E877">
            <v>12</v>
          </cell>
          <cell r="F877">
            <v>2566</v>
          </cell>
          <cell r="G877">
            <v>800085206855</v>
          </cell>
          <cell r="H877" t="str">
            <v>นาย</v>
          </cell>
          <cell r="I877" t="str">
            <v>ศตวรรษ</v>
          </cell>
          <cell r="J877" t="str">
            <v>อกตัน</v>
          </cell>
          <cell r="K877">
            <v>1529900512808</v>
          </cell>
          <cell r="L877" t="str">
            <v>อมก๋อย</v>
          </cell>
          <cell r="M877" t="str">
            <v>เชียงใหม่ 3</v>
          </cell>
          <cell r="N877">
            <v>8</v>
          </cell>
          <cell r="O877" t="str">
            <v>ธนาคารประชาชน</v>
          </cell>
          <cell r="P877" t="str">
            <v>1.บุคคลค้ำประกัน</v>
          </cell>
          <cell r="Q877">
            <v>124636.03</v>
          </cell>
          <cell r="R877">
            <v>13265.89</v>
          </cell>
          <cell r="S877" t="str">
            <v>แขวงเชียงใหม่</v>
          </cell>
          <cell r="T877" t="str">
            <v>ผบE1029</v>
          </cell>
          <cell r="U877">
            <v>2563</v>
          </cell>
          <cell r="V877" t="str">
            <v>ผบE1330</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นายศตวรรษ อกตัน</v>
          </cell>
          <cell r="BU877">
            <v>883263011190</v>
          </cell>
          <cell r="BV877" t="str">
            <v>1.นายศตวรรษ อกตัน 
2.นางสาวนุชวรา พ่วงแย้ม
3.นางสาวศิรานี พยาเรือน
4.นายณัฐกร ใสแสง</v>
          </cell>
          <cell r="BW877" t="str">
            <v xml:space="preserve">จำเลยที่ 1
จำเลยที่ 2
จำเลยที่ 3
คู่สมรสจำเลยที่ 3
</v>
          </cell>
          <cell r="BX877" t="str">
            <v>1-5299-00512-80-8
1-5201-00096-21-6
1-5099-00940-77-0
1-5099-00960-63-1</v>
          </cell>
          <cell r="BY877"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7" t="str">
            <v>พบ</v>
          </cell>
          <cell r="CB877">
            <v>4</v>
          </cell>
          <cell r="CC877"/>
          <cell r="CF877"/>
          <cell r="CK877"/>
        </row>
        <row r="878">
          <cell r="B878">
            <v>2352</v>
          </cell>
          <cell r="C878">
            <v>870</v>
          </cell>
          <cell r="D878">
            <v>19</v>
          </cell>
          <cell r="E878">
            <v>12</v>
          </cell>
          <cell r="F878">
            <v>2566</v>
          </cell>
          <cell r="G878">
            <v>800085798166</v>
          </cell>
          <cell r="H878" t="str">
            <v>นาย</v>
          </cell>
          <cell r="I878" t="str">
            <v>กวีณัท</v>
          </cell>
          <cell r="J878" t="str">
            <v>เธียรธนดิช</v>
          </cell>
          <cell r="K878">
            <v>3620600362034</v>
          </cell>
          <cell r="L878" t="str">
            <v>อมก๋อย</v>
          </cell>
          <cell r="M878" t="str">
            <v>เชียงใหม่ 3</v>
          </cell>
          <cell r="N878">
            <v>8</v>
          </cell>
          <cell r="O878" t="str">
            <v>ธนาคารประชาชน</v>
          </cell>
          <cell r="P878" t="str">
            <v>1.บุคคลค้ำประกัน</v>
          </cell>
          <cell r="Q878">
            <v>181244</v>
          </cell>
          <cell r="R878">
            <v>23380.6</v>
          </cell>
          <cell r="S878" t="str">
            <v>แขวงเชียงใหม่</v>
          </cell>
          <cell r="T878" t="str">
            <v>ผบE1034</v>
          </cell>
          <cell r="U878">
            <v>2563</v>
          </cell>
          <cell r="V878" t="str">
            <v>ผบE1356</v>
          </cell>
          <cell r="W878">
            <v>2563</v>
          </cell>
          <cell r="X878">
            <v>20</v>
          </cell>
          <cell r="Y878">
            <v>8</v>
          </cell>
          <cell r="Z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นายกวีณัท เธียรธนดิช</v>
          </cell>
          <cell r="BU878">
            <v>883263011058</v>
          </cell>
          <cell r="BV878" t="str">
            <v>1.นายกวีนัท เธียธนดิช
2.นางวีระเพ็ญ ปักกาเวสา
3.นางสาวจินต์กัญยา ศศิกำชนม์</v>
          </cell>
          <cell r="BW878" t="str">
            <v>จำเลยที่ 1
คู่สมรสจำเลยที่ 1
จำเลยที่ 2</v>
          </cell>
          <cell r="BX878" t="str">
            <v>3-2606-00362-03-4
3-4410-00259-68-5
3-5099-00254-75-9</v>
          </cell>
          <cell r="BY878"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8" t="str">
            <v>พบ</v>
          </cell>
          <cell r="CB878">
            <v>3</v>
          </cell>
          <cell r="CC878"/>
          <cell r="CF878"/>
          <cell r="CK878"/>
        </row>
        <row r="879">
          <cell r="B879">
            <v>2353</v>
          </cell>
          <cell r="C879">
            <v>871</v>
          </cell>
          <cell r="D879">
            <v>19</v>
          </cell>
          <cell r="E879">
            <v>12</v>
          </cell>
          <cell r="F879">
            <v>2566</v>
          </cell>
          <cell r="G879">
            <v>800085915828</v>
          </cell>
          <cell r="H879" t="str">
            <v>นางสาว</v>
          </cell>
          <cell r="I879" t="str">
            <v>เจนจิรา</v>
          </cell>
          <cell r="J879" t="str">
            <v>สีขวา</v>
          </cell>
          <cell r="K879">
            <v>1501800059811</v>
          </cell>
          <cell r="L879" t="str">
            <v>อมก๋อย</v>
          </cell>
          <cell r="M879" t="str">
            <v>เชียงใหม่ 3</v>
          </cell>
          <cell r="N879">
            <v>8</v>
          </cell>
          <cell r="O879" t="str">
            <v>ธนาคารประชาชน</v>
          </cell>
          <cell r="P879" t="str">
            <v>1.บุคคลค้ำประกัน</v>
          </cell>
          <cell r="Q879">
            <v>72220</v>
          </cell>
          <cell r="R879">
            <v>13300.32</v>
          </cell>
          <cell r="S879" t="str">
            <v>จังหวัดฮอด</v>
          </cell>
          <cell r="T879" t="str">
            <v>ผบE344</v>
          </cell>
          <cell r="U879">
            <v>2563</v>
          </cell>
          <cell r="V879" t="str">
            <v>ผบE184</v>
          </cell>
          <cell r="W879">
            <v>2563</v>
          </cell>
          <cell r="X879">
            <v>20</v>
          </cell>
          <cell r="Y879">
            <v>8</v>
          </cell>
          <cell r="Z879">
            <v>2563</v>
          </cell>
          <cell r="AA879">
            <v>29</v>
          </cell>
          <cell r="AB879">
            <v>9</v>
          </cell>
          <cell r="AC879">
            <v>2563</v>
          </cell>
          <cell r="BB879" t="str">
            <v>สืบทรัพย์ 22/1/67//ลงผลสืบทรัพย์ 26/3/67</v>
          </cell>
          <cell r="BC879">
            <v>900</v>
          </cell>
          <cell r="BD879">
            <v>1</v>
          </cell>
          <cell r="BE879">
            <v>7</v>
          </cell>
          <cell r="BF879">
            <v>2567</v>
          </cell>
          <cell r="BG879">
            <v>0</v>
          </cell>
          <cell r="BH879" t="str">
            <v>-</v>
          </cell>
          <cell r="BI879" t="str">
            <v>-</v>
          </cell>
          <cell r="BJ879" t="str">
            <v>-</v>
          </cell>
          <cell r="BK879">
            <v>0</v>
          </cell>
          <cell r="BL879">
            <v>750</v>
          </cell>
          <cell r="BM879">
            <v>0</v>
          </cell>
          <cell r="BN879" t="str">
            <v/>
          </cell>
          <cell r="BO879" t="str">
            <v/>
          </cell>
          <cell r="BP879" t="str">
            <v/>
          </cell>
          <cell r="BQ879" t="str">
            <v>-</v>
          </cell>
          <cell r="BR879" t="str">
            <v>-</v>
          </cell>
          <cell r="BS879" t="str">
            <v>-</v>
          </cell>
          <cell r="BT879" t="str">
            <v>นางสาวเจนจิรา สีขวา</v>
          </cell>
          <cell r="BU879">
            <v>883263011059</v>
          </cell>
          <cell r="BV879" t="str">
            <v>1.นางสาวเจนจิรา  สีขวา 
2.นางวันดา  เอโหย่
3.นาจำรัส  เอโหย่</v>
          </cell>
          <cell r="BW879" t="str">
            <v>จำเลยที่ 1
จำเลยที่ 2
คู่สมรสจำเลยที่ 2</v>
          </cell>
          <cell r="BX879" t="str">
            <v>1-5018-00059-81-1
3-5018-00003-14-5
3-5018-00001-87-8</v>
          </cell>
          <cell r="BY879"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9" t="str">
            <v>ไม่พบ</v>
          </cell>
          <cell r="CB879">
            <v>3</v>
          </cell>
          <cell r="CC879"/>
          <cell r="CF879"/>
          <cell r="CK879"/>
        </row>
        <row r="880">
          <cell r="B880">
            <v>2354</v>
          </cell>
          <cell r="C880">
            <v>872</v>
          </cell>
          <cell r="D880">
            <v>19</v>
          </cell>
          <cell r="E880">
            <v>12</v>
          </cell>
          <cell r="F880">
            <v>2566</v>
          </cell>
          <cell r="G880">
            <v>800094197244</v>
          </cell>
          <cell r="H880" t="str">
            <v>นาย</v>
          </cell>
          <cell r="I880" t="str">
            <v>ประเวช</v>
          </cell>
          <cell r="J880" t="str">
            <v>เบญญาบุษกร</v>
          </cell>
          <cell r="K880">
            <v>5501801123931</v>
          </cell>
          <cell r="L880" t="str">
            <v>อมก๋ฮย</v>
          </cell>
          <cell r="M880" t="str">
            <v>เชียงใหม่ 3</v>
          </cell>
          <cell r="N880">
            <v>8</v>
          </cell>
          <cell r="O880" t="str">
            <v>ธนาคารประชาชน</v>
          </cell>
          <cell r="P880" t="str">
            <v>1.บุคคลค้ำประกัน</v>
          </cell>
          <cell r="Q880">
            <v>44627.67</v>
          </cell>
          <cell r="R880">
            <v>3434.86</v>
          </cell>
          <cell r="S880" t="str">
            <v>จังหวัดฮอด</v>
          </cell>
          <cell r="T880" t="str">
            <v>ผบE336</v>
          </cell>
          <cell r="U880">
            <v>2563</v>
          </cell>
          <cell r="V880" t="str">
            <v>ผบE176</v>
          </cell>
          <cell r="W880">
            <v>2563</v>
          </cell>
          <cell r="X880">
            <v>20</v>
          </cell>
          <cell r="Y880">
            <v>8</v>
          </cell>
          <cell r="Z880">
            <v>2563</v>
          </cell>
          <cell r="AA880">
            <v>19</v>
          </cell>
          <cell r="AB880">
            <v>8</v>
          </cell>
          <cell r="AC880">
            <v>2563</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นายประเวช เบญญาบุษกร</v>
          </cell>
          <cell r="BU880">
            <v>883263011189</v>
          </cell>
          <cell r="BV880" t="str">
            <v>1.นายประเวช เบญญาบุษกร
2.นางจะปือ อำรุงสาคร
3.นางสาวสุดสวย อำรุงสาคร</v>
          </cell>
          <cell r="BW880" t="str">
            <v xml:space="preserve">จำเลยที่ 1
จำเลยที่ 2
จำเลยที่ 3
</v>
          </cell>
          <cell r="BX880" t="str">
            <v xml:space="preserve">5-5018-01123-93-1
5-5018-00033-44-0
2-5018-01151-83-2
</v>
          </cell>
          <cell r="BY88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0" t="str">
            <v>ไม่พบ</v>
          </cell>
          <cell r="CB880">
            <v>3</v>
          </cell>
          <cell r="CC880"/>
          <cell r="CF880"/>
          <cell r="CK880"/>
        </row>
        <row r="881">
          <cell r="B881">
            <v>2355</v>
          </cell>
          <cell r="C881">
            <v>873</v>
          </cell>
          <cell r="D881">
            <v>19</v>
          </cell>
          <cell r="E881">
            <v>12</v>
          </cell>
          <cell r="F881">
            <v>2566</v>
          </cell>
          <cell r="G881">
            <v>800063377934</v>
          </cell>
          <cell r="H881" t="str">
            <v>นางสาว</v>
          </cell>
          <cell r="I881" t="str">
            <v>พิไลลักษณ์</v>
          </cell>
          <cell r="J881" t="str">
            <v>ปัญญาหนิ้ว</v>
          </cell>
          <cell r="K881">
            <v>5501801123931</v>
          </cell>
          <cell r="L881" t="str">
            <v>จอมทอง</v>
          </cell>
          <cell r="M881" t="str">
            <v>เชียงใหม่ 3</v>
          </cell>
          <cell r="N881">
            <v>8</v>
          </cell>
          <cell r="O881" t="str">
            <v>พัฒนาองค์กรชุมชน</v>
          </cell>
          <cell r="P881" t="str">
            <v>1.บุคคลค้ำประกัน</v>
          </cell>
          <cell r="Q881">
            <v>34418.46</v>
          </cell>
          <cell r="R881">
            <v>17504.47</v>
          </cell>
          <cell r="S881" t="str">
            <v>จังหวัดฮอด</v>
          </cell>
          <cell r="T881" t="str">
            <v>ผบE188</v>
          </cell>
          <cell r="U881">
            <v>2566</v>
          </cell>
          <cell r="V881" t="str">
            <v>ผบE475</v>
          </cell>
          <cell r="W881">
            <v>2566</v>
          </cell>
          <cell r="X881">
            <v>16</v>
          </cell>
          <cell r="Y881">
            <v>5</v>
          </cell>
          <cell r="Z881">
            <v>2566</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นางสาวพิไลลักษณ์ ปัญญาหนิ้ว</v>
          </cell>
          <cell r="BU881">
            <v>888165010611</v>
          </cell>
          <cell r="BV881"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1" t="str">
            <v>จำเลยที่ 1
คู่สมรสจำเลยที่ 1
จำเลยที่ 2
คู่สมรสจำเลยที่ 2
จำเลยที่ 3
คู่สมรสจำเลยที่ 3</v>
          </cell>
          <cell r="BX881" t="str">
            <v>1-5099-00181-96-8
1-5011-00073-29-2
3-5012-00547-67-5
3-5002-00571-12-5
3-5002-00835-21-1
1-5099-00961-95-5</v>
          </cell>
          <cell r="BY88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1" t="str">
            <v>พบ</v>
          </cell>
          <cell r="CB881">
            <v>6</v>
          </cell>
          <cell r="CC881"/>
          <cell r="CF881"/>
          <cell r="CK881"/>
        </row>
        <row r="882">
          <cell r="B882">
            <v>2356</v>
          </cell>
          <cell r="C882">
            <v>874</v>
          </cell>
          <cell r="D882">
            <v>19</v>
          </cell>
          <cell r="E882">
            <v>12</v>
          </cell>
          <cell r="F882">
            <v>2566</v>
          </cell>
          <cell r="G882">
            <v>800130908992</v>
          </cell>
          <cell r="H882" t="str">
            <v>นาง</v>
          </cell>
          <cell r="I882" t="str">
            <v>สมศรี</v>
          </cell>
          <cell r="J882" t="str">
            <v>อินต๊ะปาน</v>
          </cell>
          <cell r="K882">
            <v>3510600486532</v>
          </cell>
          <cell r="L882" t="str">
            <v>จอมทอง</v>
          </cell>
          <cell r="M882" t="str">
            <v>เชียงใหม่ 3</v>
          </cell>
          <cell r="N882">
            <v>8</v>
          </cell>
          <cell r="O882" t="str">
            <v>ธนาคารประชาชน</v>
          </cell>
          <cell r="P882" t="str">
            <v>1.บุคคลค้ำประกัน</v>
          </cell>
          <cell r="Q882">
            <v>45310.58</v>
          </cell>
          <cell r="R882">
            <v>6936.02</v>
          </cell>
          <cell r="S882" t="str">
            <v>แขวงเชียงใหม่</v>
          </cell>
          <cell r="T882" t="str">
            <v>ผบE368</v>
          </cell>
          <cell r="U882">
            <v>2566</v>
          </cell>
          <cell r="V882" t="str">
            <v>ผบE1874</v>
          </cell>
          <cell r="W882">
            <v>2566</v>
          </cell>
          <cell r="X882">
            <v>13</v>
          </cell>
          <cell r="Y882">
            <v>3</v>
          </cell>
          <cell r="Z882">
            <v>2566</v>
          </cell>
          <cell r="AA882"/>
          <cell r="AB882"/>
          <cell r="AC882"/>
          <cell r="BB882" t="str">
            <v>สืบทรัพย์ครั้งที่หนึ่ง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นางสมศรี อินต๊ะปาน</v>
          </cell>
          <cell r="BU882">
            <v>888165010502</v>
          </cell>
          <cell r="BV882" t="str">
            <v>1. นางสมศรี อินต๊ะปาน
2.นายวีรพงษื อินต๊ะปาน
3. นายนิพน พรหมหล้า
4.นางจรรยา พรหมหล้า</v>
          </cell>
          <cell r="BW882" t="str">
            <v>จำเลยที่ 1
คู่สมรสจำเลยที่ 1
จำเลยที่ 2
คู่สมรสจำเลยที่ 2</v>
          </cell>
          <cell r="BX882" t="str">
            <v xml:space="preserve">3-5106-00486-53-2
3-5002-00916-17-3
3-5002-00918-50-8
3-5002-00820-49-4
</v>
          </cell>
          <cell r="BY882"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2" t="str">
            <v>พบ</v>
          </cell>
          <cell r="CB882">
            <v>4</v>
          </cell>
          <cell r="CC882"/>
          <cell r="CF882"/>
          <cell r="CK882"/>
        </row>
        <row r="883">
          <cell r="B883">
            <v>2357</v>
          </cell>
          <cell r="C883">
            <v>875</v>
          </cell>
          <cell r="D883">
            <v>19</v>
          </cell>
          <cell r="E883">
            <v>12</v>
          </cell>
          <cell r="F883">
            <v>2566</v>
          </cell>
          <cell r="G883">
            <v>800059344658</v>
          </cell>
          <cell r="H883" t="str">
            <v>นาง</v>
          </cell>
          <cell r="I883" t="str">
            <v>เครือวัลย์</v>
          </cell>
          <cell r="J883" t="str">
            <v>จินใจ</v>
          </cell>
          <cell r="K883">
            <v>3500200615467</v>
          </cell>
          <cell r="L883" t="str">
            <v>จอมทอง</v>
          </cell>
          <cell r="M883" t="str">
            <v>เชียงใหม่ 3</v>
          </cell>
          <cell r="N883">
            <v>8</v>
          </cell>
          <cell r="O883" t="str">
            <v>องค์กรชุมชน</v>
          </cell>
          <cell r="P883" t="str">
            <v>1.บุคคลค้ำประกัน</v>
          </cell>
          <cell r="Q883">
            <v>45199.82</v>
          </cell>
          <cell r="R883">
            <v>6289.31</v>
          </cell>
          <cell r="S883" t="str">
            <v>จังหวัดฮอด</v>
          </cell>
          <cell r="T883" t="str">
            <v>ผบE175</v>
          </cell>
          <cell r="U883">
            <v>2566</v>
          </cell>
          <cell r="V883" t="str">
            <v>ผบE488</v>
          </cell>
          <cell r="W883">
            <v>2566</v>
          </cell>
          <cell r="X883">
            <v>16</v>
          </cell>
          <cell r="Y883">
            <v>5</v>
          </cell>
          <cell r="Z883">
            <v>2566</v>
          </cell>
          <cell r="AA883">
            <v>18</v>
          </cell>
          <cell r="AB883">
            <v>11</v>
          </cell>
          <cell r="AC883">
            <v>2562</v>
          </cell>
          <cell r="BB883" t="str">
            <v>สืบทรัพย์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นางเครือวัลย์ จินใจ</v>
          </cell>
          <cell r="BU883">
            <v>888165010503</v>
          </cell>
          <cell r="BV883" t="str">
            <v xml:space="preserve">1. นางเครือวัลยื จินใจหรือจีนใจ
2.นายนิพันธ์ จีนใจ
3. นางสุทแก้ว เประกันยา
4.นางคำทอง เสริฐสม
5.จ.อ.จรัญ เสริฐสม </v>
          </cell>
          <cell r="BW883" t="str">
            <v>จำเลยที่ 1
คู่สมรสจำเลยที่ 1
จำเลยที่ 2
จำเลยที่ 3
คู่สมรสจำเลยที่ 3</v>
          </cell>
          <cell r="BX883" t="str">
            <v xml:space="preserve">3-5002-00615-46-7
3-5002-00676-57-1
3-5002-00626-68-0
3-5002-00612-80-8
3-5002-00612-86-7
</v>
          </cell>
          <cell r="BY883"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3" t="str">
            <v>พบ</v>
          </cell>
          <cell r="CB883">
            <v>5</v>
          </cell>
          <cell r="CC883"/>
          <cell r="CF883"/>
          <cell r="CK883"/>
        </row>
        <row r="884">
          <cell r="B884">
            <v>2358</v>
          </cell>
          <cell r="C884">
            <v>876</v>
          </cell>
          <cell r="D884">
            <v>19</v>
          </cell>
          <cell r="E884">
            <v>12</v>
          </cell>
          <cell r="F884">
            <v>2566</v>
          </cell>
          <cell r="G884">
            <v>800060534925</v>
          </cell>
          <cell r="H884" t="str">
            <v>นาง</v>
          </cell>
          <cell r="I884" t="str">
            <v>สุพร</v>
          </cell>
          <cell r="J884" t="str">
            <v>สุยะกัน</v>
          </cell>
          <cell r="K884">
            <v>3500200609939</v>
          </cell>
          <cell r="L884" t="str">
            <v>จอมทอง</v>
          </cell>
          <cell r="M884" t="str">
            <v>เชียงใหม่ 3</v>
          </cell>
          <cell r="N884">
            <v>8</v>
          </cell>
          <cell r="O884" t="str">
            <v>องค์กรชุมชน</v>
          </cell>
          <cell r="P884" t="str">
            <v>1.บุคคลค้ำประกัน</v>
          </cell>
          <cell r="Q884">
            <v>82622.3</v>
          </cell>
          <cell r="R884">
            <v>17488.23</v>
          </cell>
          <cell r="S884" t="str">
            <v>จังหวัดฮอด</v>
          </cell>
          <cell r="T884" t="str">
            <v>ผบ.1184</v>
          </cell>
          <cell r="U884">
            <v>2562</v>
          </cell>
          <cell r="V884" t="str">
            <v>ผบ.1148</v>
          </cell>
          <cell r="W884">
            <v>2562</v>
          </cell>
          <cell r="X884">
            <v>16</v>
          </cell>
          <cell r="Y884">
            <v>5</v>
          </cell>
          <cell r="Z884">
            <v>2566</v>
          </cell>
          <cell r="AA884">
            <v>18</v>
          </cell>
          <cell r="AB884">
            <v>11</v>
          </cell>
          <cell r="AC884">
            <v>2562</v>
          </cell>
          <cell r="BB884" t="str">
            <v>สืบทรัพย์ 25/03/67//ลงผล6/4/67//ลงผลคัดภาพลักษณ์22/4/2567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นางสุพร สุยะกัน</v>
          </cell>
          <cell r="BU884">
            <v>883262011925</v>
          </cell>
          <cell r="BV884"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4" t="str">
            <v>จำเลยที่ 1
คู่สมรสจำเลยที่ 1
จำเลยที่ 2
จำเลยที่ 3
จำเลยที่ 4
คู่สมรสจำเลยที่ 4</v>
          </cell>
          <cell r="BX884" t="str">
            <v xml:space="preserve">3-5002-00609-93-9
3-5002-00002-31-7
3-5002-00598-16-3
3-5804-00436-91-4
3-5805-00436-91-4
3-5805-00048-40-1
</v>
          </cell>
          <cell r="BY884"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4" t="str">
            <v>พบ</v>
          </cell>
          <cell r="CB884">
            <v>6</v>
          </cell>
          <cell r="CC884"/>
          <cell r="CF884"/>
          <cell r="CK884"/>
        </row>
        <row r="885">
          <cell r="B885">
            <v>2359</v>
          </cell>
          <cell r="C885">
            <v>877</v>
          </cell>
          <cell r="D885">
            <v>19</v>
          </cell>
          <cell r="E885">
            <v>12</v>
          </cell>
          <cell r="F885">
            <v>2566</v>
          </cell>
          <cell r="G885" t="str">
            <v>800035020281, 
800088074391</v>
          </cell>
          <cell r="H885" t="str">
            <v>นาย</v>
          </cell>
          <cell r="I885" t="str">
            <v>กำพล</v>
          </cell>
          <cell r="J885" t="str">
            <v>สุกาละ</v>
          </cell>
          <cell r="K885">
            <v>5500200006645</v>
          </cell>
          <cell r="L885" t="str">
            <v>จอมทอง</v>
          </cell>
          <cell r="M885" t="str">
            <v>เชียงใหม่ 3</v>
          </cell>
          <cell r="N885">
            <v>8</v>
          </cell>
          <cell r="O885" t="str">
            <v>ธนาคารประชาชน</v>
          </cell>
          <cell r="P885" t="str">
            <v>1.บุคคลค้ำประกัน</v>
          </cell>
          <cell r="Q885">
            <v>84781.66</v>
          </cell>
          <cell r="R885">
            <v>8334.65</v>
          </cell>
          <cell r="S885" t="str">
            <v>แขวงเชียงใหม่</v>
          </cell>
          <cell r="T885" t="str">
            <v>ผบ.10375</v>
          </cell>
          <cell r="U885">
            <v>2562</v>
          </cell>
          <cell r="V885" t="str">
            <v>ผบ.11419</v>
          </cell>
          <cell r="W885">
            <v>2562</v>
          </cell>
          <cell r="AA885">
            <v>5</v>
          </cell>
          <cell r="AB885">
            <v>11</v>
          </cell>
          <cell r="AC885">
            <v>2562</v>
          </cell>
          <cell r="BB885" t="str">
            <v>สืบทรัพย์ 25/03/67//ลงผล6/4/67//ลงผลคัดภาพลักษณ์22/4/2567</v>
          </cell>
          <cell r="BC885">
            <v>1800</v>
          </cell>
          <cell r="BD885">
            <v>5</v>
          </cell>
          <cell r="BE885">
            <v>7</v>
          </cell>
          <cell r="BF885">
            <v>2567</v>
          </cell>
          <cell r="BG885">
            <v>0</v>
          </cell>
          <cell r="BH885" t="str">
            <v>-</v>
          </cell>
          <cell r="BI885" t="str">
            <v>-</v>
          </cell>
          <cell r="BJ885" t="str">
            <v>-</v>
          </cell>
          <cell r="BK885">
            <v>0</v>
          </cell>
          <cell r="BL885">
            <v>1625</v>
          </cell>
          <cell r="BM885">
            <v>0</v>
          </cell>
          <cell r="BN885" t="str">
            <v/>
          </cell>
          <cell r="BO885" t="str">
            <v/>
          </cell>
          <cell r="BP885" t="str">
            <v/>
          </cell>
          <cell r="BQ885" t="str">
            <v>-</v>
          </cell>
          <cell r="BR885" t="str">
            <v>-</v>
          </cell>
          <cell r="BS885" t="str">
            <v>-</v>
          </cell>
          <cell r="BT885" t="str">
            <v>นายกำพล สุกาละ</v>
          </cell>
          <cell r="BU885">
            <v>883262011851</v>
          </cell>
          <cell r="BV885"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5" t="str">
            <v>จำเลยที่ 1
คู่สมรสจำเลยที่ 1
จำเลยที่ 2
คู่สมรสจำเลยที่ 2
จำเลยที่ 3
คู่สมรสจำเลยที่ 3</v>
          </cell>
          <cell r="BX885" t="str">
            <v>5-5002-00006-64-5
3-5012-00252-16-1
3-5002-00791-59-1
3-5014-00205-84-1
3-5002-00795-55-4
5-5002-00002-92-5</v>
          </cell>
          <cell r="BY88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5" t="str">
            <v>ไม่พบ</v>
          </cell>
          <cell r="CB885"/>
          <cell r="CC885"/>
          <cell r="CF885"/>
          <cell r="CK885"/>
        </row>
        <row r="886">
          <cell r="B886">
            <v>2360</v>
          </cell>
          <cell r="C886">
            <v>878</v>
          </cell>
          <cell r="D886">
            <v>19</v>
          </cell>
          <cell r="E886">
            <v>12</v>
          </cell>
          <cell r="F886">
            <v>2566</v>
          </cell>
          <cell r="G886" t="str">
            <v>800061225473, 
800088064772</v>
          </cell>
          <cell r="H886" t="str">
            <v>นาง</v>
          </cell>
          <cell r="I886" t="str">
            <v>ปรานอม</v>
          </cell>
          <cell r="J886" t="str">
            <v>ใจเฮียง</v>
          </cell>
          <cell r="K886">
            <v>3500200671545</v>
          </cell>
          <cell r="L886" t="str">
            <v>จอมทอง</v>
          </cell>
          <cell r="M886" t="str">
            <v>เชียงใหม่ 3</v>
          </cell>
          <cell r="N886">
            <v>8</v>
          </cell>
          <cell r="O886" t="str">
            <v>องค์กรชุมชน</v>
          </cell>
          <cell r="P886" t="str">
            <v>1.บุคคลค้ำประกัน</v>
          </cell>
          <cell r="Q886">
            <v>55721.5</v>
          </cell>
          <cell r="R886">
            <v>16205.44</v>
          </cell>
          <cell r="S886" t="str">
            <v>จังหวัดฮอด</v>
          </cell>
          <cell r="T886" t="str">
            <v>ผบE327</v>
          </cell>
          <cell r="U886">
            <v>2564</v>
          </cell>
          <cell r="V886" t="str">
            <v>ผบE318</v>
          </cell>
          <cell r="W886">
            <v>2564</v>
          </cell>
          <cell r="AA886">
            <v>3</v>
          </cell>
          <cell r="AB886">
            <v>8</v>
          </cell>
          <cell r="AC886">
            <v>2564</v>
          </cell>
          <cell r="BB886"/>
          <cell r="BC886">
            <v>1200</v>
          </cell>
          <cell r="BD886">
            <v>1</v>
          </cell>
          <cell r="BE886">
            <v>7</v>
          </cell>
          <cell r="BF886">
            <v>2567</v>
          </cell>
          <cell r="BG886">
            <v>0</v>
          </cell>
          <cell r="BH886" t="str">
            <v>-</v>
          </cell>
          <cell r="BI886" t="str">
            <v>-</v>
          </cell>
          <cell r="BJ886" t="str">
            <v>-</v>
          </cell>
          <cell r="BK886">
            <v>0</v>
          </cell>
          <cell r="BL886">
            <v>820</v>
          </cell>
          <cell r="BM886">
            <v>0</v>
          </cell>
          <cell r="BN886" t="str">
            <v/>
          </cell>
          <cell r="BO886" t="str">
            <v/>
          </cell>
          <cell r="BP886" t="str">
            <v/>
          </cell>
          <cell r="BQ886" t="str">
            <v>-</v>
          </cell>
          <cell r="BR886" t="str">
            <v>-</v>
          </cell>
          <cell r="BS886" t="str">
            <v>-</v>
          </cell>
          <cell r="BT886" t="str">
            <v>นางปรานอม ใจเฮียง</v>
          </cell>
          <cell r="BU886">
            <v>883263011666</v>
          </cell>
          <cell r="BV886" t="str">
            <v>นางสาวปรานอม  ใจเรียง
นายปฏิภาณ  อารีวงศ์
นางสาวปราณี  ระวังเมือง
นางสาวมาลี   เตชะตา</v>
          </cell>
          <cell r="BW886" t="str">
            <v>จำเลยที่ 1
จำเลยที่ 2
คู่สมรสจำเลยที่ 2
จำเลยที่ 3</v>
          </cell>
          <cell r="BX886" t="str">
            <v>3-5002-00671-54-5
3-5002-00474-31-6
3-5002-00010-56-5
3-5002-00668-21-8</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cell r="CC886"/>
          <cell r="CF886"/>
          <cell r="CK886"/>
        </row>
        <row r="887">
          <cell r="B887">
            <v>2361</v>
          </cell>
          <cell r="C887">
            <v>879</v>
          </cell>
          <cell r="D887">
            <v>19</v>
          </cell>
          <cell r="E887">
            <v>12</v>
          </cell>
          <cell r="F887">
            <v>2566</v>
          </cell>
          <cell r="G887" t="str">
            <v>800061228048, 
800088066280</v>
          </cell>
          <cell r="H887" t="str">
            <v>นาย</v>
          </cell>
          <cell r="I887" t="str">
            <v>บุญ</v>
          </cell>
          <cell r="J887" t="str">
            <v>แสงหล้า</v>
          </cell>
          <cell r="K887">
            <v>3500200671472</v>
          </cell>
          <cell r="L887" t="str">
            <v>จอมทอง</v>
          </cell>
          <cell r="M887" t="str">
            <v>เชียงใหม่ 3</v>
          </cell>
          <cell r="N887">
            <v>8</v>
          </cell>
          <cell r="O887" t="str">
            <v>องค์กรชุมชน</v>
          </cell>
          <cell r="P887" t="str">
            <v>1.บุคคลค้ำประกัน</v>
          </cell>
          <cell r="Q887">
            <v>38434.74</v>
          </cell>
          <cell r="R887">
            <v>5868.78</v>
          </cell>
          <cell r="S887" t="str">
            <v>จังหวัดฮอด</v>
          </cell>
          <cell r="T887" t="str">
            <v>ผบE1552</v>
          </cell>
          <cell r="U887">
            <v>2564</v>
          </cell>
          <cell r="V887" t="str">
            <v>ผบE1023</v>
          </cell>
          <cell r="W887">
            <v>2564</v>
          </cell>
          <cell r="X887"/>
          <cell r="Y887"/>
          <cell r="Z887"/>
          <cell r="AA887">
            <v>8</v>
          </cell>
          <cell r="AB887">
            <v>6</v>
          </cell>
          <cell r="AC887">
            <v>2564</v>
          </cell>
          <cell r="BB887" t="str">
            <v>ส่งสืบทรัพย์ครั้งที่หนึ่ง 22/1/67//ลงผล 26/3/67//</v>
          </cell>
          <cell r="BC887" t="str">
            <v/>
          </cell>
          <cell r="BD887" t="str">
            <v/>
          </cell>
          <cell r="BE887" t="str">
            <v/>
          </cell>
          <cell r="BF887" t="str">
            <v/>
          </cell>
          <cell r="BG887" t="str">
            <v/>
          </cell>
          <cell r="BH887" t="str">
            <v/>
          </cell>
          <cell r="BI887" t="str">
            <v/>
          </cell>
          <cell r="BJ887" t="str">
            <v/>
          </cell>
          <cell r="BK887" t="str">
            <v/>
          </cell>
          <cell r="BL887" t="str">
            <v/>
          </cell>
          <cell r="BM887" t="str">
            <v/>
          </cell>
          <cell r="BN887" t="str">
            <v/>
          </cell>
          <cell r="BO887" t="str">
            <v/>
          </cell>
          <cell r="BP887" t="str">
            <v/>
          </cell>
          <cell r="BQ887" t="str">
            <v/>
          </cell>
          <cell r="BR887" t="str">
            <v/>
          </cell>
          <cell r="BS887" t="str">
            <v/>
          </cell>
          <cell r="BT887" t="str">
            <v>นายบุญ แสงหล้า</v>
          </cell>
          <cell r="BU887">
            <v>883263011664</v>
          </cell>
          <cell r="BV887" t="str">
            <v>1.นายบุญ แสงหล้า
2.นางสาวสุคนธ์ธิชา ปัญญามี
3. นางยุพิน บุญเป็ง</v>
          </cell>
          <cell r="BW887" t="str">
            <v>จำเลยที่ 1
จำเลยที่ 2
จำเลยที่ 3</v>
          </cell>
          <cell r="BX887" t="str">
            <v xml:space="preserve">3-5002-00671-47-2
1-5002-00001-52-7
5-5002-00015-38-5
</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v>3</v>
          </cell>
          <cell r="CC887"/>
          <cell r="CF887"/>
          <cell r="CK887"/>
        </row>
        <row r="888">
          <cell r="B888">
            <v>2362</v>
          </cell>
          <cell r="C888">
            <v>880</v>
          </cell>
          <cell r="D888">
            <v>19</v>
          </cell>
          <cell r="E888">
            <v>12</v>
          </cell>
          <cell r="F888">
            <v>2566</v>
          </cell>
          <cell r="G888">
            <v>800030230299</v>
          </cell>
          <cell r="H888" t="str">
            <v>นาย</v>
          </cell>
          <cell r="I888" t="str">
            <v>สันติ</v>
          </cell>
          <cell r="J888" t="str">
            <v>สุริยะจันทร์</v>
          </cell>
          <cell r="K888">
            <v>3500200324543</v>
          </cell>
          <cell r="L888" t="str">
            <v>จอมทอง</v>
          </cell>
          <cell r="M888" t="str">
            <v>เชียงใหม่ 3</v>
          </cell>
          <cell r="N888">
            <v>8</v>
          </cell>
          <cell r="O888" t="str">
            <v>ธนาคารประชาชน</v>
          </cell>
          <cell r="P888" t="str">
            <v>1.บุคคลค้ำประกัน</v>
          </cell>
          <cell r="Q888">
            <v>45000</v>
          </cell>
          <cell r="R888">
            <v>17999.88</v>
          </cell>
          <cell r="S888" t="str">
            <v>แขวงเชียงใหม่</v>
          </cell>
          <cell r="T888" t="str">
            <v>ผบ.11962</v>
          </cell>
          <cell r="U888">
            <v>2561</v>
          </cell>
          <cell r="V888" t="str">
            <v>ผบ.4824</v>
          </cell>
          <cell r="W888">
            <v>2561</v>
          </cell>
          <cell r="X888">
            <v>2</v>
          </cell>
          <cell r="Y888">
            <v>12</v>
          </cell>
          <cell r="Z888">
            <v>2562</v>
          </cell>
          <cell r="AA888">
            <v>18</v>
          </cell>
          <cell r="AB888">
            <v>12</v>
          </cell>
          <cell r="AC888">
            <v>2561</v>
          </cell>
          <cell r="BB888" t="str">
            <v>ส่งสืบทรัพย์ครั้งที่หนึ่ง 22/1/67//ลงผล 26/3/67//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นายสันติ สุริยะจันทร์</v>
          </cell>
          <cell r="BU888">
            <v>823761010013</v>
          </cell>
          <cell r="BV888" t="str">
            <v>1.นายสันติ   สุริยะจันทร์
2.นายสมศักดิ์  บุญมาวัน
3.นางสาววชิราภา  สุวรรณพงษ์
4.นายอาคาร  บุญมา</v>
          </cell>
          <cell r="BW888" t="str">
            <v>จำเลยที่ 1
จำเลยที่ 2
คู่สมรสจำเลยที่ 2
จำเลยที่ 3</v>
          </cell>
          <cell r="BX888" t="str">
            <v>3-5002-00324-54-3
3-5002-00322-58-3
3-1016-00787-79-1
3-5002-00323-90-3</v>
          </cell>
          <cell r="BY888"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8" t="str">
            <v>ไม่พบ</v>
          </cell>
          <cell r="CB888">
            <v>4</v>
          </cell>
          <cell r="CC888"/>
          <cell r="CF888"/>
          <cell r="CK888"/>
        </row>
        <row r="889">
          <cell r="B889">
            <v>2363</v>
          </cell>
          <cell r="C889">
            <v>881</v>
          </cell>
          <cell r="D889">
            <v>19</v>
          </cell>
          <cell r="E889">
            <v>12</v>
          </cell>
          <cell r="F889">
            <v>2566</v>
          </cell>
          <cell r="G889">
            <v>800077096645</v>
          </cell>
          <cell r="H889" t="str">
            <v>นาง</v>
          </cell>
          <cell r="I889" t="str">
            <v>กันยา</v>
          </cell>
          <cell r="J889" t="str">
            <v>สิทธิสอน</v>
          </cell>
          <cell r="K889">
            <v>3510300413467</v>
          </cell>
          <cell r="L889" t="str">
            <v>จอมทอง</v>
          </cell>
          <cell r="M889" t="str">
            <v>เชียงใหม่ 3</v>
          </cell>
          <cell r="N889">
            <v>8</v>
          </cell>
          <cell r="O889" t="str">
            <v>สินเชื่อแก้ไขปัญหาหนี้นอกระบบPSA</v>
          </cell>
          <cell r="P889" t="str">
            <v>1.บุคคลค้ำประกัน</v>
          </cell>
          <cell r="Q889">
            <v>27275.77</v>
          </cell>
          <cell r="R889">
            <v>5090.0200000000004</v>
          </cell>
          <cell r="S889" t="str">
            <v>จังหวัดฮอด</v>
          </cell>
          <cell r="T889" t="str">
            <v>ผบ.1179</v>
          </cell>
          <cell r="U889">
            <v>2562</v>
          </cell>
          <cell r="V889" t="str">
            <v>ผบ.1312</v>
          </cell>
          <cell r="W889">
            <v>2562</v>
          </cell>
          <cell r="X889">
            <v>2</v>
          </cell>
          <cell r="Y889">
            <v>12</v>
          </cell>
          <cell r="Z889">
            <v>2562</v>
          </cell>
          <cell r="AA889">
            <v>18</v>
          </cell>
          <cell r="AB889">
            <v>12</v>
          </cell>
          <cell r="AC889">
            <v>2561</v>
          </cell>
          <cell r="BB889" t="str">
            <v>สืบทรัพย์ 25/03/67//ลงผล6/4/67//คัดภาพลักษณ์22/4/2567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นางกันยา สิทธิสอน</v>
          </cell>
          <cell r="BU889">
            <v>888112650095</v>
          </cell>
          <cell r="BV889" t="str">
            <v>1. นางกันยา สิทธิออน
2.นายฤทธ์ สิทธิออน
3. นางมณีรัตน์ ยานะโส
4.นางสาวสุพัตรา สุพรรณ์</v>
          </cell>
          <cell r="BW889" t="str">
            <v>จำเลยที่ 1
คู่สมรสจำเลยที่ 1
จำเลยที่ 2
จำเลยที่ 3</v>
          </cell>
          <cell r="BX889" t="str">
            <v xml:space="preserve">3-5103-00413-46-7
3-5002-00017-78-1
3-5002-00021-52-4
3-5002-00017-61-6
</v>
          </cell>
          <cell r="BY889"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89" t="str">
            <v>พบ</v>
          </cell>
          <cell r="CB889">
            <v>4</v>
          </cell>
          <cell r="CC889"/>
          <cell r="CF889"/>
          <cell r="CK889"/>
        </row>
        <row r="890">
          <cell r="B890">
            <v>2364</v>
          </cell>
          <cell r="C890">
            <v>882</v>
          </cell>
          <cell r="D890">
            <v>19</v>
          </cell>
          <cell r="E890">
            <v>12</v>
          </cell>
          <cell r="F890">
            <v>2566</v>
          </cell>
          <cell r="G890">
            <v>800065822209</v>
          </cell>
          <cell r="H890" t="str">
            <v>นางสาว</v>
          </cell>
          <cell r="I890" t="str">
            <v>วรรณวิสา</v>
          </cell>
          <cell r="J890" t="str">
            <v>วิญญา</v>
          </cell>
          <cell r="K890">
            <v>1509900850649</v>
          </cell>
          <cell r="L890" t="str">
            <v>จอมทอง</v>
          </cell>
          <cell r="M890" t="str">
            <v>เชียงใหม่ 3</v>
          </cell>
          <cell r="N890">
            <v>8</v>
          </cell>
          <cell r="O890" t="str">
            <v>สินเชื่อประชารัฐเพื่อประชาชน(PSA)</v>
          </cell>
          <cell r="P890" t="str">
            <v>1.บุคคลค้ำประกัน</v>
          </cell>
          <cell r="Q890">
            <v>39992</v>
          </cell>
          <cell r="R890">
            <v>11460.95</v>
          </cell>
          <cell r="S890" t="str">
            <v>แขวงเชียงใหม่</v>
          </cell>
          <cell r="T890" t="str">
            <v>ผบ.10381</v>
          </cell>
          <cell r="U890">
            <v>2562</v>
          </cell>
          <cell r="V890" t="str">
            <v>ผบ.11335</v>
          </cell>
          <cell r="W890">
            <v>2562</v>
          </cell>
          <cell r="X890">
            <v>2</v>
          </cell>
          <cell r="Y890">
            <v>12</v>
          </cell>
          <cell r="Z890">
            <v>2562</v>
          </cell>
          <cell r="AA890">
            <v>5</v>
          </cell>
          <cell r="AB890">
            <v>11</v>
          </cell>
          <cell r="AC890">
            <v>2562</v>
          </cell>
          <cell r="BB890" t="str">
            <v>สืบทรัพย์ครั้งที่หนึ่ง 26/03/67//ลงผล9/4/67//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นางสาววรรณวิสา วิญญา</v>
          </cell>
          <cell r="BU890">
            <v>883262011785</v>
          </cell>
          <cell r="BV890" t="str">
            <v>1. นางสาววรรณวิสา วัญญา
2.นางสาวประทุมพร สุดสายตา
3. นางสาววันทิวา เพิ่มวงค์วาฬ
4.นายฉลอง วงค์ตาเขียว</v>
          </cell>
          <cell r="BW890" t="str">
            <v>จำเลยที่ 1
จำเลยที่ 2
จำเลยที่ 3
คู่สมรสจำเลยที่ 3</v>
          </cell>
          <cell r="BX890" t="str">
            <v xml:space="preserve">1-5099-00850-64-9
1-5002-00122-06-5
1-5099-00390-31-1
1-5099-00364-56-6
</v>
          </cell>
          <cell r="BY89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0" t="str">
            <v>พบ</v>
          </cell>
          <cell r="CB890">
            <v>4</v>
          </cell>
          <cell r="CC890"/>
          <cell r="CF890"/>
          <cell r="CK890"/>
        </row>
        <row r="891">
          <cell r="B891">
            <v>2365</v>
          </cell>
          <cell r="C891">
            <v>883</v>
          </cell>
          <cell r="D891">
            <v>19</v>
          </cell>
          <cell r="E891">
            <v>12</v>
          </cell>
          <cell r="F891">
            <v>2566</v>
          </cell>
          <cell r="G891">
            <v>800075043961</v>
          </cell>
          <cell r="H891" t="str">
            <v>นาง</v>
          </cell>
          <cell r="I891" t="str">
            <v>ขันธ์ทอง</v>
          </cell>
          <cell r="J891" t="str">
            <v>สุพรรณ</v>
          </cell>
          <cell r="K891">
            <v>3500200715119</v>
          </cell>
          <cell r="L891" t="str">
            <v>จอมทอง</v>
          </cell>
          <cell r="M891" t="str">
            <v>เชียงใหม่ 3</v>
          </cell>
          <cell r="N891">
            <v>8</v>
          </cell>
          <cell r="O891" t="str">
            <v>สินเชื่อแก้ไขปัญหาหน้นอกระบบPSA</v>
          </cell>
          <cell r="P891" t="str">
            <v>1.บุคคลค้ำประกัน</v>
          </cell>
          <cell r="Q891">
            <v>37776.78</v>
          </cell>
          <cell r="R891">
            <v>8218.27</v>
          </cell>
          <cell r="S891" t="str">
            <v>จังหวัดฮอด</v>
          </cell>
          <cell r="T891" t="str">
            <v>ผบ.1146</v>
          </cell>
          <cell r="U891">
            <v>2562</v>
          </cell>
          <cell r="V891" t="str">
            <v>ผบ.1136</v>
          </cell>
          <cell r="W891">
            <v>2562</v>
          </cell>
          <cell r="X891">
            <v>18</v>
          </cell>
          <cell r="Y891">
            <v>11</v>
          </cell>
          <cell r="Z891">
            <v>2562</v>
          </cell>
          <cell r="AA891">
            <v>5</v>
          </cell>
          <cell r="AB891">
            <v>11</v>
          </cell>
          <cell r="AC891">
            <v>2562</v>
          </cell>
          <cell r="BB891" t="str">
            <v>สืบทรัพย์ 26/03/67//ลงผล 27/5/67//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นางขันธ์ทอง สุพรรณ</v>
          </cell>
          <cell r="BU891">
            <v>883262011784</v>
          </cell>
          <cell r="BV891" t="str">
            <v>1.นางขันธ์ทอง สุพรรณ 
2.นายประชา สุพรรณ
3.นายภมร  พุทธวงศ์
4.นางสาวเบญจวรรณ จันตนา</v>
          </cell>
          <cell r="BW891" t="str">
            <v>จำเลยที่ 1
คู่สมรสจำเลยที่ 1
จำเลยที่ 2
คู่สมรสจำเลยที่ 2</v>
          </cell>
          <cell r="BX891" t="str">
            <v xml:space="preserve">3-5002-00715-11-9
3-5002-00653-80-6
1-5106-00066-12-0
1-5099-01455-35-2
</v>
          </cell>
          <cell r="BY891"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1" t="str">
            <v>พบ</v>
          </cell>
          <cell r="CB891">
            <v>5</v>
          </cell>
          <cell r="CC891"/>
          <cell r="CF891"/>
          <cell r="CK891"/>
        </row>
        <row r="892">
          <cell r="B892">
            <v>2366</v>
          </cell>
          <cell r="C892">
            <v>884</v>
          </cell>
          <cell r="D892">
            <v>19</v>
          </cell>
          <cell r="E892">
            <v>12</v>
          </cell>
          <cell r="F892">
            <v>2566</v>
          </cell>
          <cell r="G892" t="str">
            <v>800061242213, 
800075405822</v>
          </cell>
          <cell r="H892" t="str">
            <v>นาย</v>
          </cell>
          <cell r="I892" t="str">
            <v>เจริญ</v>
          </cell>
          <cell r="J892" t="str">
            <v>เหลืองทอง</v>
          </cell>
          <cell r="K892">
            <v>3500200696963</v>
          </cell>
          <cell r="L892" t="str">
            <v>จอมทอง</v>
          </cell>
          <cell r="M892" t="str">
            <v>เชียงใหม่ 3</v>
          </cell>
          <cell r="N892">
            <v>8</v>
          </cell>
          <cell r="O892" t="str">
            <v>สินเชื่อพัฒนาองค์กรชุมชน (รายบุคคล)</v>
          </cell>
          <cell r="P892" t="str">
            <v>1.บุคคลค้ำประกัน</v>
          </cell>
          <cell r="Q892">
            <v>48087.23</v>
          </cell>
          <cell r="R892">
            <v>65987.820000000007</v>
          </cell>
          <cell r="S892" t="str">
            <v>จังหวัดฮอด</v>
          </cell>
          <cell r="T892" t="str">
            <v>ผบE266</v>
          </cell>
          <cell r="U892">
            <v>2563</v>
          </cell>
          <cell r="V892" t="str">
            <v>ผบE130</v>
          </cell>
          <cell r="W892">
            <v>2563</v>
          </cell>
          <cell r="X892">
            <v>13</v>
          </cell>
          <cell r="Y892">
            <v>8</v>
          </cell>
          <cell r="Z892">
            <v>2563</v>
          </cell>
          <cell r="AA892">
            <v>6</v>
          </cell>
          <cell r="AB892">
            <v>8</v>
          </cell>
          <cell r="AC892">
            <v>2563</v>
          </cell>
          <cell r="BB892" t="str">
            <v>สืบทรัพย์ครั้งที่1 25/3/67//ลงผล3/4/67//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นายเจริญ เหลืองทอง</v>
          </cell>
          <cell r="BU892">
            <v>883262011798</v>
          </cell>
          <cell r="BV892" t="str">
            <v xml:space="preserve">1.นายเจริญ เหลืองทอง 
2.นางสาวโสริยา ศิริ 
3.นายอ๊อด ศิริ
4.นางแต๋ว ศิริ
5.นายเมฒ บุญตัน
6.นางเรณู บุญตัน
</v>
          </cell>
          <cell r="BW892" t="str">
            <v>จำเลยที่ 1
ทายาทโดยของนายอ๊อด 
จำเลยที่ 2
คู่สมรสจำเลยที่ 2
จำเลยที่ 3
คู่สมรสจำเลยที่ 3</v>
          </cell>
          <cell r="BX892" t="str">
            <v>3-5002-00696-96-3
1-5002-00151-21-9
5-5002-00003-82-4
3-5002-00682-03-2
3-5701-00570-14-3
3-5002-00681-14-1</v>
          </cell>
          <cell r="BY89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2" t="str">
            <v>ไม่พบ
ไม่พบ
ไม่พบ
ไม่พบ
ไม่พบ
พบ</v>
          </cell>
          <cell r="CB892">
            <v>6</v>
          </cell>
          <cell r="CC892"/>
          <cell r="CF892"/>
          <cell r="CK892"/>
        </row>
        <row r="893">
          <cell r="B893">
            <v>2367</v>
          </cell>
          <cell r="C893">
            <v>885</v>
          </cell>
          <cell r="D893">
            <v>19</v>
          </cell>
          <cell r="E893">
            <v>12</v>
          </cell>
          <cell r="F893">
            <v>2566</v>
          </cell>
          <cell r="G893" t="str">
            <v>800055812534, 
800076517849</v>
          </cell>
          <cell r="H893" t="str">
            <v>นาย</v>
          </cell>
          <cell r="I893" t="str">
            <v>เกษม</v>
          </cell>
          <cell r="J893" t="str">
            <v>ทองก้อน</v>
          </cell>
          <cell r="K893">
            <v>3500600459349</v>
          </cell>
          <cell r="L893" t="str">
            <v>จอมทอง</v>
          </cell>
          <cell r="M893" t="str">
            <v>เชียงใหม่ 3</v>
          </cell>
          <cell r="N893">
            <v>8</v>
          </cell>
          <cell r="O893" t="str">
            <v>ธนาคารประชาชน</v>
          </cell>
          <cell r="P893" t="str">
            <v>1.บุคคลค้ำประกัน</v>
          </cell>
          <cell r="Q893">
            <v>91064.75</v>
          </cell>
          <cell r="R893">
            <v>11523.93</v>
          </cell>
          <cell r="S893" t="str">
            <v>จังหวัดฮอด</v>
          </cell>
          <cell r="T893" t="str">
            <v>ผบE247</v>
          </cell>
          <cell r="U893">
            <v>2563</v>
          </cell>
          <cell r="V893" t="str">
            <v>ผบE91</v>
          </cell>
          <cell r="W893">
            <v>2563</v>
          </cell>
          <cell r="X893">
            <v>13</v>
          </cell>
          <cell r="Y893">
            <v>8</v>
          </cell>
          <cell r="Z893">
            <v>2563</v>
          </cell>
          <cell r="AA893">
            <v>6</v>
          </cell>
          <cell r="AB893">
            <v>8</v>
          </cell>
          <cell r="AC893">
            <v>2563</v>
          </cell>
          <cell r="BB893" t="str">
            <v>สืบทรัพย์ 26/03/67//ลงผล9/4/67//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นายเกษม ทองก้อน</v>
          </cell>
          <cell r="BU893">
            <v>883263011036</v>
          </cell>
          <cell r="BV893"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3" t="str">
            <v>จำเลยที่ 1
คู่สมรสจำเลยที่ 1
จำเลยที่ 2
คู่สมรสจำเลยที่ 2
จำเลยที่ 3
คู่สมรสจำเลยที่ 3
จำเลยที่ 4
คู่สมรสจำเลยที่ 4</v>
          </cell>
          <cell r="BX893" t="str">
            <v>3-5006-00459-34-9
3-5002-00652-50-8
1-5099-00704-77-4
3-5702-00491-08-3
3-5002-00640-23-2
5-5106-00016-70-2
3-5002-00652-37-1
8-5704-84006-81-0</v>
          </cell>
          <cell r="BY893"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3" t="str">
            <v>พบ</v>
          </cell>
          <cell r="CB893">
            <v>8</v>
          </cell>
          <cell r="CC893"/>
          <cell r="CF893"/>
          <cell r="CK893"/>
        </row>
        <row r="894">
          <cell r="B894">
            <v>2368</v>
          </cell>
          <cell r="C894">
            <v>886</v>
          </cell>
          <cell r="D894">
            <v>19</v>
          </cell>
          <cell r="E894">
            <v>12</v>
          </cell>
          <cell r="F894">
            <v>2566</v>
          </cell>
          <cell r="G894" t="str">
            <v>800054249860, 
800078492272</v>
          </cell>
          <cell r="H894" t="str">
            <v>นาย</v>
          </cell>
          <cell r="I894" t="str">
            <v>อุดม</v>
          </cell>
          <cell r="J894" t="str">
            <v>แสนวงมา</v>
          </cell>
          <cell r="K894">
            <v>3500200839837</v>
          </cell>
          <cell r="L894" t="str">
            <v>อมก๋อย</v>
          </cell>
          <cell r="M894" t="str">
            <v>เชียงใหม่ 3</v>
          </cell>
          <cell r="N894">
            <v>8</v>
          </cell>
          <cell r="O894" t="str">
            <v>ธนาคารประชาชน</v>
          </cell>
          <cell r="P894" t="str">
            <v>1.บุคคลค้ำประกัน</v>
          </cell>
          <cell r="Q894">
            <v>90836</v>
          </cell>
          <cell r="R894">
            <v>20117.71</v>
          </cell>
          <cell r="S894" t="str">
            <v>จังหวัดฮอด</v>
          </cell>
          <cell r="T894" t="str">
            <v>ผบE323</v>
          </cell>
          <cell r="U894">
            <v>2563</v>
          </cell>
          <cell r="V894" t="str">
            <v>ผบE165</v>
          </cell>
          <cell r="W894">
            <v>2563</v>
          </cell>
          <cell r="X894"/>
          <cell r="Y894"/>
          <cell r="Z894"/>
          <cell r="AA894">
            <v>19</v>
          </cell>
          <cell r="AB894">
            <v>8</v>
          </cell>
          <cell r="AC894">
            <v>2563</v>
          </cell>
          <cell r="BB894" t="str">
            <v>สืบทรัพย์ 25/03/67//ลงผล3/4/67//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นายอุดม แสนวงมา</v>
          </cell>
          <cell r="BU894">
            <v>883263011179</v>
          </cell>
          <cell r="BV894" t="str">
            <v>1.นายอุดม แสนวงมา
2.นางต้อย ปันกำ
3.นางสุพัตราหรือกุลนิษฐ์ ธนันท์ชัย
4.นายสุวิทย์ ธนันท์ชัย
5.นางสาวจิรัชยา แสนวงมา</v>
          </cell>
          <cell r="BW894" t="str">
            <v>จำเลยที่ 1
คู่สมรสจำเลยที่ 1 
จำเลยที่ 2
คู่สมรสจำเลยที่ 2
จำเลยที่ 3</v>
          </cell>
          <cell r="BX894" t="str">
            <v>3-5002-00839-83-7
3-5018-00043-48-1
3-5002-00839-84-5
3-5018-00168-25-0
3-5002-00839-88-8</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4" t="str">
            <v>พบ</v>
          </cell>
          <cell r="CB894">
            <v>5</v>
          </cell>
          <cell r="CC894"/>
          <cell r="CF894"/>
          <cell r="CK894"/>
        </row>
        <row r="895">
          <cell r="B895">
            <v>2369</v>
          </cell>
          <cell r="C895">
            <v>887</v>
          </cell>
          <cell r="D895">
            <v>19</v>
          </cell>
          <cell r="E895">
            <v>12</v>
          </cell>
          <cell r="F895">
            <v>2566</v>
          </cell>
          <cell r="G895">
            <v>800093522533</v>
          </cell>
          <cell r="H895" t="str">
            <v>นาย</v>
          </cell>
          <cell r="I895" t="str">
            <v>สมชัย</v>
          </cell>
          <cell r="J895" t="str">
            <v>บูรณพงศ์ไพร</v>
          </cell>
          <cell r="K895">
            <v>2501800046008</v>
          </cell>
          <cell r="L895" t="str">
            <v>อมก๋อย</v>
          </cell>
          <cell r="M895" t="str">
            <v>เชียงใหม่ 3</v>
          </cell>
          <cell r="N895">
            <v>8</v>
          </cell>
          <cell r="O895" t="str">
            <v>ธนาคารประชาชน</v>
          </cell>
          <cell r="P895" t="str">
            <v>1.บุคคลค้ำประกัน</v>
          </cell>
          <cell r="Q895">
            <v>41326.69</v>
          </cell>
          <cell r="R895">
            <v>3885.31</v>
          </cell>
          <cell r="S895" t="str">
            <v>จังหวัดฮอด</v>
          </cell>
          <cell r="T895" t="str">
            <v>ผบE338</v>
          </cell>
          <cell r="U895">
            <v>2563</v>
          </cell>
          <cell r="V895" t="str">
            <v>ผบE178</v>
          </cell>
          <cell r="W895">
            <v>2563</v>
          </cell>
          <cell r="X895">
            <v>19</v>
          </cell>
          <cell r="Y895">
            <v>8</v>
          </cell>
          <cell r="Z895">
            <v>2563</v>
          </cell>
          <cell r="AA895">
            <v>19</v>
          </cell>
          <cell r="AB895">
            <v>8</v>
          </cell>
          <cell r="AC895">
            <v>2563</v>
          </cell>
          <cell r="BB895" t="str">
            <v>สืบทรัพย์ 25/03/67//ลงผล2/4/67//รายงานผล2/4/67//</v>
          </cell>
          <cell r="BC895">
            <v>900</v>
          </cell>
          <cell r="BD895">
            <v>5</v>
          </cell>
          <cell r="BE895">
            <v>7</v>
          </cell>
          <cell r="BF895">
            <v>2567</v>
          </cell>
          <cell r="BG895">
            <v>0</v>
          </cell>
          <cell r="BH895" t="str">
            <v>-</v>
          </cell>
          <cell r="BI895" t="str">
            <v>-</v>
          </cell>
          <cell r="BJ895" t="str">
            <v>-</v>
          </cell>
          <cell r="BK895">
            <v>0</v>
          </cell>
          <cell r="BL895">
            <v>680</v>
          </cell>
          <cell r="BM895">
            <v>0</v>
          </cell>
          <cell r="BN895" t="str">
            <v/>
          </cell>
          <cell r="BO895" t="str">
            <v/>
          </cell>
          <cell r="BP895" t="str">
            <v/>
          </cell>
          <cell r="BQ895" t="str">
            <v>-</v>
          </cell>
          <cell r="BR895" t="str">
            <v>-</v>
          </cell>
          <cell r="BS895" t="str">
            <v>-</v>
          </cell>
          <cell r="BT895" t="str">
            <v>นายสมชัย บูรณพงศ์ไพร</v>
          </cell>
          <cell r="BU895">
            <v>883263011180</v>
          </cell>
          <cell r="BV895" t="str">
            <v>1.นายสมชัย บูรณพงศ์ไพร
2.นางสาวสุดา ประไพมาลี
3.นางสาวหวังกัง ประไพมาลี</v>
          </cell>
          <cell r="BW895" t="str">
            <v>จำเลยที่ 1
จำเลยที่ 2
จำเลยที่ 3</v>
          </cell>
          <cell r="BX895" t="str">
            <v>2-5018-0046-00-8
1-5018-00001-02-2
2-5018-01142-89-2</v>
          </cell>
          <cell r="BY89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5" t="str">
            <v xml:space="preserve">ไม่พบ
ไม่พบ
ไม่พบ
</v>
          </cell>
          <cell r="CB895">
            <v>3</v>
          </cell>
          <cell r="CC895"/>
          <cell r="CF895"/>
          <cell r="CK895"/>
        </row>
        <row r="896">
          <cell r="B896">
            <v>2370</v>
          </cell>
          <cell r="C896">
            <v>888</v>
          </cell>
          <cell r="D896">
            <v>19</v>
          </cell>
          <cell r="E896">
            <v>12</v>
          </cell>
          <cell r="F896">
            <v>2566</v>
          </cell>
          <cell r="G896">
            <v>800079655661</v>
          </cell>
          <cell r="H896" t="str">
            <v>นางสาว</v>
          </cell>
          <cell r="I896" t="str">
            <v>อทิพร</v>
          </cell>
          <cell r="J896" t="str">
            <v>เทพพะ</v>
          </cell>
          <cell r="K896">
            <v>1501800065543</v>
          </cell>
          <cell r="L896" t="str">
            <v>อมก๋อย</v>
          </cell>
          <cell r="M896" t="str">
            <v>เชียงใหม่ 3</v>
          </cell>
          <cell r="N896">
            <v>8</v>
          </cell>
          <cell r="O896" t="str">
            <v>ธนาคารประชาชน</v>
          </cell>
          <cell r="P896" t="str">
            <v>1.บุคคลค้ำประกัน</v>
          </cell>
          <cell r="Q896">
            <v>69994</v>
          </cell>
          <cell r="R896">
            <v>10906.9</v>
          </cell>
          <cell r="S896" t="str">
            <v>จังหวัดฮอด</v>
          </cell>
          <cell r="T896" t="str">
            <v>ผบE333</v>
          </cell>
          <cell r="U896">
            <v>2563</v>
          </cell>
          <cell r="V896" t="str">
            <v>ผบE174</v>
          </cell>
          <cell r="W896">
            <v>2563</v>
          </cell>
          <cell r="X896">
            <v>19</v>
          </cell>
          <cell r="Y896">
            <v>8</v>
          </cell>
          <cell r="Z896">
            <v>2563</v>
          </cell>
          <cell r="AA896">
            <v>19</v>
          </cell>
          <cell r="AB896">
            <v>8</v>
          </cell>
          <cell r="AC896">
            <v>2563</v>
          </cell>
          <cell r="BB896" t="str">
            <v>สืบทรัพย์ 25/03/67//ลงผล2/4/67//รายงานผล2/4/67//</v>
          </cell>
          <cell r="BC896">
            <v>1500</v>
          </cell>
          <cell r="BD896">
            <v>5</v>
          </cell>
          <cell r="BE896">
            <v>7</v>
          </cell>
          <cell r="BF896">
            <v>2567</v>
          </cell>
          <cell r="BG896">
            <v>0</v>
          </cell>
          <cell r="BH896" t="str">
            <v>-</v>
          </cell>
          <cell r="BI896" t="str">
            <v>-</v>
          </cell>
          <cell r="BJ896" t="str">
            <v>-</v>
          </cell>
          <cell r="BK896">
            <v>0</v>
          </cell>
          <cell r="BL896">
            <v>1050</v>
          </cell>
          <cell r="BM896">
            <v>0</v>
          </cell>
          <cell r="BN896" t="str">
            <v/>
          </cell>
          <cell r="BO896" t="str">
            <v/>
          </cell>
          <cell r="BP896" t="str">
            <v/>
          </cell>
          <cell r="BQ896" t="str">
            <v>-</v>
          </cell>
          <cell r="BR896" t="str">
            <v>-</v>
          </cell>
          <cell r="BS896" t="str">
            <v>-</v>
          </cell>
          <cell r="BT896" t="str">
            <v>นางสาวอทิพร เทพพะ</v>
          </cell>
          <cell r="BU896">
            <v>883263011176</v>
          </cell>
          <cell r="BV896" t="str">
            <v>1.นางสาวอนิพร เทพพะ 
2.นายสมพงษ์ เสนารอด
3.นางจันทร์เป็ง เจริญพร
4.นายพิศิษฐ์ เจริญพร
5.นางสาววิภาพรภา แก้วติ</v>
          </cell>
          <cell r="BW896" t="str">
            <v>จำเลยที่ 1
คู่สมรสจำเลยที่ 1
จำเลยที่ 2
คู่สมรสจำเลยที่ 2
จำเลยที่ 3</v>
          </cell>
          <cell r="BX896" t="str">
            <v>1-5018-00065-54-3
3-5002-00596-51-9
3-5018-00204-59-1
3-5099-00830-98-9
3-5018-00204-60-4</v>
          </cell>
          <cell r="BY896"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6" t="str">
            <v>ไม่พบ
ไม่พบ
ไม่พบ
ไม่พบ
ไม่พบ</v>
          </cell>
          <cell r="CB896">
            <v>5</v>
          </cell>
          <cell r="CC896"/>
          <cell r="CF896"/>
          <cell r="CK896"/>
        </row>
        <row r="897">
          <cell r="B897">
            <v>2371</v>
          </cell>
          <cell r="C897">
            <v>889</v>
          </cell>
          <cell r="D897">
            <v>19</v>
          </cell>
          <cell r="E897">
            <v>12</v>
          </cell>
          <cell r="F897">
            <v>2566</v>
          </cell>
          <cell r="G897">
            <v>800049596557</v>
          </cell>
          <cell r="H897" t="str">
            <v>นางสาว</v>
          </cell>
          <cell r="I897" t="str">
            <v>อัญชลีพร</v>
          </cell>
          <cell r="J897" t="str">
            <v>นามเมือง</v>
          </cell>
          <cell r="K897">
            <v>1560500021205</v>
          </cell>
          <cell r="L897" t="str">
            <v>อมก๋อย</v>
          </cell>
          <cell r="M897" t="str">
            <v>เชียงใหม่ 3</v>
          </cell>
          <cell r="N897">
            <v>8</v>
          </cell>
          <cell r="O897" t="str">
            <v>สวัสดิการ</v>
          </cell>
          <cell r="P897" t="str">
            <v>1.บุคคลค้ำประกัน</v>
          </cell>
          <cell r="Q897">
            <v>400977.4</v>
          </cell>
          <cell r="R897">
            <v>24019.55</v>
          </cell>
          <cell r="S897" t="str">
            <v>จังหวัดเชียงใหม่</v>
          </cell>
          <cell r="T897" t="str">
            <v>ผบ.1168</v>
          </cell>
          <cell r="U897">
            <v>2562</v>
          </cell>
          <cell r="V897" t="str">
            <v>ผบ.1321</v>
          </cell>
          <cell r="W897">
            <v>2562</v>
          </cell>
          <cell r="X897">
            <v>19</v>
          </cell>
          <cell r="Y897">
            <v>8</v>
          </cell>
          <cell r="Z897">
            <v>2563</v>
          </cell>
          <cell r="AA897">
            <v>9</v>
          </cell>
          <cell r="AB897">
            <v>7</v>
          </cell>
          <cell r="AC897">
            <v>2562</v>
          </cell>
          <cell r="BB897" t="str">
            <v>สืบทรัพย์ 22/02/67//ลงผลสืบทรัพย์ 26/3/67//</v>
          </cell>
          <cell r="BC897">
            <v>1200</v>
          </cell>
          <cell r="BD897">
            <v>5</v>
          </cell>
          <cell r="BE897">
            <v>7</v>
          </cell>
          <cell r="BF897">
            <v>2567</v>
          </cell>
          <cell r="BG897">
            <v>0</v>
          </cell>
          <cell r="BH897" t="str">
            <v>-</v>
          </cell>
          <cell r="BI897" t="str">
            <v>-</v>
          </cell>
          <cell r="BJ897" t="str">
            <v>-</v>
          </cell>
          <cell r="BK897">
            <v>0</v>
          </cell>
          <cell r="BL897">
            <v>1010</v>
          </cell>
          <cell r="BM897">
            <v>0</v>
          </cell>
          <cell r="BN897" t="str">
            <v/>
          </cell>
          <cell r="BO897" t="str">
            <v/>
          </cell>
          <cell r="BP897" t="str">
            <v/>
          </cell>
          <cell r="BQ897" t="str">
            <v>-</v>
          </cell>
          <cell r="BR897" t="str">
            <v>-</v>
          </cell>
          <cell r="BS897" t="str">
            <v>-</v>
          </cell>
          <cell r="BT897" t="str">
            <v>นางสาวอัญชลีพร นามเมือง</v>
          </cell>
          <cell r="BU897">
            <v>883262010714</v>
          </cell>
          <cell r="BV897" t="str">
            <v xml:space="preserve">1.นางสาวอัญชลี  นามเมือง
2.นางสาววิถาวดี  เป็งหล้า
3.นายชลวรรษ   ปานพรม
4.นางสาวสุภาพ   ดอยคำ
</v>
          </cell>
          <cell r="BW897" t="str">
            <v>จำเลยที่ 1
จำเลยที่ 2
คู่สมรสจำเลยที่ 2
จำเลยที่ 3</v>
          </cell>
          <cell r="BX897" t="str">
            <v>1-5605-00021-20-5
1-5018-00007-67-5
1-4709-00081-33-8
3-5007-00177-85-0</v>
          </cell>
          <cell r="BY897"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7" t="str">
            <v>ไม่พบ</v>
          </cell>
          <cell r="CB897"/>
          <cell r="CC897"/>
          <cell r="CF897"/>
          <cell r="CK897"/>
        </row>
        <row r="898">
          <cell r="B898">
            <v>2372</v>
          </cell>
          <cell r="C898">
            <v>890</v>
          </cell>
          <cell r="D898">
            <v>19</v>
          </cell>
          <cell r="E898">
            <v>12</v>
          </cell>
          <cell r="F898">
            <v>2566</v>
          </cell>
          <cell r="G898">
            <v>800055812526</v>
          </cell>
          <cell r="H898" t="str">
            <v>นางสาว</v>
          </cell>
          <cell r="I898" t="str">
            <v xml:space="preserve">กุลยา </v>
          </cell>
          <cell r="J898" t="str">
            <v>แรดสวนสี</v>
          </cell>
          <cell r="K898">
            <v>3500200640232</v>
          </cell>
          <cell r="L898" t="str">
            <v>จอมทอง</v>
          </cell>
          <cell r="M898" t="str">
            <v>เชียงใหม่ 3</v>
          </cell>
          <cell r="N898">
            <v>8</v>
          </cell>
          <cell r="O898" t="str">
            <v>ธนาคารประชาชน</v>
          </cell>
          <cell r="P898" t="str">
            <v>1.บุคคลค้ำประกัน</v>
          </cell>
          <cell r="Q898">
            <v>46204.92</v>
          </cell>
          <cell r="R898">
            <v>5687.1</v>
          </cell>
          <cell r="S898" t="str">
            <v>จังหวัดฮอด</v>
          </cell>
          <cell r="T898" t="str">
            <v>ผบ1141</v>
          </cell>
          <cell r="U898">
            <v>2562</v>
          </cell>
          <cell r="V898" t="str">
            <v>ผบ.1121</v>
          </cell>
          <cell r="W898">
            <v>2562</v>
          </cell>
          <cell r="AA898">
            <v>18</v>
          </cell>
          <cell r="AB898">
            <v>11</v>
          </cell>
          <cell r="AC898">
            <v>2562</v>
          </cell>
          <cell r="BB898" t="str">
            <v>สืบทรัพย์ 22/03/67//ลงผล4/4/67//</v>
          </cell>
          <cell r="BC898" t="str">
            <v/>
          </cell>
          <cell r="BD898" t="str">
            <v/>
          </cell>
          <cell r="BE898" t="str">
            <v/>
          </cell>
          <cell r="BF898" t="str">
            <v/>
          </cell>
          <cell r="BG898" t="str">
            <v/>
          </cell>
          <cell r="BH898" t="str">
            <v/>
          </cell>
          <cell r="BI898" t="str">
            <v/>
          </cell>
          <cell r="BJ898" t="str">
            <v/>
          </cell>
          <cell r="BK898" t="str">
            <v/>
          </cell>
          <cell r="BL898" t="str">
            <v/>
          </cell>
          <cell r="BM898" t="str">
            <v/>
          </cell>
          <cell r="BN898" t="str">
            <v/>
          </cell>
          <cell r="BO898" t="str">
            <v/>
          </cell>
          <cell r="BP898" t="str">
            <v/>
          </cell>
          <cell r="BQ898" t="str">
            <v/>
          </cell>
          <cell r="BR898" t="str">
            <v/>
          </cell>
          <cell r="BS898" t="str">
            <v/>
          </cell>
          <cell r="BT898" t="str">
            <v>นางสาวกุลยา  แรดสวนสี</v>
          </cell>
          <cell r="BU898">
            <v>883262011804</v>
          </cell>
          <cell r="BV898"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8" t="str">
            <v xml:space="preserve">จำเลยที่ 1
คู่สมรสจำเลยที่ 1
จำเลยที่ 2
คู่สมรสจำเลยที่2
จำเลยที่ 3
คู่สมรสจำเลยที่ 3
จำเลยที่ 4
คู่สมรสจำเลยที่ 4
</v>
          </cell>
          <cell r="BX898" t="str">
            <v>3-5002-00640-23-2
5-5106-00016-70-2
1-5099-00704-77-4
3-5702-00491-08-3
3-5006-00459-34-9
3-5002-00652-50-8
3-5002-00652-37-1
8-5704*84006-81-0</v>
          </cell>
          <cell r="BY898"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8" t="str">
            <v>พบ</v>
          </cell>
          <cell r="CB898">
            <v>8</v>
          </cell>
          <cell r="CC898"/>
          <cell r="CF898"/>
          <cell r="CK898"/>
        </row>
        <row r="899">
          <cell r="B899">
            <v>2373</v>
          </cell>
          <cell r="C899">
            <v>891</v>
          </cell>
          <cell r="D899">
            <v>19</v>
          </cell>
          <cell r="E899">
            <v>12</v>
          </cell>
          <cell r="F899">
            <v>2566</v>
          </cell>
          <cell r="G899">
            <v>800087458710</v>
          </cell>
          <cell r="H899" t="str">
            <v>นางสาว</v>
          </cell>
          <cell r="I899" t="str">
            <v>จารุวรรณ</v>
          </cell>
          <cell r="J899" t="str">
            <v>จันทราภาณุกร</v>
          </cell>
          <cell r="K899">
            <v>3500200481134</v>
          </cell>
          <cell r="L899" t="str">
            <v>จอมทอง</v>
          </cell>
          <cell r="M899" t="str">
            <v>เชียงใหม่ 3</v>
          </cell>
          <cell r="N899">
            <v>8</v>
          </cell>
          <cell r="O899" t="str">
            <v>สินเชื่อแก้ไขปัญหาหนี้นอกระบบPSA</v>
          </cell>
          <cell r="P899" t="str">
            <v>1.บุคคลค้ำประกัน</v>
          </cell>
          <cell r="Q899">
            <v>48611.06</v>
          </cell>
          <cell r="R899">
            <v>4981.04</v>
          </cell>
          <cell r="S899" t="str">
            <v>จังหวัดฮอด</v>
          </cell>
          <cell r="T899" t="str">
            <v>ผบ.1176</v>
          </cell>
          <cell r="U899">
            <v>2562</v>
          </cell>
          <cell r="V899" t="str">
            <v>ผบ.1147</v>
          </cell>
          <cell r="W899">
            <v>2562</v>
          </cell>
          <cell r="AA899">
            <v>18</v>
          </cell>
          <cell r="AB899">
            <v>11</v>
          </cell>
          <cell r="AC899">
            <v>2562</v>
          </cell>
          <cell r="BB899" t="str">
            <v>ส่งสืบ 22/1/67//ลงผล 26/3/67</v>
          </cell>
          <cell r="BC899">
            <v>1200</v>
          </cell>
          <cell r="BD899">
            <v>1</v>
          </cell>
          <cell r="BE899">
            <v>7</v>
          </cell>
          <cell r="BF899">
            <v>2567</v>
          </cell>
          <cell r="BG899">
            <v>0</v>
          </cell>
          <cell r="BH899" t="str">
            <v>-</v>
          </cell>
          <cell r="BI899" t="str">
            <v>-</v>
          </cell>
          <cell r="BJ899" t="str">
            <v>-</v>
          </cell>
          <cell r="BK899">
            <v>0</v>
          </cell>
          <cell r="BL899">
            <v>1060</v>
          </cell>
          <cell r="BM899">
            <v>0</v>
          </cell>
          <cell r="BN899" t="str">
            <v/>
          </cell>
          <cell r="BO899" t="str">
            <v/>
          </cell>
          <cell r="BP899" t="str">
            <v/>
          </cell>
          <cell r="BQ899" t="str">
            <v>-</v>
          </cell>
          <cell r="BR899" t="str">
            <v>-</v>
          </cell>
          <cell r="BS899" t="str">
            <v>-</v>
          </cell>
          <cell r="BT899" t="str">
            <v>นางสาวจารุวรรณ จันทราภาณุกร</v>
          </cell>
          <cell r="BU899">
            <v>883262011806</v>
          </cell>
          <cell r="BV899" t="str">
            <v>นางสาวจารุวรรณ   จันทราภาณุกร
นายนิกร  ปากบ่อง
นายอุทัย  แสนเมืองปัน
นางสาวสุชาดา  ยมนา</v>
          </cell>
          <cell r="BW899" t="str">
            <v>จำเลยที่ 1
คู่สมรสจำเลยที่ 1
จำเลยที่ 2
จำเลยที่ 3</v>
          </cell>
          <cell r="BX899" t="str">
            <v xml:space="preserve">3-5002-00481-13-4
3-5106-00507-90-4
3-5002-00453-76-9
3-5002-00674-73-1
</v>
          </cell>
          <cell r="BY899"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9" t="str">
            <v>ไม่พบ</v>
          </cell>
          <cell r="CB899"/>
          <cell r="CC899"/>
          <cell r="CF899"/>
          <cell r="CK899"/>
        </row>
        <row r="900">
          <cell r="B900">
            <v>2374</v>
          </cell>
          <cell r="C900">
            <v>892</v>
          </cell>
          <cell r="D900">
            <v>19</v>
          </cell>
          <cell r="E900">
            <v>12</v>
          </cell>
          <cell r="F900">
            <v>2566</v>
          </cell>
          <cell r="G900">
            <v>800022223583</v>
          </cell>
          <cell r="H900" t="str">
            <v>นาย</v>
          </cell>
          <cell r="I900" t="str">
            <v>ประภัตร์</v>
          </cell>
          <cell r="J900" t="str">
            <v>สารินจา</v>
          </cell>
          <cell r="K900">
            <v>3500300312237</v>
          </cell>
          <cell r="L900" t="str">
            <v>จอมทอง</v>
          </cell>
          <cell r="M900" t="str">
            <v>เชียงใหม่ 3</v>
          </cell>
          <cell r="N900">
            <v>8</v>
          </cell>
          <cell r="O900" t="str">
            <v>ธนาคารประชาชน</v>
          </cell>
          <cell r="P900" t="str">
            <v>1.บุคคลค้ำประกัน</v>
          </cell>
          <cell r="Q900">
            <v>31196</v>
          </cell>
          <cell r="R900">
            <v>6530.88</v>
          </cell>
          <cell r="S900" t="str">
            <v>จังหวัดฮอด</v>
          </cell>
          <cell r="T900" t="str">
            <v>ผบ.1154</v>
          </cell>
          <cell r="U900">
            <v>2562</v>
          </cell>
          <cell r="V900" t="str">
            <v>ผบ.1117</v>
          </cell>
          <cell r="W900">
            <v>2562</v>
          </cell>
          <cell r="AA900">
            <v>18</v>
          </cell>
          <cell r="AB900">
            <v>11</v>
          </cell>
          <cell r="AC900">
            <v>2562</v>
          </cell>
          <cell r="BB900" t="str">
            <v>สืบทรัพย์ 22/4/67//ลง27/5/67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นายประภัตร์ สารินจา</v>
          </cell>
          <cell r="BU900">
            <v>883262011809</v>
          </cell>
          <cell r="BV900"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0" t="str">
            <v>จำเลยที่ 1
คู่สมรสจำเลยที่ 1
จำเลยที่ 2
คู่สมรสจำเลยที่ 2
จำเลยที่ 3
คู่สมรสจำเลยที่ 3</v>
          </cell>
          <cell r="BX900" t="str">
            <v>3-5003-00312-23-7
3-5003-00254-35-1
3-5002-00568-77-9
3-6703-00829-61-1
3-5002-00469-61-4
3-5106-00518-71-0</v>
          </cell>
          <cell r="BY900"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0" t="str">
            <v>พบ</v>
          </cell>
          <cell r="CB900">
            <v>6</v>
          </cell>
          <cell r="CC900"/>
          <cell r="CF900"/>
          <cell r="CK900"/>
        </row>
        <row r="901">
          <cell r="B901">
            <v>2375</v>
          </cell>
          <cell r="C901">
            <v>893</v>
          </cell>
          <cell r="D901">
            <v>19</v>
          </cell>
          <cell r="E901">
            <v>12</v>
          </cell>
          <cell r="F901">
            <v>2566</v>
          </cell>
          <cell r="G901" t="str">
            <v>800077554221, 
800093659731</v>
          </cell>
          <cell r="H901" t="str">
            <v>นางสาว</v>
          </cell>
          <cell r="I901" t="str">
            <v>สุธารัตน์</v>
          </cell>
          <cell r="J901" t="str">
            <v>สุขเจริญ</v>
          </cell>
          <cell r="K901">
            <v>3600700656846</v>
          </cell>
          <cell r="L901" t="str">
            <v>จอมทอง</v>
          </cell>
          <cell r="M901" t="str">
            <v>เชียงใหม่ 3</v>
          </cell>
          <cell r="N901">
            <v>8</v>
          </cell>
          <cell r="O901" t="str">
            <v>สินเชื่อแก้ไขปัญหาหนี้นอกระบบPSA</v>
          </cell>
          <cell r="P901" t="str">
            <v>1.บุคคลค้ำประกัน</v>
          </cell>
          <cell r="Q901">
            <v>31941.16</v>
          </cell>
          <cell r="R901">
            <v>4734.83</v>
          </cell>
          <cell r="S901" t="str">
            <v>จังหวัดฮอด</v>
          </cell>
          <cell r="T901" t="str">
            <v>ผบE260</v>
          </cell>
          <cell r="U901">
            <v>2563</v>
          </cell>
          <cell r="V901" t="str">
            <v>ผบE128</v>
          </cell>
          <cell r="W901">
            <v>2563</v>
          </cell>
          <cell r="AA901">
            <v>13</v>
          </cell>
          <cell r="AB901">
            <v>8</v>
          </cell>
          <cell r="AC901">
            <v>2563</v>
          </cell>
          <cell r="BB901" t="str">
            <v>สืบทรัพย์ครั้งที่หนึ่ง22/03/67//ลงผล19/4/67//รายงาน17/5/2567//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นางสาวสุธารัตน์ สุขเจริญ</v>
          </cell>
          <cell r="BU901">
            <v>883263011126</v>
          </cell>
          <cell r="BV901" t="str">
            <v>1. นางสาวสุธารัตน์ สุขเจริญ
2.นางอุษณี รู้ฉลาด
3. นายคำปัน รู้ฉลาด
4.นายภูริทรรศ แสนศรี</v>
          </cell>
          <cell r="BW901" t="str">
            <v xml:space="preserve">จำเลยที่ 1
จำเลยที่ 2
คู่สมรสจำเลยที่ 2
จำเลยที่ 3
</v>
          </cell>
          <cell r="BX901" t="str">
            <v xml:space="preserve">3-5007-00656-84-6
3-5003-00351-57-7
3-5003-00338-39-2
3-5002-00555-63-4
</v>
          </cell>
          <cell r="BY9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1" t="str">
            <v>พบ</v>
          </cell>
          <cell r="CB901">
            <v>4</v>
          </cell>
          <cell r="CC901"/>
          <cell r="CF901"/>
          <cell r="CK901"/>
        </row>
        <row r="902">
          <cell r="B902">
            <v>2376</v>
          </cell>
          <cell r="C902">
            <v>894</v>
          </cell>
          <cell r="D902">
            <v>19</v>
          </cell>
          <cell r="E902">
            <v>12</v>
          </cell>
          <cell r="F902">
            <v>2566</v>
          </cell>
          <cell r="G902">
            <v>800045730853</v>
          </cell>
          <cell r="H902" t="str">
            <v>นาย</v>
          </cell>
          <cell r="I902" t="str">
            <v>สุเทพ</v>
          </cell>
          <cell r="J902" t="str">
            <v>สุทินนา</v>
          </cell>
          <cell r="K902">
            <v>3500200384813</v>
          </cell>
          <cell r="L902" t="str">
            <v>จอมทอง</v>
          </cell>
          <cell r="M902" t="str">
            <v>เชียงใหม่ 3</v>
          </cell>
          <cell r="N902">
            <v>8</v>
          </cell>
          <cell r="O902" t="str">
            <v>ธนาคารประชาชน</v>
          </cell>
          <cell r="P902" t="str">
            <v>1.บุคคลค้ำประกัน</v>
          </cell>
          <cell r="Q902">
            <v>37299.599999999999</v>
          </cell>
          <cell r="R902">
            <v>9351.82</v>
          </cell>
          <cell r="S902" t="str">
            <v>แขวงเชียงใหม่</v>
          </cell>
          <cell r="T902" t="str">
            <v>ผบ10374</v>
          </cell>
          <cell r="U902">
            <v>2562</v>
          </cell>
          <cell r="V902" t="str">
            <v>ผบ.11307</v>
          </cell>
          <cell r="W902">
            <v>2562</v>
          </cell>
          <cell r="AA902">
            <v>4</v>
          </cell>
          <cell r="AB902">
            <v>11</v>
          </cell>
          <cell r="AC902">
            <v>2562</v>
          </cell>
          <cell r="BB902" t="str">
            <v>สืบทรัพย์ 25/03/67//ลงผล9/4/67//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นายสุเทพ สุทินนา</v>
          </cell>
          <cell r="BU902">
            <v>883262011812</v>
          </cell>
          <cell r="BV902"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2" t="str">
            <v>จำเลยที่ 1
คู่สมรสจำเลยที่ 1
จำเลยที่ 2
คู่สมรสจำเลยที่ 2
จำเลยที่ 3
คู่สมรสจำเลยที่ 3</v>
          </cell>
          <cell r="BX902" t="str">
            <v xml:space="preserve">3-5002-00384-81-3
3-5002-00389-74-2
3-50002-00252-68-2
35002-00390-69-4
3-1506-00610-47-4
3-1506-00580-29-0
</v>
          </cell>
          <cell r="BY902"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2" t="str">
            <v>พบ</v>
          </cell>
          <cell r="CB902">
            <v>6</v>
          </cell>
          <cell r="CC902"/>
          <cell r="CF902"/>
          <cell r="CK902"/>
        </row>
        <row r="903">
          <cell r="B903">
            <v>2377</v>
          </cell>
          <cell r="C903">
            <v>895</v>
          </cell>
          <cell r="D903">
            <v>19</v>
          </cell>
          <cell r="E903">
            <v>12</v>
          </cell>
          <cell r="F903">
            <v>2566</v>
          </cell>
          <cell r="G903">
            <v>800057176979</v>
          </cell>
          <cell r="H903" t="str">
            <v>นาย</v>
          </cell>
          <cell r="I903" t="str">
            <v>สำราญ</v>
          </cell>
          <cell r="J903" t="str">
            <v>กุณาธรรม</v>
          </cell>
          <cell r="K903">
            <v>3500200538365</v>
          </cell>
          <cell r="L903" t="str">
            <v>จอมทอง</v>
          </cell>
          <cell r="M903" t="str">
            <v>เชียงใหม่ 3</v>
          </cell>
          <cell r="N903">
            <v>8</v>
          </cell>
          <cell r="O903" t="str">
            <v>สินเชื่ออุปโภคบริโภคเพื่อสังคม</v>
          </cell>
          <cell r="P903" t="str">
            <v>1.บุคคลค้ำประกัน</v>
          </cell>
          <cell r="Q903">
            <v>31241.200000000001</v>
          </cell>
          <cell r="R903">
            <v>6828.97</v>
          </cell>
          <cell r="S903" t="str">
            <v>จังหวัดฮอด</v>
          </cell>
          <cell r="T903" t="str">
            <v>ผบ1173</v>
          </cell>
          <cell r="U903">
            <v>2562</v>
          </cell>
          <cell r="V903" t="str">
            <v>ผบ.1152</v>
          </cell>
          <cell r="W903">
            <v>2562</v>
          </cell>
          <cell r="X903"/>
          <cell r="Y903"/>
          <cell r="Z903"/>
          <cell r="AA903">
            <v>18</v>
          </cell>
          <cell r="AB903">
            <v>11</v>
          </cell>
          <cell r="AC903">
            <v>2562</v>
          </cell>
          <cell r="BB903" t="str">
            <v>สืบทรัพย์ 22/03/67//ลงผล4/4/67//รายงานผล20/5/67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นายสำราญ กุณาธรรม</v>
          </cell>
          <cell r="BU903">
            <v>883262011814</v>
          </cell>
          <cell r="BV903"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3" t="str">
            <v xml:space="preserve">จำเลยที่ 1
คู่สมรสจำเลยที่ 1
จำเลยที่ 2
คู่สมรสจำเลยที่ 2
จำเลยที่ 3
คู่สมรสจำเลยที่ 3
</v>
          </cell>
          <cell r="BX903" t="str">
            <v>3-5002-00838-36-5
3-5002-00040-90-1
3-5002-00864-19-0
3-5002-00043-80-3
3-5002-00017-30-6
3-5002-00893-42-4</v>
          </cell>
          <cell r="BY903"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3" t="str">
            <v>พบ</v>
          </cell>
          <cell r="CB903">
            <v>6</v>
          </cell>
          <cell r="CC903"/>
          <cell r="CF903"/>
          <cell r="CK903"/>
        </row>
        <row r="904">
          <cell r="B904">
            <v>2378</v>
          </cell>
          <cell r="C904">
            <v>896</v>
          </cell>
          <cell r="D904">
            <v>19</v>
          </cell>
          <cell r="E904">
            <v>12</v>
          </cell>
          <cell r="F904">
            <v>2566</v>
          </cell>
          <cell r="G904">
            <v>800088318137</v>
          </cell>
          <cell r="H904" t="str">
            <v>นาง</v>
          </cell>
          <cell r="I904" t="str">
            <v>ทศพร</v>
          </cell>
          <cell r="J904" t="str">
            <v>นามเทพ</v>
          </cell>
          <cell r="K904">
            <v>3500200881639</v>
          </cell>
          <cell r="L904" t="str">
            <v>จอมทอง</v>
          </cell>
          <cell r="M904" t="str">
            <v>เชียงใหม่ 3</v>
          </cell>
          <cell r="N904">
            <v>8</v>
          </cell>
          <cell r="O904" t="str">
            <v>สินเชื่อแก้ไขปัญหาหนี้นอกระบบPSA</v>
          </cell>
          <cell r="P904" t="str">
            <v>1.บุคคลค้ำประกัน</v>
          </cell>
          <cell r="Q904">
            <v>42131.64</v>
          </cell>
          <cell r="R904">
            <v>3464.46</v>
          </cell>
          <cell r="S904" t="str">
            <v>จังหวัดฮอด</v>
          </cell>
          <cell r="T904" t="str">
            <v>ผบ1147</v>
          </cell>
          <cell r="U904">
            <v>2562</v>
          </cell>
          <cell r="V904" t="str">
            <v>ผบ.1132</v>
          </cell>
          <cell r="W904">
            <v>2562</v>
          </cell>
          <cell r="X904">
            <v>18</v>
          </cell>
          <cell r="Y904">
            <v>11</v>
          </cell>
          <cell r="Z904">
            <v>2562</v>
          </cell>
          <cell r="AA904">
            <v>18</v>
          </cell>
          <cell r="AB904">
            <v>11</v>
          </cell>
          <cell r="AC904">
            <v>2562</v>
          </cell>
          <cell r="BB904" t="str">
            <v>สืบทรัพย์ 25/03/67//ลงผล6/4/67//</v>
          </cell>
          <cell r="BC904">
            <v>1200</v>
          </cell>
          <cell r="BD904" t="str">
            <v/>
          </cell>
          <cell r="BE904" t="str">
            <v/>
          </cell>
          <cell r="BF904" t="str">
            <v/>
          </cell>
          <cell r="BG904">
            <v>0</v>
          </cell>
          <cell r="BH904" t="str">
            <v>-</v>
          </cell>
          <cell r="BI904" t="str">
            <v>-</v>
          </cell>
          <cell r="BJ904" t="str">
            <v>-</v>
          </cell>
          <cell r="BK904">
            <v>0</v>
          </cell>
          <cell r="BL904" t="str">
            <v/>
          </cell>
          <cell r="BM904">
            <v>0</v>
          </cell>
          <cell r="BN904" t="str">
            <v/>
          </cell>
          <cell r="BO904" t="str">
            <v/>
          </cell>
          <cell r="BP904" t="str">
            <v/>
          </cell>
          <cell r="BQ904" t="str">
            <v>-</v>
          </cell>
          <cell r="BR904" t="str">
            <v>-</v>
          </cell>
          <cell r="BS904" t="str">
            <v>-</v>
          </cell>
          <cell r="BT904" t="str">
            <v>นางทศพร นามเทพ</v>
          </cell>
          <cell r="BU904">
            <v>883262011816</v>
          </cell>
          <cell r="BV904" t="str">
            <v>1.นางทศพร นามเทพ 
2.นางอัญชลี ปล้องทอง
3. นายจตุพร ปล้องทอง
4.นายนภัสกร สุริยะ</v>
          </cell>
          <cell r="BW904" t="str">
            <v xml:space="preserve">จำเลยที่ 1
จำเลยที่ 2
คู่สมรสจำเลยที่ 2
จำเลยที่ 3
</v>
          </cell>
          <cell r="BX904" t="str">
            <v xml:space="preserve">3-5002-00881-63-9
3-5002-00881-70-1
3-5002-00860-18-6
3-5002-00001-43-4
</v>
          </cell>
          <cell r="BY904"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4" t="str">
            <v>พบ</v>
          </cell>
          <cell r="CB904">
            <v>4</v>
          </cell>
          <cell r="CC904"/>
          <cell r="CF904"/>
          <cell r="CK904"/>
        </row>
        <row r="905">
          <cell r="B905">
            <v>2379</v>
          </cell>
          <cell r="C905">
            <v>897</v>
          </cell>
          <cell r="D905">
            <v>19</v>
          </cell>
          <cell r="E905">
            <v>12</v>
          </cell>
          <cell r="F905">
            <v>2566</v>
          </cell>
          <cell r="G905">
            <v>800087790641</v>
          </cell>
          <cell r="H905" t="str">
            <v>นาย</v>
          </cell>
          <cell r="I905" t="str">
            <v>อิสรชัย</v>
          </cell>
          <cell r="J905" t="str">
            <v>สายแปลง</v>
          </cell>
          <cell r="K905">
            <v>3660700441131</v>
          </cell>
          <cell r="L905" t="str">
            <v>จอมทอง</v>
          </cell>
          <cell r="M905" t="str">
            <v>เชียงใหม่ 3</v>
          </cell>
          <cell r="N905">
            <v>8</v>
          </cell>
          <cell r="O905" t="str">
            <v>ธนาคารประชาชน</v>
          </cell>
          <cell r="P905" t="str">
            <v>1.บุคคลค้ำประกัน</v>
          </cell>
          <cell r="Q905">
            <v>193748.75</v>
          </cell>
          <cell r="R905">
            <v>20881.97</v>
          </cell>
          <cell r="S905" t="str">
            <v>จังหวัดฮอด</v>
          </cell>
          <cell r="T905" t="str">
            <v>ผบ1138</v>
          </cell>
          <cell r="U905">
            <v>2562</v>
          </cell>
          <cell r="V905" t="str">
            <v>ผบ1135</v>
          </cell>
          <cell r="W905">
            <v>2562</v>
          </cell>
          <cell r="X905">
            <v>18</v>
          </cell>
          <cell r="Y905">
            <v>11</v>
          </cell>
          <cell r="Z905">
            <v>2562</v>
          </cell>
          <cell r="AA905">
            <v>18</v>
          </cell>
          <cell r="AB905">
            <v>11</v>
          </cell>
          <cell r="AC905">
            <v>2562</v>
          </cell>
          <cell r="BB905" t="str">
            <v>สืบทรัพย์ 22/1/67//ลงผลสืบทรัพย์ 26/1/67</v>
          </cell>
          <cell r="BC905">
            <v>900</v>
          </cell>
          <cell r="BD905">
            <v>5</v>
          </cell>
          <cell r="BE905">
            <v>7</v>
          </cell>
          <cell r="BF905">
            <v>2567</v>
          </cell>
          <cell r="BG905">
            <v>0</v>
          </cell>
          <cell r="BH905" t="str">
            <v>-</v>
          </cell>
          <cell r="BI905" t="str">
            <v>-</v>
          </cell>
          <cell r="BJ905" t="str">
            <v>-</v>
          </cell>
          <cell r="BK905">
            <v>0</v>
          </cell>
          <cell r="BL905">
            <v>950</v>
          </cell>
          <cell r="BM905">
            <v>0</v>
          </cell>
          <cell r="BN905" t="str">
            <v/>
          </cell>
          <cell r="BO905" t="str">
            <v/>
          </cell>
          <cell r="BP905" t="str">
            <v/>
          </cell>
          <cell r="BQ905" t="str">
            <v>-</v>
          </cell>
          <cell r="BR905" t="str">
            <v>-</v>
          </cell>
          <cell r="BS905" t="str">
            <v>-</v>
          </cell>
          <cell r="BT905" t="str">
            <v>นายอิสรชัย สายแปลง</v>
          </cell>
          <cell r="BU905">
            <v>883262011817</v>
          </cell>
          <cell r="BV905" t="str">
            <v>นายอิสรชัย    สายแปลง
นายบดินทร์  ยศบุญยืน
นางสาวอรอนงค์  วรรณหนอง</v>
          </cell>
          <cell r="BW905" t="str">
            <v>จำเลยที่ 1
จำเลยที่ 2
จำเลยที่ 3</v>
          </cell>
          <cell r="BX905" t="str">
            <v>3-6607-00441-13-1
1-5099-00899-96-6
1-5103-00076-70-7</v>
          </cell>
          <cell r="BY905"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5" t="str">
            <v>ไม่พบ</v>
          </cell>
          <cell r="CB905"/>
          <cell r="CC905"/>
          <cell r="CF905"/>
          <cell r="CK905"/>
        </row>
        <row r="906">
          <cell r="B906">
            <v>2380</v>
          </cell>
          <cell r="C906">
            <v>898</v>
          </cell>
          <cell r="D906">
            <v>19</v>
          </cell>
          <cell r="E906">
            <v>12</v>
          </cell>
          <cell r="F906">
            <v>2566</v>
          </cell>
          <cell r="G906">
            <v>800049849923</v>
          </cell>
          <cell r="H906" t="str">
            <v>นาย</v>
          </cell>
          <cell r="I906" t="str">
            <v>ไพสนธ์</v>
          </cell>
          <cell r="J906" t="str">
            <v>เกษมสุข</v>
          </cell>
          <cell r="K906">
            <v>3500200637541</v>
          </cell>
          <cell r="L906" t="str">
            <v>จอมทอง</v>
          </cell>
          <cell r="M906" t="str">
            <v>เชียงใหม่ 3</v>
          </cell>
          <cell r="N906">
            <v>8</v>
          </cell>
          <cell r="O906" t="str">
            <v>ธนาคารประชาชน</v>
          </cell>
          <cell r="P906" t="str">
            <v>1.บุคคลค้ำประกัน</v>
          </cell>
          <cell r="Q906">
            <v>35380.85</v>
          </cell>
          <cell r="R906">
            <v>9037.7900000000009</v>
          </cell>
          <cell r="S906" t="str">
            <v>แขวงเชียงใหม่</v>
          </cell>
          <cell r="T906" t="str">
            <v>ผบ829</v>
          </cell>
          <cell r="U906">
            <v>2564</v>
          </cell>
          <cell r="V906" t="str">
            <v>ผบ1066</v>
          </cell>
          <cell r="W906">
            <v>2564</v>
          </cell>
          <cell r="X906">
            <v>18</v>
          </cell>
          <cell r="Y906">
            <v>11</v>
          </cell>
          <cell r="Z906">
            <v>2562</v>
          </cell>
          <cell r="AA906">
            <v>6</v>
          </cell>
          <cell r="AB906">
            <v>7</v>
          </cell>
          <cell r="AC906">
            <v>2564</v>
          </cell>
          <cell r="BB906" t="str">
            <v>สืบทรัพย์ 25/03/67//ลงผล6/4/67//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นายไพสนธ์ เกษมสุข</v>
          </cell>
          <cell r="BU906">
            <v>883263011140</v>
          </cell>
          <cell r="BV906"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6" t="str">
            <v>จำเลยที่ 1
คู่สมรสจำเลยที่ 1
จำเลยที่ 2
คู่สมรสจำเลยที่ 2
จำเลยที่ 3
คู่สมรสจำเลยที่ 3</v>
          </cell>
          <cell r="BX906" t="str">
            <v>3-5002-00637-54-1
3-5002-00780-50-6
3-5002-00736-56-6
3-5012-00405-95-1
3-5002-00738-95-0
3-5002-00737-22-8</v>
          </cell>
          <cell r="BY90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6" t="str">
            <v>พบ</v>
          </cell>
          <cell r="CB906">
            <v>6</v>
          </cell>
          <cell r="CC906"/>
          <cell r="CF906"/>
          <cell r="CK906"/>
        </row>
        <row r="907">
          <cell r="B907">
            <v>2381</v>
          </cell>
          <cell r="C907">
            <v>899</v>
          </cell>
          <cell r="D907">
            <v>19</v>
          </cell>
          <cell r="E907">
            <v>12</v>
          </cell>
          <cell r="F907">
            <v>2566</v>
          </cell>
          <cell r="G907">
            <v>800090479745</v>
          </cell>
          <cell r="H907" t="str">
            <v>นางสาว</v>
          </cell>
          <cell r="I907" t="str">
            <v>วิภาวี</v>
          </cell>
          <cell r="J907" t="str">
            <v>ดวงเนตร</v>
          </cell>
          <cell r="K907">
            <v>1102700727425</v>
          </cell>
          <cell r="L907" t="str">
            <v>จอมทอง</v>
          </cell>
          <cell r="M907" t="str">
            <v>เชียงใหม่ 3</v>
          </cell>
          <cell r="N907">
            <v>8</v>
          </cell>
          <cell r="O907" t="str">
            <v>สินเชื่อแก้ไขปัญหาหนี้นอกระบบPSA</v>
          </cell>
          <cell r="P907" t="str">
            <v>1.บุคคลค้ำประกัน</v>
          </cell>
          <cell r="Q907">
            <v>28297.72</v>
          </cell>
          <cell r="R907">
            <v>6156.3</v>
          </cell>
          <cell r="S907" t="str">
            <v>จังหวัดฮอด</v>
          </cell>
          <cell r="T907" t="str">
            <v>ผบE506</v>
          </cell>
          <cell r="U907">
            <v>2564</v>
          </cell>
          <cell r="V907" t="str">
            <v>ผบE629</v>
          </cell>
          <cell r="W907">
            <v>2564</v>
          </cell>
          <cell r="X907">
            <v>1</v>
          </cell>
          <cell r="Y907">
            <v>6</v>
          </cell>
          <cell r="Z907">
            <v>2564</v>
          </cell>
          <cell r="AA907">
            <v>25</v>
          </cell>
          <cell r="AB907">
            <v>10</v>
          </cell>
          <cell r="AC907">
            <v>2564</v>
          </cell>
          <cell r="BB907" t="str">
            <v>สืบทรัพย์ 22/03/67//ลงผล19/4/67//ลงผลคัดภาพลักษณ์17/5/2567//รายงานผลรอบที่หนึ่ง17/5/67//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นางสาววิภาวี ดวงเนตร</v>
          </cell>
          <cell r="BU907">
            <v>883263011148</v>
          </cell>
          <cell r="BV907" t="str">
            <v>1.นางสาววิภาวี ดวงเนตร
2.นางพิกุล ปัญโญ
3. นาบบุญรัตน์ ปัญโญ
4.นางอำภา ดวงเนตร
5.นายวินัย ดวงเนตร</v>
          </cell>
          <cell r="BW907" t="str">
            <v>จำเลยที่ 1
จำเลยที่ 2
คู่สมรสจำเลยที่ 2
จำเลยที่ 3
คู่สมรสจำเลยที่ 3</v>
          </cell>
          <cell r="BX907" t="str">
            <v xml:space="preserve">1-1027-00727-42-5
3-5012-00894-99-5
3-5012-00015-10-0
3-5002-00070-81-9
3-7002-00146-57-1
</v>
          </cell>
          <cell r="BY90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7" t="str">
            <v>พบ</v>
          </cell>
          <cell r="CB907">
            <v>5</v>
          </cell>
          <cell r="CC907"/>
          <cell r="CF907"/>
          <cell r="CK907"/>
        </row>
        <row r="908">
          <cell r="B908">
            <v>2382</v>
          </cell>
          <cell r="C908">
            <v>900</v>
          </cell>
          <cell r="D908">
            <v>19</v>
          </cell>
          <cell r="E908">
            <v>12</v>
          </cell>
          <cell r="F908">
            <v>2566</v>
          </cell>
          <cell r="G908">
            <v>800070778645</v>
          </cell>
          <cell r="H908" t="str">
            <v>นางสาว</v>
          </cell>
          <cell r="I908" t="str">
            <v>เกศริน</v>
          </cell>
          <cell r="J908" t="str">
            <v>อรุณแก้ว</v>
          </cell>
          <cell r="K908">
            <v>3501300282533</v>
          </cell>
          <cell r="L908" t="str">
            <v>อมก๋อย</v>
          </cell>
          <cell r="M908" t="str">
            <v>เชียงใหม่ 3</v>
          </cell>
          <cell r="N908">
            <v>8</v>
          </cell>
          <cell r="O908" t="str">
            <v>ธนาคารประชาชน</v>
          </cell>
          <cell r="P908" t="str">
            <v>1.บุคคลค้ำประกัน</v>
          </cell>
          <cell r="Q908">
            <v>90000.11</v>
          </cell>
          <cell r="R908">
            <v>19210.91</v>
          </cell>
          <cell r="S908" t="str">
            <v>แขวงเชียงใหม่</v>
          </cell>
          <cell r="T908" t="str">
            <v>ผบ.7139</v>
          </cell>
          <cell r="U908">
            <v>2563</v>
          </cell>
          <cell r="V908" t="str">
            <v>ผบ.3437</v>
          </cell>
          <cell r="W908">
            <v>2563</v>
          </cell>
          <cell r="X908">
            <v>1</v>
          </cell>
          <cell r="Y908">
            <v>6</v>
          </cell>
          <cell r="Z908">
            <v>2564</v>
          </cell>
          <cell r="AA908">
            <v>25</v>
          </cell>
          <cell r="AB908">
            <v>10</v>
          </cell>
          <cell r="AC908">
            <v>2564</v>
          </cell>
          <cell r="BB908" t="str">
            <v>สืบทรัพย์ 22/03/67//ลงผล3/4/67//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นางสาวเกศริน อรุณแก้ว</v>
          </cell>
          <cell r="BU908">
            <v>883263011200</v>
          </cell>
          <cell r="BV908" t="str">
            <v>1.นางสาวเกศริน อรุณแก้ว
2.นางสาวกชพร ขาวน้อย</v>
          </cell>
          <cell r="BW908" t="str">
            <v>จำเลขที่ 1
จำเลขที่ 2</v>
          </cell>
          <cell r="BX908" t="str">
            <v>3-5013-00282-53-3
3-5005-00362-76-9</v>
          </cell>
          <cell r="BY908"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8" t="str">
            <v>พบ</v>
          </cell>
          <cell r="CA908"/>
          <cell r="CB908">
            <v>2</v>
          </cell>
          <cell r="CC908"/>
          <cell r="CF908"/>
          <cell r="CK908"/>
        </row>
        <row r="909">
          <cell r="B909">
            <v>2383</v>
          </cell>
          <cell r="C909">
            <v>901</v>
          </cell>
          <cell r="D909">
            <v>19</v>
          </cell>
          <cell r="E909">
            <v>12</v>
          </cell>
          <cell r="F909">
            <v>2566</v>
          </cell>
          <cell r="G909">
            <v>800042354467</v>
          </cell>
          <cell r="H909" t="str">
            <v>นาย</v>
          </cell>
          <cell r="I909" t="str">
            <v>กวี</v>
          </cell>
          <cell r="J909" t="str">
            <v>ชงโคผดุง</v>
          </cell>
          <cell r="K909">
            <v>2501800043289</v>
          </cell>
          <cell r="L909" t="str">
            <v>อมก๋อย</v>
          </cell>
          <cell r="M909" t="str">
            <v>เชียงใหม่ 3</v>
          </cell>
          <cell r="N909">
            <v>8</v>
          </cell>
          <cell r="O909" t="str">
            <v>ธนาคารประชาชน</v>
          </cell>
          <cell r="P909" t="str">
            <v>1.บุคคลค้ำประกัน</v>
          </cell>
          <cell r="Q909">
            <v>93467.520000000004</v>
          </cell>
          <cell r="R909">
            <v>15549.02</v>
          </cell>
          <cell r="S909" t="str">
            <v>จังหวัดฮอด</v>
          </cell>
          <cell r="T909" t="str">
            <v>ผบE329</v>
          </cell>
          <cell r="U909">
            <v>2563</v>
          </cell>
          <cell r="V909" t="str">
            <v>ผบE170</v>
          </cell>
          <cell r="W909">
            <v>2563</v>
          </cell>
          <cell r="X909">
            <v>1</v>
          </cell>
          <cell r="Y909">
            <v>6</v>
          </cell>
          <cell r="Z909">
            <v>2564</v>
          </cell>
          <cell r="AA909">
            <v>19</v>
          </cell>
          <cell r="AB909">
            <v>12</v>
          </cell>
          <cell r="AC909">
            <v>2563</v>
          </cell>
          <cell r="BB909" t="str">
            <v>สืบทรัพย์วันที่ 22/3/67//ลงผลวันที่ 26/6/2567</v>
          </cell>
          <cell r="BC909">
            <v>1500</v>
          </cell>
          <cell r="BD909">
            <v>1</v>
          </cell>
          <cell r="BE909">
            <v>7</v>
          </cell>
          <cell r="BF909">
            <v>2567</v>
          </cell>
          <cell r="BG909">
            <v>0</v>
          </cell>
          <cell r="BH909" t="str">
            <v>-</v>
          </cell>
          <cell r="BI909" t="str">
            <v>-</v>
          </cell>
          <cell r="BJ909" t="str">
            <v>-</v>
          </cell>
          <cell r="BK909">
            <v>0</v>
          </cell>
          <cell r="BL909">
            <v>1100</v>
          </cell>
          <cell r="BM909">
            <v>0</v>
          </cell>
          <cell r="BN909" t="str">
            <v/>
          </cell>
          <cell r="BO909" t="str">
            <v/>
          </cell>
          <cell r="BP909" t="str">
            <v/>
          </cell>
          <cell r="BQ909" t="str">
            <v>-</v>
          </cell>
          <cell r="BR909" t="str">
            <v>-</v>
          </cell>
          <cell r="BS909" t="str">
            <v>-</v>
          </cell>
          <cell r="BT909" t="str">
            <v>นายกวี ชงโคผดุง</v>
          </cell>
          <cell r="BU909">
            <v>883263011070</v>
          </cell>
          <cell r="BV909"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9" t="str">
            <v>จำเลยที่ 1
จำเลยที่ 2
คู่สมรสจำเลยที่ 2
จำเลยที่ 3
คู่สมรสจำเลยที่ 3</v>
          </cell>
          <cell r="BX909" t="str">
            <v>2-5018-00043-28-9
1-5018-00006-99-7
1-5018-00059-67-5
2-5018-0030-74-8
5-5099-00094-60-0</v>
          </cell>
          <cell r="BY90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9" t="str">
            <v>ไม่พบ</v>
          </cell>
          <cell r="CA909"/>
          <cell r="CB909">
            <v>2</v>
          </cell>
          <cell r="CC909"/>
          <cell r="CF909"/>
          <cell r="CK909"/>
        </row>
        <row r="910">
          <cell r="B910">
            <v>2384</v>
          </cell>
          <cell r="C910">
            <v>902</v>
          </cell>
          <cell r="D910">
            <v>19</v>
          </cell>
          <cell r="E910">
            <v>12</v>
          </cell>
          <cell r="F910">
            <v>2566</v>
          </cell>
          <cell r="G910">
            <v>800051831983</v>
          </cell>
          <cell r="H910" t="str">
            <v>นาย</v>
          </cell>
          <cell r="I910" t="str">
            <v>ประเสริฐ</v>
          </cell>
          <cell r="J910" t="str">
            <v>เรือนแก้ว</v>
          </cell>
          <cell r="K910">
            <v>3501800007001</v>
          </cell>
          <cell r="L910" t="str">
            <v>อมก๋อย</v>
          </cell>
          <cell r="M910" t="str">
            <v>เชียงใหม่ 3</v>
          </cell>
          <cell r="N910">
            <v>8</v>
          </cell>
          <cell r="O910" t="str">
            <v>ธนาคารประชาชน</v>
          </cell>
          <cell r="P910" t="str">
            <v>1.บุคคลค้ำประกัน</v>
          </cell>
          <cell r="Q910">
            <v>143386.78</v>
          </cell>
          <cell r="R910">
            <v>20822.98</v>
          </cell>
          <cell r="S910" t="str">
            <v>จังหวัดฮอด</v>
          </cell>
          <cell r="T910" t="str">
            <v>ผบ.1186</v>
          </cell>
          <cell r="U910">
            <v>2562</v>
          </cell>
          <cell r="V910" t="str">
            <v>ผบ.1144</v>
          </cell>
          <cell r="W910">
            <v>2562</v>
          </cell>
          <cell r="AA910">
            <v>18</v>
          </cell>
          <cell r="AB910">
            <v>11</v>
          </cell>
          <cell r="AC910">
            <v>2562</v>
          </cell>
          <cell r="BB910" t="str">
            <v>สืบทรัพย์วันที่ 22/3/67//ลงผลวันที่ 26/6/2567</v>
          </cell>
          <cell r="BC910">
            <v>1200</v>
          </cell>
          <cell r="BD910">
            <v>1</v>
          </cell>
          <cell r="BE910">
            <v>7</v>
          </cell>
          <cell r="BF910">
            <v>2567</v>
          </cell>
          <cell r="BG910">
            <v>0</v>
          </cell>
          <cell r="BH910" t="str">
            <v>-</v>
          </cell>
          <cell r="BI910" t="str">
            <v>-</v>
          </cell>
          <cell r="BJ910" t="str">
            <v>-</v>
          </cell>
          <cell r="BK910">
            <v>0</v>
          </cell>
          <cell r="BL910">
            <v>870</v>
          </cell>
          <cell r="BM910">
            <v>0</v>
          </cell>
          <cell r="BN910" t="str">
            <v/>
          </cell>
          <cell r="BO910" t="str">
            <v/>
          </cell>
          <cell r="BP910" t="str">
            <v/>
          </cell>
          <cell r="BQ910" t="str">
            <v>-</v>
          </cell>
          <cell r="BR910" t="str">
            <v>-</v>
          </cell>
          <cell r="BS910" t="str">
            <v>-</v>
          </cell>
          <cell r="BT910" t="str">
            <v>นายประเสริฐ เรือนแก้ว</v>
          </cell>
          <cell r="BU910">
            <v>883262010712</v>
          </cell>
          <cell r="BV910" t="str">
            <v>1.นายประเสริฐ   เรือนแก้ว
2.นายดวงรัตน์  เปียงเพี้ยง
3.นางผ่องศรี  แก้วกัน
4.นายกิ่ง  แก้วกัน</v>
          </cell>
          <cell r="BW910" t="str">
            <v>จำเลยที่ 1
จำเลยที่ 2
จำเลยที่ 3
คู่สมรสจำเลยที่ 3</v>
          </cell>
          <cell r="BX910" t="str">
            <v>3-5018-00007-00-1
3-5018-00239-37-9
3-5018-00239-39-4
3-5018-00012-53-5</v>
          </cell>
          <cell r="BY91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0" t="str">
            <v>ไม่พบ</v>
          </cell>
          <cell r="CA910"/>
          <cell r="CB910"/>
          <cell r="CC910"/>
          <cell r="CF910"/>
          <cell r="CK910"/>
        </row>
        <row r="911">
          <cell r="B911">
            <v>2385</v>
          </cell>
          <cell r="C911">
            <v>903</v>
          </cell>
          <cell r="D911">
            <v>19</v>
          </cell>
          <cell r="E911">
            <v>12</v>
          </cell>
          <cell r="F911">
            <v>2566</v>
          </cell>
          <cell r="G911">
            <v>800059924152</v>
          </cell>
          <cell r="H911" t="str">
            <v>นาย</v>
          </cell>
          <cell r="I911" t="str">
            <v>อุทัย</v>
          </cell>
          <cell r="J911" t="str">
            <v>เรือนแก้ว</v>
          </cell>
          <cell r="K911">
            <v>1501600069689</v>
          </cell>
          <cell r="L911" t="str">
            <v>อมก๋อย</v>
          </cell>
          <cell r="M911" t="str">
            <v>เชียงใหม่ 3</v>
          </cell>
          <cell r="N911">
            <v>8</v>
          </cell>
          <cell r="O911" t="str">
            <v>ธนาคารประชาชน</v>
          </cell>
          <cell r="P911" t="str">
            <v>1.บุคคลค้ำประกัน</v>
          </cell>
          <cell r="Q911">
            <v>176881</v>
          </cell>
          <cell r="R911">
            <v>24192.35</v>
          </cell>
          <cell r="S911" t="str">
            <v>จังหวัดฮอด</v>
          </cell>
          <cell r="T911" t="str">
            <v>ผบ.1185</v>
          </cell>
          <cell r="U911">
            <v>2562</v>
          </cell>
          <cell r="V911" t="str">
            <v>ผบ.1146</v>
          </cell>
          <cell r="W911">
            <v>2562</v>
          </cell>
          <cell r="X911"/>
          <cell r="Y911"/>
          <cell r="Z911"/>
          <cell r="AA911">
            <v>18</v>
          </cell>
          <cell r="AB911">
            <v>11</v>
          </cell>
          <cell r="AC911">
            <v>2562</v>
          </cell>
          <cell r="BB911" t="str">
            <v>สืบทรัพย์ 22/03/67//ลงผล3/4/67//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นายอุทัย เรือนแก้ว</v>
          </cell>
          <cell r="BU911">
            <v>883262010711</v>
          </cell>
          <cell r="BV911" t="str">
            <v>1.นายอุทัย เรือนแก้ว
2.นางสาวอัมรา โกนมูล
3.นายสรยุทธ จันทรา
4.นางสาวปวีณา เรือนแก้ว</v>
          </cell>
          <cell r="BW911" t="str">
            <v xml:space="preserve">จำเลยที่ 1
จำเลยที่ 2
จำเลยที่ 3
คู่สมรสจำเลยที่ 3
</v>
          </cell>
          <cell r="BX911" t="str">
            <v>1-5018-00069-68-9
1-5018-00001-13-8
3-5705-01191-90-9
3-5018-00007-01-9</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1" t="str">
            <v>ไม่พบ</v>
          </cell>
          <cell r="CB911">
            <v>4</v>
          </cell>
          <cell r="CC911"/>
          <cell r="CF911"/>
          <cell r="CK911"/>
        </row>
        <row r="912">
          <cell r="B912">
            <v>2386</v>
          </cell>
          <cell r="C912">
            <v>904</v>
          </cell>
          <cell r="D912">
            <v>19</v>
          </cell>
          <cell r="E912">
            <v>12</v>
          </cell>
          <cell r="F912">
            <v>2566</v>
          </cell>
          <cell r="G912">
            <v>800039182798</v>
          </cell>
          <cell r="H912" t="str">
            <v>นางสาว</v>
          </cell>
          <cell r="I912" t="str">
            <v>คำแดง</v>
          </cell>
          <cell r="J912" t="str">
            <v>วงษ์จี๋</v>
          </cell>
          <cell r="K912">
            <v>3501800042124</v>
          </cell>
          <cell r="L912" t="str">
            <v>อมก๋อย</v>
          </cell>
          <cell r="M912" t="str">
            <v>เชียงใหม่ 3</v>
          </cell>
          <cell r="N912">
            <v>8</v>
          </cell>
          <cell r="O912" t="str">
            <v>ธนาคารประชาชน</v>
          </cell>
          <cell r="P912" t="str">
            <v>1.บุคคลค้ำประกัน</v>
          </cell>
          <cell r="Q912">
            <v>66155.100000000006</v>
          </cell>
          <cell r="R912">
            <v>24912.28</v>
          </cell>
          <cell r="S912" t="str">
            <v>จังหวัดฮอด</v>
          </cell>
          <cell r="T912" t="str">
            <v>ผบE331</v>
          </cell>
          <cell r="U912">
            <v>2563</v>
          </cell>
          <cell r="V912" t="str">
            <v>ผบE172</v>
          </cell>
          <cell r="W912">
            <v>2563</v>
          </cell>
          <cell r="X912">
            <v>2</v>
          </cell>
          <cell r="Y912">
            <v>7</v>
          </cell>
          <cell r="Z912">
            <v>2561</v>
          </cell>
          <cell r="AA912">
            <v>19</v>
          </cell>
          <cell r="AB912">
            <v>8</v>
          </cell>
          <cell r="AC912">
            <v>2563</v>
          </cell>
          <cell r="BB912" t="str">
            <v>14/05/67//ลงผล 21/5/67//รายงานผล21/5/67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นางสาวคำแดง วงษ์จี๋</v>
          </cell>
          <cell r="BU912">
            <v>883263011064</v>
          </cell>
          <cell r="BV912"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2" t="str">
            <v>จำเลยที่ 1
จำเลยที่ 2
คู่สมรสจำเลยที่ 2
จำเลยที่ 3
คู่สมรสจำเลยที่ 3</v>
          </cell>
          <cell r="BX912" t="str">
            <v xml:space="preserve">3-5018-00042-12-4
1-5099-00658--98-5
1-5299-00210-65-8
3-5018-00043-30-9
3-6501-01351-41-0
</v>
          </cell>
          <cell r="BY9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2" t="str">
            <v>ใม่พบ</v>
          </cell>
          <cell r="CB912">
            <v>5</v>
          </cell>
          <cell r="CC912"/>
          <cell r="CF912"/>
          <cell r="CK912"/>
        </row>
        <row r="913">
          <cell r="B913">
            <v>2387</v>
          </cell>
          <cell r="C913">
            <v>905</v>
          </cell>
          <cell r="D913">
            <v>19</v>
          </cell>
          <cell r="E913">
            <v>12</v>
          </cell>
          <cell r="F913">
            <v>2566</v>
          </cell>
          <cell r="G913">
            <v>800039070183</v>
          </cell>
          <cell r="H913" t="str">
            <v>นางสาว</v>
          </cell>
          <cell r="I913" t="str">
            <v>นิพาพร</v>
          </cell>
          <cell r="J913" t="str">
            <v>ใจเป็ง</v>
          </cell>
          <cell r="K913">
            <v>3501700225707</v>
          </cell>
          <cell r="L913" t="str">
            <v>ดอยเต่า</v>
          </cell>
          <cell r="M913" t="str">
            <v>เชียงใหม่ 3</v>
          </cell>
          <cell r="N913">
            <v>8</v>
          </cell>
          <cell r="O913" t="str">
            <v>สินเชื่อองค์กรชุมชน</v>
          </cell>
          <cell r="P913" t="str">
            <v>1.บุคคลค้ำประกัน</v>
          </cell>
          <cell r="Q913"/>
          <cell r="R913"/>
          <cell r="S913" t="str">
            <v>จังหวัดฮอด</v>
          </cell>
          <cell r="T913" t="str">
            <v>ผบ.353</v>
          </cell>
          <cell r="U913">
            <v>2561</v>
          </cell>
          <cell r="V913" t="str">
            <v>ผบ.444</v>
          </cell>
          <cell r="W913">
            <v>2561</v>
          </cell>
          <cell r="X913">
            <v>2</v>
          </cell>
          <cell r="Y913">
            <v>7</v>
          </cell>
          <cell r="Z913">
            <v>2561</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นางสาวนิพาพร ใจเป็ง</v>
          </cell>
          <cell r="BU913">
            <v>823761010008</v>
          </cell>
          <cell r="BV913" t="str">
            <v xml:space="preserve">1.นางนิภาพร  ใจเป็ง
2.นายสวัสดิ์  ใจเป็ง
3.นางแสงเทียน  วีแลน
4.นายศรีลา  ต๊ะเหมย
</v>
          </cell>
          <cell r="BW913" t="str">
            <v xml:space="preserve">จำเลยที่ 1
คู่สมรสจำเลยที่ 1
จำเลยที่2
จำเลยที่ 3
</v>
          </cell>
          <cell r="BX913" t="str">
            <v xml:space="preserve">3-5017-00225-70-7
3-5017-00217-39-9
3-5017-00182-26-9
3-5017-00221-70-1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2388</v>
          </cell>
          <cell r="C914">
            <v>906</v>
          </cell>
          <cell r="D914">
            <v>19</v>
          </cell>
          <cell r="E914">
            <v>12</v>
          </cell>
          <cell r="F914">
            <v>2566</v>
          </cell>
          <cell r="G914">
            <v>800044383308</v>
          </cell>
          <cell r="H914" t="str">
            <v>นาง</v>
          </cell>
          <cell r="I914" t="str">
            <v>วรรณา</v>
          </cell>
          <cell r="J914" t="str">
            <v>กิจรัตนี</v>
          </cell>
          <cell r="K914">
            <v>3141200419476</v>
          </cell>
          <cell r="L914" t="str">
            <v>ดอยเต่า</v>
          </cell>
          <cell r="M914" t="str">
            <v>เชียงใหม่ 3</v>
          </cell>
          <cell r="N914">
            <v>8</v>
          </cell>
          <cell r="O914" t="str">
            <v>พัฒนาองค์กรชุมชน</v>
          </cell>
          <cell r="P914" t="str">
            <v>1.บุคคลค้ำประกัน</v>
          </cell>
          <cell r="Q914">
            <v>186506.71</v>
          </cell>
          <cell r="R914">
            <v>46146.080000000002</v>
          </cell>
          <cell r="S914" t="str">
            <v>จังหวัดฮอด</v>
          </cell>
          <cell r="T914" t="str">
            <v>ผบ.354</v>
          </cell>
          <cell r="U914">
            <v>2561</v>
          </cell>
          <cell r="V914" t="str">
            <v>ผบ.517</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นางวรรณา กิจรัตนี</v>
          </cell>
          <cell r="BU914">
            <v>823761010033</v>
          </cell>
          <cell r="BV914" t="str">
            <v xml:space="preserve">1.นางวรรณา  กิจรัตนี
2.นายวรวุฒิ  ตาแสน
3.นายไพทูลย์  แปงเจอร์
4.นางจันทร  แปงเจอร์
</v>
          </cell>
          <cell r="BW914" t="str">
            <v xml:space="preserve">จำเลยที่ 1
จำเลยที่ 2
จำเลยที่ 3
คู่สมรสจำเลยที่ 3
</v>
          </cell>
          <cell r="BX914" t="str">
            <v xml:space="preserve">3-1412-00419-47-6
3-5017-00184-71-7
3-5017-00185-20-9
3-34-03-00186-48-9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2389</v>
          </cell>
          <cell r="C915">
            <v>907</v>
          </cell>
          <cell r="D915">
            <v>19</v>
          </cell>
          <cell r="E915">
            <v>12</v>
          </cell>
          <cell r="F915">
            <v>2566</v>
          </cell>
          <cell r="G915">
            <v>800047767283</v>
          </cell>
          <cell r="H915" t="str">
            <v>นางสาว</v>
          </cell>
          <cell r="I915" t="str">
            <v>รำไพ</v>
          </cell>
          <cell r="J915" t="str">
            <v>โพธิสัตย์</v>
          </cell>
          <cell r="K915">
            <v>3501700079000</v>
          </cell>
          <cell r="L915" t="str">
            <v>ดอยเต่า</v>
          </cell>
          <cell r="M915" t="str">
            <v>เชียงใหม่ 3</v>
          </cell>
          <cell r="N915">
            <v>8</v>
          </cell>
          <cell r="O915" t="str">
            <v>ธนาคารประชาชน</v>
          </cell>
          <cell r="P915" t="str">
            <v>1.บุคคลค้ำประกัน</v>
          </cell>
          <cell r="Q915">
            <v>47204.78</v>
          </cell>
          <cell r="R915">
            <v>10793.42</v>
          </cell>
          <cell r="S915" t="str">
            <v>จังหวัดฮอด</v>
          </cell>
          <cell r="T915" t="str">
            <v>ผบ352</v>
          </cell>
          <cell r="U915">
            <v>2561</v>
          </cell>
          <cell r="V915" t="str">
            <v>ผบ.516</v>
          </cell>
          <cell r="W915">
            <v>2561</v>
          </cell>
          <cell r="X915"/>
          <cell r="Y915"/>
          <cell r="Z915"/>
          <cell r="AA915">
            <v>2</v>
          </cell>
          <cell r="AB915">
            <v>8</v>
          </cell>
          <cell r="AC915">
            <v>2561</v>
          </cell>
          <cell r="BB915"/>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นางสาวรำไพ โพธิสัตย์</v>
          </cell>
          <cell r="BU915">
            <v>823761010009</v>
          </cell>
          <cell r="BV915" t="str">
            <v>1.นางสาวรำไพ  โพธิสัตย์
2.นางสาวทัศนีย์  โพธิสัตย์
3.นางประภาพน  ปวนปินตา
4.นายธนิต  ปวนปินตา</v>
          </cell>
          <cell r="BW915" t="str">
            <v xml:space="preserve">จำเลยที่ 1
จำเลยที่ 2
จำเลยที่ 3
คู่สมรสจำเลยที่ 3
</v>
          </cell>
          <cell r="BX915" t="str">
            <v>3-5017-00079-00-0
3-5017-00079-01-8
3-5017-00077-64-3
3-5017-00072-02-1</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2390</v>
          </cell>
          <cell r="C916">
            <v>908</v>
          </cell>
          <cell r="D916">
            <v>19</v>
          </cell>
          <cell r="E916">
            <v>12</v>
          </cell>
          <cell r="F916">
            <v>2566</v>
          </cell>
          <cell r="G916">
            <v>800071086105</v>
          </cell>
          <cell r="H916" t="str">
            <v>นาง</v>
          </cell>
          <cell r="I916" t="str">
            <v>วรรณา</v>
          </cell>
          <cell r="J916" t="str">
            <v>ปัญญา</v>
          </cell>
          <cell r="K916">
            <v>3500200469690</v>
          </cell>
          <cell r="L916" t="str">
            <v>จอมทอง</v>
          </cell>
          <cell r="M916" t="str">
            <v>เชียงใหม่ 3</v>
          </cell>
          <cell r="N916">
            <v>8</v>
          </cell>
          <cell r="O916" t="str">
            <v>ธนาคารประชาชน</v>
          </cell>
          <cell r="P916" t="str">
            <v>4.ไม่มีหลักประกัน</v>
          </cell>
          <cell r="Q916">
            <v>39972.47</v>
          </cell>
          <cell r="R916">
            <v>7857.82</v>
          </cell>
          <cell r="S916" t="str">
            <v>จังหวัดฮอด</v>
          </cell>
          <cell r="T916" t="str">
            <v>ผบ.1157</v>
          </cell>
          <cell r="U916">
            <v>2562</v>
          </cell>
          <cell r="V916" t="str">
            <v>ผบ.1118</v>
          </cell>
          <cell r="W916">
            <v>2562</v>
          </cell>
          <cell r="X916">
            <v>2</v>
          </cell>
          <cell r="Y916">
            <v>12</v>
          </cell>
          <cell r="Z916">
            <v>2562</v>
          </cell>
          <cell r="AA916">
            <v>18</v>
          </cell>
          <cell r="AB916">
            <v>11</v>
          </cell>
          <cell r="AC916">
            <v>2562</v>
          </cell>
          <cell r="BB916" t="str">
            <v>สืบทรัพย์ 22/1/67//ลงผลสืบทรัพย์ 26/3/67//</v>
          </cell>
          <cell r="BC916" t="str">
            <v/>
          </cell>
          <cell r="BD916" t="str">
            <v/>
          </cell>
          <cell r="BE916" t="str">
            <v/>
          </cell>
          <cell r="BF916" t="str">
            <v/>
          </cell>
          <cell r="BG916" t="str">
            <v/>
          </cell>
          <cell r="BH916" t="str">
            <v/>
          </cell>
          <cell r="BI916" t="str">
            <v/>
          </cell>
          <cell r="BJ916" t="str">
            <v/>
          </cell>
          <cell r="BK916" t="str">
            <v/>
          </cell>
          <cell r="BL916" t="str">
            <v/>
          </cell>
          <cell r="BM916" t="str">
            <v/>
          </cell>
          <cell r="BN916" t="str">
            <v/>
          </cell>
          <cell r="BO916" t="str">
            <v/>
          </cell>
          <cell r="BP916" t="str">
            <v/>
          </cell>
          <cell r="BQ916" t="str">
            <v/>
          </cell>
          <cell r="BR916" t="str">
            <v/>
          </cell>
          <cell r="BS916" t="str">
            <v/>
          </cell>
          <cell r="BT916" t="str">
            <v>นางวรรณา ปัญญา</v>
          </cell>
          <cell r="BU916">
            <v>883262011839</v>
          </cell>
          <cell r="BV916" t="str">
            <v>1.นางวรรณา ปัญญา
2.นายวิบูลย์ ปัญญา</v>
          </cell>
          <cell r="BW916" t="str">
            <v>จำเลยที่ 1
คู่สมรสจำเลยที่ 1</v>
          </cell>
          <cell r="BX916" t="str">
            <v>3-5002-00469-69-0
3-5012-00713-37-1</v>
          </cell>
          <cell r="BY916" t="str">
            <v>-ไม่พบว่ามีกรรมสิทธิ์ในที่ดิน อ.จอมทอง จ.เชียงใหม่
-ไม่พบว่ามีกรรมสิทธิ์ในที่ดิน อ.จอมทอง จ.เชียงใหม่</v>
          </cell>
          <cell r="BZ916" t="str">
            <v>ไม่พบ</v>
          </cell>
          <cell r="CA916" t="str">
            <v>พบ</v>
          </cell>
          <cell r="CB916">
            <v>2</v>
          </cell>
          <cell r="CC916"/>
          <cell r="CF916"/>
          <cell r="CK916"/>
        </row>
        <row r="917">
          <cell r="B917">
            <v>2391</v>
          </cell>
          <cell r="C917">
            <v>909</v>
          </cell>
          <cell r="D917">
            <v>19</v>
          </cell>
          <cell r="E917">
            <v>12</v>
          </cell>
          <cell r="F917">
            <v>2566</v>
          </cell>
          <cell r="G917">
            <v>800047456085</v>
          </cell>
          <cell r="H917" t="str">
            <v>นาย</v>
          </cell>
          <cell r="I917" t="str">
            <v>บุญทอง</v>
          </cell>
          <cell r="J917" t="str">
            <v>มงคลเจริญชื่น</v>
          </cell>
          <cell r="K917">
            <v>3500300426925</v>
          </cell>
          <cell r="L917" t="str">
            <v>จอมทอง</v>
          </cell>
          <cell r="M917" t="str">
            <v>เชียงใหม่ 3</v>
          </cell>
          <cell r="N917">
            <v>8</v>
          </cell>
          <cell r="O917" t="str">
            <v>ธนาคารประชาชน</v>
          </cell>
          <cell r="P917" t="str">
            <v>1.บุคคลค้ำประกัน</v>
          </cell>
          <cell r="Q917">
            <v>43735.72</v>
          </cell>
          <cell r="R917">
            <v>10997.29</v>
          </cell>
          <cell r="S917" t="str">
            <v>จังหวัดฮอด</v>
          </cell>
          <cell r="T917" t="str">
            <v>ผบ.1160</v>
          </cell>
          <cell r="U917">
            <v>2562</v>
          </cell>
          <cell r="V917" t="str">
            <v>ผบ.1306</v>
          </cell>
          <cell r="W917">
            <v>2562</v>
          </cell>
          <cell r="X917">
            <v>2</v>
          </cell>
          <cell r="Y917">
            <v>12</v>
          </cell>
          <cell r="Z917">
            <v>2562</v>
          </cell>
          <cell r="AA917">
            <v>18</v>
          </cell>
          <cell r="AB917">
            <v>11</v>
          </cell>
          <cell r="AC917">
            <v>2562</v>
          </cell>
          <cell r="BB917" t="str">
            <v>สืบทรัพย์ 22/1/67//ลงผลสืบทรัพย์ 26/3/67//</v>
          </cell>
          <cell r="BC917">
            <v>1800</v>
          </cell>
          <cell r="BD917">
            <v>1</v>
          </cell>
          <cell r="BE917">
            <v>7</v>
          </cell>
          <cell r="BF917">
            <v>2567</v>
          </cell>
          <cell r="BG917">
            <v>0</v>
          </cell>
          <cell r="BH917" t="str">
            <v>-</v>
          </cell>
          <cell r="BI917" t="str">
            <v>-</v>
          </cell>
          <cell r="BJ917" t="str">
            <v>-</v>
          </cell>
          <cell r="BK917">
            <v>0</v>
          </cell>
          <cell r="BL917">
            <v>1460</v>
          </cell>
          <cell r="BM917">
            <v>0</v>
          </cell>
          <cell r="BN917" t="str">
            <v/>
          </cell>
          <cell r="BO917" t="str">
            <v/>
          </cell>
          <cell r="BP917" t="str">
            <v/>
          </cell>
          <cell r="BQ917" t="str">
            <v>-</v>
          </cell>
          <cell r="BR917" t="str">
            <v>-</v>
          </cell>
          <cell r="BS917" t="str">
            <v>-</v>
          </cell>
          <cell r="BT917" t="str">
            <v>นายบุญทอง มงคลเจริญชื่น</v>
          </cell>
          <cell r="BU917">
            <v>883262011840</v>
          </cell>
          <cell r="BV917"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7" t="str">
            <v>จำเลยที่ 1
คู่สมรสจำเลยที่ 1
จำเลยที่ 2
คู่สมรสจำเลยที่ 2
จำเลยที่ 3
คู่สมรสจำเลยที่ 3</v>
          </cell>
          <cell r="BX917" t="str">
            <v>3-5003-00426-92-5
5-5002-00021-91-1
3-50009-01049-36-1
3-5002-00298-89-5
3-5002-00504-49-5
3-5805-00124-95-7</v>
          </cell>
          <cell r="BY9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7" t="str">
            <v>ไม่พบ</v>
          </cell>
          <cell r="CB917"/>
          <cell r="CC917"/>
          <cell r="CF917"/>
          <cell r="CK917"/>
        </row>
        <row r="918">
          <cell r="B918">
            <v>2392</v>
          </cell>
          <cell r="C918">
            <v>910</v>
          </cell>
          <cell r="D918">
            <v>19</v>
          </cell>
          <cell r="E918">
            <v>12</v>
          </cell>
          <cell r="F918">
            <v>2566</v>
          </cell>
          <cell r="G918">
            <v>800043081150</v>
          </cell>
          <cell r="H918" t="str">
            <v>นาย</v>
          </cell>
          <cell r="I918" t="str">
            <v>บุญเลิศ</v>
          </cell>
          <cell r="J918" t="str">
            <v>เหมยเขียว</v>
          </cell>
          <cell r="K918">
            <v>3501200923111</v>
          </cell>
          <cell r="L918" t="str">
            <v>จอมทอง</v>
          </cell>
          <cell r="M918" t="str">
            <v>เชียงใหม่ 3</v>
          </cell>
          <cell r="N918">
            <v>8</v>
          </cell>
          <cell r="O918" t="str">
            <v>ธนาคารประชาชน</v>
          </cell>
          <cell r="P918" t="str">
            <v>1.บุคคลค้ำประกัน</v>
          </cell>
          <cell r="Q918">
            <v>78073.55</v>
          </cell>
          <cell r="R918">
            <v>9866.7800000000007</v>
          </cell>
          <cell r="S918" t="str">
            <v>แขวงเชียงใหม่</v>
          </cell>
          <cell r="T918" t="str">
            <v>ผบ10376</v>
          </cell>
          <cell r="U918">
            <v>2562</v>
          </cell>
          <cell r="V918" t="str">
            <v>ผบ.11416</v>
          </cell>
          <cell r="W918">
            <v>2562</v>
          </cell>
          <cell r="X918">
            <v>2</v>
          </cell>
          <cell r="Y918">
            <v>12</v>
          </cell>
          <cell r="Z918">
            <v>2562</v>
          </cell>
          <cell r="AA918">
            <v>5</v>
          </cell>
          <cell r="AB918">
            <v>11</v>
          </cell>
          <cell r="AC918">
            <v>2562</v>
          </cell>
          <cell r="BB918" t="str">
            <v>สืบทรัพย์ 25/03/67//ลงผล9/4/67//ลงผลภาพลักษณ์22/4/67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นายบุญเลิศ เหมยเขียว</v>
          </cell>
          <cell r="BU918">
            <v>883262011841</v>
          </cell>
          <cell r="BV918"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8" t="str">
            <v>จำเลยที่ 1
คู่สมรสจำเลยที่ 1
จำเลยที่ 2
คู่สมรสจำเลยที่ 2
จำเลยที่ 3
คู่สมรสจำเลยที่ 3</v>
          </cell>
          <cell r="BX918" t="str">
            <v xml:space="preserve">3-5012-00923-11-1
3-5002-00315-82-0
3-5002-00315-92-7
3-5002-00384-87-2
3-5002-00315-09-9
3-5012-00948-39-4
</v>
          </cell>
          <cell r="BY918"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8" t="str">
            <v xml:space="preserve">พบ
</v>
          </cell>
          <cell r="CB918">
            <v>6</v>
          </cell>
          <cell r="CC918"/>
          <cell r="CF918"/>
          <cell r="CK918"/>
        </row>
        <row r="919">
          <cell r="B919">
            <v>2393</v>
          </cell>
          <cell r="C919">
            <v>911</v>
          </cell>
          <cell r="D919">
            <v>19</v>
          </cell>
          <cell r="E919">
            <v>12</v>
          </cell>
          <cell r="F919">
            <v>2566</v>
          </cell>
          <cell r="G919">
            <v>800047424570</v>
          </cell>
          <cell r="H919" t="str">
            <v>นางสาว</v>
          </cell>
          <cell r="I919" t="str">
            <v>ภรณ์ทิพย์</v>
          </cell>
          <cell r="J919" t="str">
            <v>พัลวัลย์</v>
          </cell>
          <cell r="K919">
            <v>1500200128284</v>
          </cell>
          <cell r="L919" t="str">
            <v>จอมทอง</v>
          </cell>
          <cell r="M919" t="str">
            <v>เชียงใหม่ 3</v>
          </cell>
          <cell r="N919">
            <v>8</v>
          </cell>
          <cell r="O919" t="str">
            <v>ธนาคารประชาชน</v>
          </cell>
          <cell r="P919" t="str">
            <v>1.บุคคลค้ำประกัน</v>
          </cell>
          <cell r="Q919">
            <v>53895.29</v>
          </cell>
          <cell r="R919">
            <v>12126.77</v>
          </cell>
          <cell r="S919" t="str">
            <v>จังหวัดฮอด</v>
          </cell>
          <cell r="T919" t="str">
            <v>ผบE259</v>
          </cell>
          <cell r="U919">
            <v>2563</v>
          </cell>
          <cell r="V919" t="str">
            <v>ผบE127</v>
          </cell>
          <cell r="W919">
            <v>2563</v>
          </cell>
          <cell r="AA919">
            <v>13</v>
          </cell>
          <cell r="AB919">
            <v>8</v>
          </cell>
          <cell r="AC919">
            <v>2563</v>
          </cell>
          <cell r="BB919" t="str">
            <v>สืบทรัพย์22/1/67//บันทึกผลสืบทรัพย์26/3/2567</v>
          </cell>
          <cell r="BC919">
            <v>1200</v>
          </cell>
          <cell r="BD919">
            <v>5</v>
          </cell>
          <cell r="BE919">
            <v>7</v>
          </cell>
          <cell r="BF919">
            <v>2567</v>
          </cell>
          <cell r="BG919">
            <v>0</v>
          </cell>
          <cell r="BH919" t="str">
            <v>-</v>
          </cell>
          <cell r="BI919" t="str">
            <v>-</v>
          </cell>
          <cell r="BJ919" t="str">
            <v>-</v>
          </cell>
          <cell r="BK919">
            <v>0</v>
          </cell>
          <cell r="BL919">
            <v>1035</v>
          </cell>
          <cell r="BM919">
            <v>0</v>
          </cell>
          <cell r="BN919" t="str">
            <v/>
          </cell>
          <cell r="BO919" t="str">
            <v/>
          </cell>
          <cell r="BP919" t="str">
            <v/>
          </cell>
          <cell r="BQ919" t="str">
            <v>-</v>
          </cell>
          <cell r="BR919" t="str">
            <v>-</v>
          </cell>
          <cell r="BS919" t="str">
            <v>-</v>
          </cell>
          <cell r="BT919" t="str">
            <v>นางสาวภรณ์ทิพย์ พัลวัลย์</v>
          </cell>
          <cell r="BU919">
            <v>883263011042</v>
          </cell>
          <cell r="BV919" t="str">
            <v>นางสาวภรทิพย์   พัลวัลย์
นางปัทมาพร  ทิปัญญา
นายวิสุทธิ์  ทิปัญญา
นายณัฐกมล  แสงผ่อง</v>
          </cell>
          <cell r="BW919" t="str">
            <v>จำเลยที่ 1
จำเลยที่ 2
คู่สมรสจำเลยที่ 2
จำเลยที่ 3</v>
          </cell>
          <cell r="BX919" t="str">
            <v>1-5002-00128-28-4
3-5002-00479-36-9
3-5002-00293-61-3
3-2203-00108-78-1</v>
          </cell>
          <cell r="BY919"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9" t="str">
            <v>ไม่พบ</v>
          </cell>
          <cell r="CB919"/>
          <cell r="CC919"/>
          <cell r="CF919"/>
          <cell r="CK919"/>
        </row>
        <row r="920">
          <cell r="B920">
            <v>2394</v>
          </cell>
          <cell r="C920">
            <v>912</v>
          </cell>
          <cell r="D920">
            <v>19</v>
          </cell>
          <cell r="E920">
            <v>12</v>
          </cell>
          <cell r="F920">
            <v>2566</v>
          </cell>
          <cell r="G920">
            <v>800075260342</v>
          </cell>
          <cell r="H920" t="str">
            <v>นางสาว</v>
          </cell>
          <cell r="I920" t="str">
            <v>อธิพร</v>
          </cell>
          <cell r="J920" t="str">
            <v>อุปนันต์</v>
          </cell>
          <cell r="K920">
            <v>3500200647121</v>
          </cell>
          <cell r="L920" t="str">
            <v>จอมทอง</v>
          </cell>
          <cell r="M920" t="str">
            <v>เชียงใหม่ 3</v>
          </cell>
          <cell r="N920">
            <v>8</v>
          </cell>
          <cell r="O920" t="str">
            <v>สินเชื่อแก้ไขปัญหาหนี้นอกระบบPSA</v>
          </cell>
          <cell r="P920" t="str">
            <v>1.บุคคลค้ำประกัน</v>
          </cell>
          <cell r="Q920">
            <v>45605.8</v>
          </cell>
          <cell r="R920">
            <v>7980.21</v>
          </cell>
          <cell r="S920" t="str">
            <v>จังหวัดฮอด</v>
          </cell>
          <cell r="T920" t="str">
            <v>ผบ1153</v>
          </cell>
          <cell r="U920">
            <v>2562</v>
          </cell>
          <cell r="V920" t="str">
            <v>ผบ.1119</v>
          </cell>
          <cell r="W920">
            <v>2562</v>
          </cell>
          <cell r="AA920">
            <v>18</v>
          </cell>
          <cell r="AB920">
            <v>11</v>
          </cell>
          <cell r="AC920">
            <v>2562</v>
          </cell>
          <cell r="BB920" t="str">
            <v>สืบทรัพย์ 25/03/67//ลงผล9/4/67//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นางสาวอธิพร อุปนันต์</v>
          </cell>
          <cell r="BU920">
            <v>883262011843</v>
          </cell>
          <cell r="BV920"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0" t="str">
            <v>จำเลยที่ 1
คู่สมรสจำเลยที่ 1
จำเลยที่ 2
คู่สมรสจำเลยที่ 2
จำเลยที่ 3
คู่สมรสจำเลยที่ 3</v>
          </cell>
          <cell r="BX920" t="str">
            <v xml:space="preserve">3-5002-00647-12-1
1-5106-00004-29-9
1-5002-00010-73-9
1-5002-001886-52-7
3-5002-00645-90-1
3-5002-0650-95-5
</v>
          </cell>
          <cell r="BY920"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0" t="str">
            <v xml:space="preserve">พบ
</v>
          </cell>
          <cell r="CB920">
            <v>6</v>
          </cell>
          <cell r="CC920"/>
          <cell r="CF920"/>
          <cell r="CK920"/>
        </row>
        <row r="921">
          <cell r="B921">
            <v>2395</v>
          </cell>
          <cell r="C921">
            <v>913</v>
          </cell>
          <cell r="D921">
            <v>19</v>
          </cell>
          <cell r="E921">
            <v>12</v>
          </cell>
          <cell r="F921">
            <v>2566</v>
          </cell>
          <cell r="G921">
            <v>800080214813</v>
          </cell>
          <cell r="H921" t="str">
            <v>นางสาว</v>
          </cell>
          <cell r="I921" t="str">
            <v>วราภรณ์</v>
          </cell>
          <cell r="J921" t="str">
            <v>ซิระเซ็น</v>
          </cell>
          <cell r="K921">
            <v>1500200020904</v>
          </cell>
          <cell r="L921" t="str">
            <v>จอมทอง</v>
          </cell>
          <cell r="M921" t="str">
            <v>เชียงใหม่ 3</v>
          </cell>
          <cell r="N921">
            <v>8</v>
          </cell>
          <cell r="O921" t="str">
            <v>ธนาคารประชาชน</v>
          </cell>
          <cell r="P921" t="str">
            <v>1.บุคคลค้ำประกัน</v>
          </cell>
          <cell r="Q921">
            <v>66960.5</v>
          </cell>
          <cell r="R921">
            <v>12012.29</v>
          </cell>
          <cell r="S921" t="str">
            <v>จังหวัดฮอด</v>
          </cell>
          <cell r="T921" t="str">
            <v>ผบ1140</v>
          </cell>
          <cell r="U921">
            <v>2562</v>
          </cell>
          <cell r="V921" t="str">
            <v>ผบ.1125</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นางสาววราภรณ์ ซิระเซ็น</v>
          </cell>
          <cell r="BU921">
            <v>883262011845</v>
          </cell>
          <cell r="BV921"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1" t="str">
            <v>จำเลยที่ 1
คู่สมรสจำเลยที่ 1 
จำเลยที่ 2
คู่สมรสจำเลยที่ 2
จำเลยที่ 3
คู่สมรสจำเลยที่ 3</v>
          </cell>
          <cell r="BX921" t="str">
            <v xml:space="preserve">1-5002-00020-90-4
1-5002-00102-52-8
1-5016-00115-46-6
3-5016-00124-53-6
1-5002-00060-36-1
1-5099-00202-55-8
</v>
          </cell>
          <cell r="BY9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1" t="str">
            <v xml:space="preserve">พบ
</v>
          </cell>
          <cell r="CB921">
            <v>6</v>
          </cell>
          <cell r="CC921"/>
          <cell r="CF921"/>
          <cell r="CK921"/>
        </row>
        <row r="922">
          <cell r="B922">
            <v>2396</v>
          </cell>
          <cell r="C922">
            <v>914</v>
          </cell>
          <cell r="D922">
            <v>19</v>
          </cell>
          <cell r="E922">
            <v>12</v>
          </cell>
          <cell r="F922">
            <v>2566</v>
          </cell>
          <cell r="G922">
            <v>800058886352</v>
          </cell>
          <cell r="H922" t="str">
            <v>นางสาว</v>
          </cell>
          <cell r="I922" t="str">
            <v>จิราพร</v>
          </cell>
          <cell r="J922" t="str">
            <v>เกษมสุข</v>
          </cell>
          <cell r="K922">
            <v>2500200021089</v>
          </cell>
          <cell r="L922" t="str">
            <v>จอมทอง</v>
          </cell>
          <cell r="M922" t="str">
            <v>เชียงใหม่ 3</v>
          </cell>
          <cell r="N922">
            <v>8</v>
          </cell>
          <cell r="O922" t="str">
            <v>พัฒนาองค์กรชุมชน (รายบุคคล)</v>
          </cell>
          <cell r="P922" t="str">
            <v>1.บุคคลค้ำประกัน</v>
          </cell>
          <cell r="Q922">
            <v>81392.91</v>
          </cell>
          <cell r="R922">
            <v>19048.150000000001</v>
          </cell>
          <cell r="S922" t="str">
            <v>จังหวัดฮอด</v>
          </cell>
          <cell r="T922" t="str">
            <v>ผบ.1137</v>
          </cell>
          <cell r="U922">
            <v>2562</v>
          </cell>
          <cell r="V922" t="str">
            <v>ผบ.1127</v>
          </cell>
          <cell r="W922">
            <v>2562</v>
          </cell>
          <cell r="X922"/>
          <cell r="Y922"/>
          <cell r="Z922"/>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นางสาวจิราพร เกษมสุข</v>
          </cell>
          <cell r="BU922">
            <v>883262011790</v>
          </cell>
          <cell r="BV922" t="str">
            <v>1.นางสาวจิราพร เกษมสุข
2.นางยุพิน อัญชลีไพบูลย์
3.นางวรณ์ หลวงคณะ
4.นายนพ หลวงคณะ
5.นางสาวศรีพัน อินต๊ะวงศ์</v>
          </cell>
          <cell r="BW922" t="str">
            <v xml:space="preserve">จำเลยที่ 1
จำเลยที่ 2 
จำเลยที่ 3
คู่สมรสจำเลยที่ 3
จำเลยที่ 4
</v>
          </cell>
          <cell r="BX922" t="str">
            <v>2-5002-00021-08-9
3-5002-00637-46-1
3-5009-00805-33-1
3-5009-00805-32-3
5-5002-90009-52-5</v>
          </cell>
          <cell r="BY92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2" t="str">
            <v>พบ</v>
          </cell>
          <cell r="CB922">
            <v>5</v>
          </cell>
          <cell r="CC922"/>
          <cell r="CF922"/>
          <cell r="CK922"/>
        </row>
        <row r="923">
          <cell r="B923">
            <v>2397</v>
          </cell>
          <cell r="C923">
            <v>915</v>
          </cell>
          <cell r="D923">
            <v>19</v>
          </cell>
          <cell r="E923">
            <v>12</v>
          </cell>
          <cell r="F923">
            <v>2566</v>
          </cell>
          <cell r="G923">
            <v>800077882614</v>
          </cell>
          <cell r="H923" t="str">
            <v>นาย</v>
          </cell>
          <cell r="I923" t="str">
            <v>เอนก</v>
          </cell>
          <cell r="J923" t="str">
            <v>สีทองบูรณ์</v>
          </cell>
          <cell r="K923">
            <v>1501200004187</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29165.79</v>
          </cell>
          <cell r="R923">
            <v>5373.1</v>
          </cell>
          <cell r="S923" t="str">
            <v>แขวงเชียงใหม่</v>
          </cell>
          <cell r="T923" t="str">
            <v>ผบ10379</v>
          </cell>
          <cell r="U923">
            <v>2562</v>
          </cell>
          <cell r="V923" t="str">
            <v>ผบ.11323</v>
          </cell>
          <cell r="W923">
            <v>2562</v>
          </cell>
          <cell r="X923">
            <v>2</v>
          </cell>
          <cell r="Y923">
            <v>12</v>
          </cell>
          <cell r="Z923">
            <v>2562</v>
          </cell>
          <cell r="AA923">
            <v>4</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นายเอนก สีทองบูรณ์</v>
          </cell>
          <cell r="BU923">
            <v>883262011788</v>
          </cell>
          <cell r="BV923" t="str">
            <v>1.นายเอนก ศีทองบูรณ์
2.นางภริกา พงศ์เมฆินทร์
3. นางเกษม พงศ์เมฆินทร์</v>
          </cell>
          <cell r="BW923" t="str">
            <v>จำเลยที่ 1
จำเลยที่ 2
คู่สมรสจำเลยที่ 2</v>
          </cell>
          <cell r="BX923" t="str">
            <v xml:space="preserve">1-5012-00004-18-7
3-5002-00819-83-6
3-5002--00339-11-7
</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3" t="str">
            <v>ไม่พบ</v>
          </cell>
          <cell r="CB923">
            <v>3</v>
          </cell>
          <cell r="CC923"/>
          <cell r="CF923"/>
          <cell r="CK923"/>
        </row>
        <row r="924">
          <cell r="B924">
            <v>2398</v>
          </cell>
          <cell r="C924">
            <v>916</v>
          </cell>
          <cell r="D924">
            <v>19</v>
          </cell>
          <cell r="E924">
            <v>12</v>
          </cell>
          <cell r="F924">
            <v>2566</v>
          </cell>
          <cell r="G924">
            <v>800077096702</v>
          </cell>
          <cell r="H924" t="str">
            <v>นางสาว</v>
          </cell>
          <cell r="I924" t="str">
            <v>สุพัตรา</v>
          </cell>
          <cell r="J924" t="str">
            <v>สุพรรณ์</v>
          </cell>
          <cell r="K924">
            <v>3500200017616</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28322.92</v>
          </cell>
          <cell r="R924">
            <v>5592.14</v>
          </cell>
          <cell r="S924" t="str">
            <v>จังหวัดฮอด</v>
          </cell>
          <cell r="T924" t="str">
            <v>ผบ1177</v>
          </cell>
          <cell r="U924">
            <v>2562</v>
          </cell>
          <cell r="V924" t="str">
            <v>ผบ.1311</v>
          </cell>
          <cell r="W924">
            <v>2562</v>
          </cell>
          <cell r="X924">
            <v>2</v>
          </cell>
          <cell r="Y924">
            <v>12</v>
          </cell>
          <cell r="Z924">
            <v>2562</v>
          </cell>
          <cell r="AA924">
            <v>4</v>
          </cell>
          <cell r="AB924">
            <v>11</v>
          </cell>
          <cell r="AC924">
            <v>2562</v>
          </cell>
          <cell r="BB924" t="str">
            <v>สืบทรัพย์ 25/03/67//ลงผล6/4/67//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นางสาวสุพัตรา สุพรรณ์</v>
          </cell>
          <cell r="BU924">
            <v>883262011848</v>
          </cell>
          <cell r="BV924" t="str">
            <v>1. นางสาวสุพัตรา สุพรรณ์
2.นางกันยา สิทธิสอน
3.นายฤทธ์ สิทธิสอน
4.นางมณีรัตน์ ยานะโส</v>
          </cell>
          <cell r="BW924" t="str">
            <v>จำเลยที่ 1
จำเลยที่ 2
คู่สมรสจำเลยที่ 2
จำเลยที่ 3</v>
          </cell>
          <cell r="BX924" t="str">
            <v>3-5002-00017-61-6
3-50103-00413-46-7
3-5002-00017-78-1
3-5002-00021-52-4</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4" t="str">
            <v>พบ</v>
          </cell>
          <cell r="CB924">
            <v>4</v>
          </cell>
          <cell r="CC924"/>
          <cell r="CF924"/>
          <cell r="CK924"/>
        </row>
        <row r="925">
          <cell r="B925">
            <v>2399</v>
          </cell>
          <cell r="C925">
            <v>917</v>
          </cell>
          <cell r="D925">
            <v>19</v>
          </cell>
          <cell r="E925">
            <v>12</v>
          </cell>
          <cell r="F925">
            <v>2566</v>
          </cell>
          <cell r="G925">
            <v>340744005</v>
          </cell>
          <cell r="H925"/>
          <cell r="I925" t="str">
            <v>บ้านใหม่สามัคคี</v>
          </cell>
          <cell r="J925"/>
          <cell r="K925"/>
          <cell r="L925" t="str">
            <v>จอมทอง</v>
          </cell>
          <cell r="M925" t="str">
            <v>เชียงใหม่ 3</v>
          </cell>
          <cell r="N925">
            <v>8</v>
          </cell>
          <cell r="O925" t="str">
            <v>พัฒนาบนบท</v>
          </cell>
          <cell r="P925" t="str">
            <v>1.บุคคลค้ำประกัน</v>
          </cell>
          <cell r="Q925">
            <v>172593</v>
          </cell>
          <cell r="R925">
            <v>159987</v>
          </cell>
          <cell r="S925" t="str">
            <v>จังหวัดฮอด</v>
          </cell>
          <cell r="T925" t="str">
            <v>ผบ62</v>
          </cell>
          <cell r="U925">
            <v>2561</v>
          </cell>
          <cell r="V925" t="str">
            <v>ผบ306</v>
          </cell>
          <cell r="W925">
            <v>2561</v>
          </cell>
          <cell r="X925">
            <v>2</v>
          </cell>
          <cell r="Y925">
            <v>12</v>
          </cell>
          <cell r="Z925">
            <v>2562</v>
          </cell>
          <cell r="AA925">
            <v>15</v>
          </cell>
          <cell r="AB925">
            <v>5</v>
          </cell>
          <cell r="AC925">
            <v>2561</v>
          </cell>
          <cell r="BB925" t="str">
            <v>สืบทรัพย์ 26/04/67//ลงผล 10/5/67//รายงานผล20/5/67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 xml:space="preserve">บ้านใหม่สามัคคี </v>
          </cell>
          <cell r="BU925">
            <v>0</v>
          </cell>
          <cell r="BV925"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5"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5" t="str">
            <v>3-5002-00650-62-9
3-5002-00650-48-3
3-5002-00644-69-6
3-5002-00549-16-2
3-5002-00650-57-2
3-5002-00918-51-6
3-6607-00094-51-1
3-5002-00654-24-1
3-5002-00651-47-1
3-5299-00157-13-3
3-5002-00647-49-1
3-5002-00643-44-4
1-5016-00008-46-5</v>
          </cell>
          <cell r="BY92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5" t="str">
            <v>พบ</v>
          </cell>
          <cell r="CB925">
            <v>14</v>
          </cell>
          <cell r="CC925"/>
          <cell r="CF925"/>
          <cell r="CK925"/>
        </row>
        <row r="926">
          <cell r="B926">
            <v>2400</v>
          </cell>
          <cell r="C926">
            <v>918</v>
          </cell>
          <cell r="D926">
            <v>19</v>
          </cell>
          <cell r="E926">
            <v>12</v>
          </cell>
          <cell r="F926">
            <v>2566</v>
          </cell>
          <cell r="G926">
            <v>800090366959</v>
          </cell>
          <cell r="H926" t="str">
            <v>นางสาว</v>
          </cell>
          <cell r="I926" t="str">
            <v>ภิรัญญา</v>
          </cell>
          <cell r="J926" t="str">
            <v>แสงผึ้ง</v>
          </cell>
          <cell r="K926">
            <v>1500200173409</v>
          </cell>
          <cell r="L926" t="str">
            <v>จอมทอง</v>
          </cell>
          <cell r="M926" t="str">
            <v>เชียงใหม่ 3</v>
          </cell>
          <cell r="N926">
            <v>8</v>
          </cell>
          <cell r="O926" t="str">
            <v>สินเชื่อแก้ไขปัญหาหนี้นอกระบบPAS</v>
          </cell>
          <cell r="P926" t="str">
            <v>1.บุคคลค้ำประกัน</v>
          </cell>
          <cell r="Q926">
            <v>44781.120000000003</v>
          </cell>
          <cell r="R926">
            <v>7273.91</v>
          </cell>
          <cell r="S926" t="str">
            <v>แขวงเชียงใหม่</v>
          </cell>
          <cell r="T926" t="str">
            <v>ผบ3142</v>
          </cell>
          <cell r="U926">
            <v>2563</v>
          </cell>
          <cell r="V926" t="str">
            <v>ผบ.345</v>
          </cell>
          <cell r="W926">
            <v>2564</v>
          </cell>
          <cell r="X926">
            <v>1</v>
          </cell>
          <cell r="Y926">
            <v>6</v>
          </cell>
          <cell r="Z926">
            <v>2564</v>
          </cell>
          <cell r="AA926">
            <v>15</v>
          </cell>
          <cell r="AB926">
            <v>5</v>
          </cell>
          <cell r="AC926">
            <v>2561</v>
          </cell>
          <cell r="BB926" t="str">
            <v>สืบทรัพย์ 22/03/67//ลงผล3/4/67//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นางสาวภิรัญญา แสงผึ้ง</v>
          </cell>
          <cell r="BU926">
            <v>883263011147</v>
          </cell>
          <cell r="BV926" t="str">
            <v>1.นางสาว กชนิดา แสงผึ่ง 
2.นางอำพร อินต๊ะยศ
3.นายเอกชัย อินต๊ะยศ 
4.นางจีรภา อุ่นนันกาศ
5.นาย นิเวช อุ่นนันกาศ</v>
          </cell>
          <cell r="BW926" t="str">
            <v>จำเลยที่ 1
จำเลยที่ 2
คู่สมรสจำเลยที่ 2
จำเลยที่ 3
คู่สมรสจำเลยที่ 3</v>
          </cell>
          <cell r="BX926" t="str">
            <v>1-5002-00173-40-9
3-5212-00390-25-3
3-5002-00930-33-8
5-5002-0002-09-7
5-5103-00152-37-5</v>
          </cell>
          <cell r="BY926"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6" t="str">
            <v>ไม่พบ
ไม่พบ
พบ
ไม่พบ
ไม่พบ</v>
          </cell>
          <cell r="CB926">
            <v>5</v>
          </cell>
          <cell r="CC926"/>
          <cell r="CF926"/>
          <cell r="CK926"/>
        </row>
        <row r="927">
          <cell r="B927">
            <v>2401</v>
          </cell>
          <cell r="C927">
            <v>919</v>
          </cell>
          <cell r="D927">
            <v>19</v>
          </cell>
          <cell r="E927">
            <v>12</v>
          </cell>
          <cell r="F927">
            <v>2566</v>
          </cell>
          <cell r="G927">
            <v>800035365280</v>
          </cell>
          <cell r="H927" t="str">
            <v>นางสาว</v>
          </cell>
          <cell r="I927" t="str">
            <v>พัตรพิมล</v>
          </cell>
          <cell r="J927" t="str">
            <v>ตานะเป็ง</v>
          </cell>
          <cell r="K927">
            <v>3580400118858</v>
          </cell>
          <cell r="L927" t="str">
            <v>จอมทอง</v>
          </cell>
          <cell r="M927" t="str">
            <v>เชียงใหม่ 3</v>
          </cell>
          <cell r="N927">
            <v>8</v>
          </cell>
          <cell r="O927" t="str">
            <v>พัฒนาองค์กรชุมชน</v>
          </cell>
          <cell r="P927" t="str">
            <v>1.บุคคลค้ำประกัน</v>
          </cell>
          <cell r="Q927">
            <v>31044.240000000002</v>
          </cell>
          <cell r="R927">
            <v>542.96</v>
          </cell>
          <cell r="S927" t="str">
            <v>จังหวัดฮอด</v>
          </cell>
          <cell r="T927" t="str">
            <v>ผบE263</v>
          </cell>
          <cell r="U927">
            <v>2563</v>
          </cell>
          <cell r="V927" t="str">
            <v>ผบE129</v>
          </cell>
          <cell r="W927">
            <v>2563</v>
          </cell>
          <cell r="X927">
            <v>13</v>
          </cell>
          <cell r="Y927">
            <v>8</v>
          </cell>
          <cell r="Z927">
            <v>2563</v>
          </cell>
          <cell r="AA927">
            <v>29</v>
          </cell>
          <cell r="AB927">
            <v>6</v>
          </cell>
          <cell r="AC927">
            <v>2564</v>
          </cell>
          <cell r="BB927" t="str">
            <v>สืบทรัพย์ 25/03/67//ลงผล6/4/67//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นางสาวพัตรพิมล ตานะเป็ง</v>
          </cell>
          <cell r="BU927">
            <v>883263011129</v>
          </cell>
          <cell r="BV927" t="str">
            <v>1. นางสาวพัตรพิมล ตานะเป็ง
2.นายประเสริฐ ตานะเป็ง
3.นางจินดา ปริยะ
4.นางผ่องศรี วงศ์อ่อน
5.นายมานพ วงศ์อ่อน</v>
          </cell>
          <cell r="BW927" t="str">
            <v>จำเลยที่ 1
คู่สมรสจำเลยที่ 1 
จำเลยที่ 2
จำเลยที่ 3
คู่สมรสจำเลยที่ 3</v>
          </cell>
          <cell r="BX927" t="str">
            <v xml:space="preserve">3-5804-00118-85-8
3-5002-00849-78-6
3-5002-00491-92-0
3-5002-00489-14-3
3-5002-00489-13-5
</v>
          </cell>
          <cell r="BY927"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7" t="str">
            <v>พบ</v>
          </cell>
          <cell r="CB927">
            <v>5</v>
          </cell>
          <cell r="CC927"/>
          <cell r="CD927"/>
          <cell r="CE927"/>
          <cell r="CF927"/>
          <cell r="CG927"/>
          <cell r="CH927"/>
          <cell r="CJ927"/>
          <cell r="CK927"/>
        </row>
        <row r="928">
          <cell r="B928">
            <v>2402</v>
          </cell>
          <cell r="C928">
            <v>920</v>
          </cell>
          <cell r="D928">
            <v>19</v>
          </cell>
          <cell r="E928">
            <v>12</v>
          </cell>
          <cell r="F928">
            <v>2566</v>
          </cell>
          <cell r="G928">
            <v>800059506983</v>
          </cell>
          <cell r="H928" t="str">
            <v>นางสาว</v>
          </cell>
          <cell r="I928" t="str">
            <v>บัณฑิตา</v>
          </cell>
          <cell r="J928" t="str">
            <v>ไทยใหม่</v>
          </cell>
          <cell r="K928">
            <v>3500200066927</v>
          </cell>
          <cell r="L928" t="str">
            <v>จอมทอง</v>
          </cell>
          <cell r="M928" t="str">
            <v>เชียงใหม่ 3</v>
          </cell>
          <cell r="N928">
            <v>8</v>
          </cell>
          <cell r="O928" t="str">
            <v>พัฒนาองค์กรชุมชน</v>
          </cell>
          <cell r="P928" t="str">
            <v>1.บุคคลค้ำประกัน</v>
          </cell>
          <cell r="Q928">
            <v>32314.87</v>
          </cell>
          <cell r="R928">
            <v>9106.91</v>
          </cell>
          <cell r="S928" t="str">
            <v>จังหวัดฮอด</v>
          </cell>
          <cell r="T928" t="str">
            <v>ผบE157</v>
          </cell>
          <cell r="U928">
            <v>2564</v>
          </cell>
          <cell r="V928" t="str">
            <v>ผบE231</v>
          </cell>
          <cell r="W928">
            <v>2564</v>
          </cell>
          <cell r="X928">
            <v>13</v>
          </cell>
          <cell r="Y928">
            <v>8</v>
          </cell>
          <cell r="Z928">
            <v>2563</v>
          </cell>
          <cell r="AA928">
            <v>29</v>
          </cell>
          <cell r="AB928">
            <v>6</v>
          </cell>
          <cell r="AC928">
            <v>2564</v>
          </cell>
          <cell r="BB928" t="str">
            <v>สืบทรัพย์ 25/03/67//ลงผล6/4/67//ลงผลคัดภาพลักษณ์22/4/2567//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นางสาวบัณฑิตา ไทยใหม่</v>
          </cell>
          <cell r="BU928">
            <v>883263011131</v>
          </cell>
          <cell r="BV928" t="str">
            <v>1. นางสาวบัณฑิตา ไทบใหม่
2.นายศุภชัย ไทยใหม่
3. นางอรุณี ไทยใหม่
4.นางก๋องคำ ชะนะแสน</v>
          </cell>
          <cell r="BW928" t="str">
            <v>จำเลยที่ 1
จำเลยที่ 2
คู่สมรสจำเลยที่ 2
จำเลยที่ 3</v>
          </cell>
          <cell r="BX928" t="str">
            <v xml:space="preserve">3-5002-00066-92-7
3-502200066-91-9
3-5002-00938-97-5
3-5002-00063-87-1
</v>
          </cell>
          <cell r="BY928"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8" t="str">
            <v>พบ</v>
          </cell>
          <cell r="CB928">
            <v>4</v>
          </cell>
          <cell r="CC928"/>
          <cell r="CD928" t="str">
            <v>1. นางจิตตพิมพ์ ศรีคำนวล
2.นายปัญญา สุวัน
3. นางพิชราภรณ์ อินตา</v>
          </cell>
          <cell r="CE928" t="str">
            <v>จำเลยที่ 1
จำเลยที่ 2
จำเลยที่ 3</v>
          </cell>
          <cell r="CF928"/>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2403</v>
          </cell>
          <cell r="C929">
            <v>921</v>
          </cell>
          <cell r="D929">
            <v>19</v>
          </cell>
          <cell r="E929">
            <v>12</v>
          </cell>
          <cell r="F929">
            <v>2566</v>
          </cell>
          <cell r="G929">
            <v>800061227297</v>
          </cell>
          <cell r="H929" t="str">
            <v>นาง</v>
          </cell>
          <cell r="I929" t="str">
            <v>จิตตพิมพ์</v>
          </cell>
          <cell r="J929" t="str">
            <v>ศรีคำนวล</v>
          </cell>
          <cell r="K929">
            <v>3520100014925</v>
          </cell>
          <cell r="L929" t="str">
            <v>จอมทอง</v>
          </cell>
          <cell r="M929" t="str">
            <v>เชียงใหม่ 3</v>
          </cell>
          <cell r="N929">
            <v>8</v>
          </cell>
          <cell r="O929" t="str">
            <v>พัฒนาองค์กรชุมชน</v>
          </cell>
          <cell r="P929" t="str">
            <v>1.บุคคลค้ำประกัน</v>
          </cell>
          <cell r="Q929">
            <v>83267.81</v>
          </cell>
          <cell r="R929">
            <v>25718.48</v>
          </cell>
          <cell r="S929" t="str">
            <v>จังหวัดฮอด</v>
          </cell>
          <cell r="T929" t="str">
            <v>ผบE262</v>
          </cell>
          <cell r="U929">
            <v>2563</v>
          </cell>
          <cell r="V929" t="str">
            <v>ผบE100</v>
          </cell>
          <cell r="W929">
            <v>2563</v>
          </cell>
          <cell r="X929">
            <v>6</v>
          </cell>
          <cell r="Y929">
            <v>8</v>
          </cell>
          <cell r="Z929">
            <v>2563</v>
          </cell>
          <cell r="AA929">
            <v>29</v>
          </cell>
          <cell r="AB929">
            <v>6</v>
          </cell>
          <cell r="AC929">
            <v>2564</v>
          </cell>
          <cell r="BB929" t="str">
            <v>สืบทรัพย์ 25/03/67//ลงผล9/4/67//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นางจิตตพิมพ์ ศรีคำนวล</v>
          </cell>
          <cell r="BU929">
            <v>883263011037</v>
          </cell>
          <cell r="BV929" t="str">
            <v>1. นางจิตตพิมพ์ ศรีคำนวล
2.นายปัญญา สุวัน
3. นางพิชราภรณ์ อินตา</v>
          </cell>
          <cell r="BW929" t="str">
            <v>จำเลยที่ 1
จำเลยที่ 2
จำเลยที่ 3</v>
          </cell>
          <cell r="BX929" t="str">
            <v xml:space="preserve">3-5201-00014-92-5
5-5007-00004-81-1
3-5002-00702-51-3
</v>
          </cell>
          <cell r="BY929"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9" t="str">
            <v>พบ</v>
          </cell>
          <cell r="CB929">
            <v>3</v>
          </cell>
          <cell r="CC929"/>
          <cell r="CD929" t="str">
            <v>1. นางจิตตพิมพ์ ศรีคำนวล
2.นายปัญญา สุวัน
3. นางพิชราภรณ์ อินตา</v>
          </cell>
          <cell r="CE929" t="str">
            <v>จำเลยที่ 1
จำเลยที่ 2
จำเลยที่ 3</v>
          </cell>
          <cell r="CF929"/>
          <cell r="CG929"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9" t="str">
            <v>พบ</v>
          </cell>
          <cell r="CI929"/>
          <cell r="CJ929">
            <v>3</v>
          </cell>
          <cell r="CK929"/>
        </row>
        <row r="930">
          <cell r="B930">
            <v>2404</v>
          </cell>
          <cell r="C930">
            <v>922</v>
          </cell>
          <cell r="D930">
            <v>19</v>
          </cell>
          <cell r="E930">
            <v>12</v>
          </cell>
          <cell r="F930">
            <v>2566</v>
          </cell>
          <cell r="G930">
            <v>800073059449</v>
          </cell>
          <cell r="H930" t="str">
            <v>นาย</v>
          </cell>
          <cell r="I930" t="str">
            <v>ประสงค์</v>
          </cell>
          <cell r="J930" t="str">
            <v>บูรณะ</v>
          </cell>
          <cell r="K930">
            <v>3500200540114</v>
          </cell>
          <cell r="L930" t="str">
            <v>จอมทอง</v>
          </cell>
          <cell r="M930" t="str">
            <v>เชียงใหม่ 3</v>
          </cell>
          <cell r="N930">
            <v>8</v>
          </cell>
          <cell r="O930" t="str">
            <v>ธนาคารประชาชน</v>
          </cell>
          <cell r="P930" t="str">
            <v>1.บุคคลค้ำประกัน</v>
          </cell>
          <cell r="Q930">
            <v>71127.88</v>
          </cell>
          <cell r="R930">
            <v>23847.62</v>
          </cell>
          <cell r="S930" t="str">
            <v>จังหวัดฮอด</v>
          </cell>
          <cell r="T930" t="str">
            <v>ผบE177</v>
          </cell>
          <cell r="U930">
            <v>2566</v>
          </cell>
          <cell r="V930" t="str">
            <v>ผบE489</v>
          </cell>
          <cell r="W930">
            <v>2566</v>
          </cell>
          <cell r="X930">
            <v>16</v>
          </cell>
          <cell r="Y930">
            <v>5</v>
          </cell>
          <cell r="Z930">
            <v>2566</v>
          </cell>
          <cell r="AA930">
            <v>1</v>
          </cell>
          <cell r="AB930">
            <v>6</v>
          </cell>
          <cell r="AC930">
            <v>2564</v>
          </cell>
          <cell r="BB930" t="str">
            <v>สืบทรัพย์ 25/03/67//ลงผล9/4/67//</v>
          </cell>
          <cell r="BC930">
            <v>1800</v>
          </cell>
          <cell r="BD930">
            <v>1</v>
          </cell>
          <cell r="BE930">
            <v>7</v>
          </cell>
          <cell r="BF930">
            <v>2567</v>
          </cell>
          <cell r="BG930">
            <v>0</v>
          </cell>
          <cell r="BH930" t="str">
            <v>-</v>
          </cell>
          <cell r="BI930" t="str">
            <v>-</v>
          </cell>
          <cell r="BJ930" t="str">
            <v>-</v>
          </cell>
          <cell r="BK930">
            <v>0</v>
          </cell>
          <cell r="BL930">
            <v>1075</v>
          </cell>
          <cell r="BM930">
            <v>0</v>
          </cell>
          <cell r="BN930" t="str">
            <v/>
          </cell>
          <cell r="BO930" t="str">
            <v/>
          </cell>
          <cell r="BP930" t="str">
            <v/>
          </cell>
          <cell r="BQ930" t="str">
            <v>-</v>
          </cell>
          <cell r="BR930" t="str">
            <v>-</v>
          </cell>
          <cell r="BS930" t="str">
            <v>-</v>
          </cell>
          <cell r="BT930" t="str">
            <v>นายประสงค์ บูรณะ</v>
          </cell>
          <cell r="BU930">
            <v>888165010604</v>
          </cell>
          <cell r="BV930" t="str">
            <v>นายประสงค์  บูรณะ  
นายทองสาย  บูรณะ
นายดำรง  แดนไกวัลฉัตร
นางน้อย  ใจฟูโน
นายเอกวัลย์  โยมนา
นางอำพร  โยมนา</v>
          </cell>
          <cell r="BW930" t="str">
            <v>จำเลยที่ 1
คู่สมรสจำเลยที่ 1
จำเลยที่ 2
คู่สมรสจำเลยที่ 2
จำเลยที่ 3
คู่สมรสจำเลยที่ 3</v>
          </cell>
          <cell r="BX930" t="str">
            <v>3-5002-00540-11-4
3-5002-00537-06-7
2-5003-00026-48-1
3-5002-00535-70-6
3-5002-00538-51-9
3-6599-00200-87-9</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2405</v>
          </cell>
          <cell r="C931">
            <v>923</v>
          </cell>
          <cell r="D931">
            <v>19</v>
          </cell>
          <cell r="E931">
            <v>12</v>
          </cell>
          <cell r="F931">
            <v>2566</v>
          </cell>
          <cell r="G931">
            <v>800091638190</v>
          </cell>
          <cell r="H931" t="str">
            <v>นางสาว</v>
          </cell>
          <cell r="I931" t="str">
            <v>ณัฐธิดา</v>
          </cell>
          <cell r="J931" t="str">
            <v>วรษายะ</v>
          </cell>
          <cell r="K931">
            <v>1500200156741</v>
          </cell>
          <cell r="L931" t="str">
            <v>จอมทอง</v>
          </cell>
          <cell r="M931" t="str">
            <v>เชียงใหม่ 3</v>
          </cell>
          <cell r="N931">
            <v>8</v>
          </cell>
          <cell r="O931" t="str">
            <v>ธนาคารประชาชน</v>
          </cell>
          <cell r="P931" t="str">
            <v>1.บุคคลค้ำประกัน</v>
          </cell>
          <cell r="Q931">
            <v>43055</v>
          </cell>
          <cell r="R931">
            <v>8846.25</v>
          </cell>
          <cell r="S931" t="str">
            <v>แขวงเชียงใหม่</v>
          </cell>
          <cell r="T931" t="str">
            <v>ผบ.7143</v>
          </cell>
          <cell r="U931">
            <v>2563</v>
          </cell>
          <cell r="V931" t="str">
            <v>ผบ.359</v>
          </cell>
          <cell r="W931">
            <v>2564</v>
          </cell>
          <cell r="X931">
            <v>16</v>
          </cell>
          <cell r="Y931">
            <v>5</v>
          </cell>
          <cell r="Z931">
            <v>2566</v>
          </cell>
          <cell r="AA931">
            <v>1</v>
          </cell>
          <cell r="AB931">
            <v>6</v>
          </cell>
          <cell r="AC931">
            <v>2564</v>
          </cell>
          <cell r="BB931" t="str">
            <v>สืบทรัพย์ 25/04/67//ลงผล 10/5/67//</v>
          </cell>
          <cell r="BC931" t="str">
            <v/>
          </cell>
          <cell r="BD931" t="str">
            <v/>
          </cell>
          <cell r="BE931" t="str">
            <v/>
          </cell>
          <cell r="BF931" t="str">
            <v/>
          </cell>
          <cell r="BG931" t="str">
            <v/>
          </cell>
          <cell r="BH931" t="str">
            <v/>
          </cell>
          <cell r="BI931" t="str">
            <v/>
          </cell>
          <cell r="BJ931" t="str">
            <v/>
          </cell>
          <cell r="BK931" t="str">
            <v/>
          </cell>
          <cell r="BL931" t="str">
            <v/>
          </cell>
          <cell r="BM931" t="str">
            <v/>
          </cell>
          <cell r="BN931" t="str">
            <v/>
          </cell>
          <cell r="BO931" t="str">
            <v/>
          </cell>
          <cell r="BP931" t="str">
            <v/>
          </cell>
          <cell r="BQ931" t="str">
            <v/>
          </cell>
          <cell r="BR931" t="str">
            <v/>
          </cell>
          <cell r="BS931" t="str">
            <v/>
          </cell>
          <cell r="BT931" t="str">
            <v>นางสาวณัฐธิดา วรษายะ</v>
          </cell>
          <cell r="BU931">
            <v>883263011141</v>
          </cell>
          <cell r="BV931" t="str">
            <v>1.นางสาวณัฐธิดา วงษายะ
2.นางชลิตดา ปาริชาติ
3.นายเกษม วงษายะ
4.นางสาวสุทธิพร แปงมูล</v>
          </cell>
          <cell r="BW931" t="str">
            <v>จำเลยที่ 1
จำเลยที่ 2
คู่สมรสจำเลยที่ 2
จำเลยที่ 3</v>
          </cell>
          <cell r="BX931" t="str">
            <v xml:space="preserve">1-5002-00156-74-1
3-5002-00801-68-6
3-5002-00775-82-1
1-5601-00303-58-1
</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2406</v>
          </cell>
          <cell r="C932">
            <v>924</v>
          </cell>
          <cell r="D932">
            <v>19</v>
          </cell>
          <cell r="E932">
            <v>12</v>
          </cell>
          <cell r="F932">
            <v>2566</v>
          </cell>
          <cell r="G932">
            <v>800061226950</v>
          </cell>
          <cell r="H932" t="str">
            <v>นางสาว</v>
          </cell>
          <cell r="I932" t="str">
            <v>มาลี</v>
          </cell>
          <cell r="J932" t="str">
            <v>เตชะตา</v>
          </cell>
          <cell r="K932">
            <v>3500200668218</v>
          </cell>
          <cell r="L932" t="str">
            <v>จอมทอง</v>
          </cell>
          <cell r="M932" t="str">
            <v>เชียงใหม่ 3</v>
          </cell>
          <cell r="N932">
            <v>8</v>
          </cell>
          <cell r="O932" t="str">
            <v>พัฒนาองค์กรชุมชน</v>
          </cell>
          <cell r="P932" t="str">
            <v>1.บุคคลค้ำประกัน</v>
          </cell>
          <cell r="Q932">
            <v>35123.120000000003</v>
          </cell>
          <cell r="R932">
            <v>7484.37</v>
          </cell>
          <cell r="S932" t="str">
            <v>จังหวัดฮอด</v>
          </cell>
          <cell r="T932" t="str">
            <v>ผบE243</v>
          </cell>
          <cell r="U932">
            <v>2563</v>
          </cell>
          <cell r="V932" t="str">
            <v>ผบE121</v>
          </cell>
          <cell r="W932">
            <v>2563</v>
          </cell>
          <cell r="AA932">
            <v>13</v>
          </cell>
          <cell r="AB932">
            <v>8</v>
          </cell>
          <cell r="AC932">
            <v>2563</v>
          </cell>
          <cell r="BB932" t="str">
            <v>สืบทรัพย์ 25/03/67//ลงผล 23/5/67//รายงานผล24/5/67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นางสาวมาลี เตชะตา</v>
          </cell>
          <cell r="BU932">
            <v>883263011130</v>
          </cell>
          <cell r="BV932" t="str">
            <v>1.นางสาวมาลี เตชะตา
2.นายปฏิภาน อารีวงศ์
3.นางปราณี อารีวงศ์หรือระวังเมือง
4.นางสาวปรานอม ใจเฮียง</v>
          </cell>
          <cell r="BW932" t="str">
            <v>จำเลยที่ 1
จำเลยที่ 2
คู่สมรสจำเลยที่ 2
จำเลยที่ 3</v>
          </cell>
          <cell r="BX932" t="str">
            <v xml:space="preserve">3-5002-00671-54-5
3-5002-00474-31-6
3-5002-00010-56-5
3-5002-00668-21-8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2407</v>
          </cell>
          <cell r="C933">
            <v>925</v>
          </cell>
          <cell r="D933">
            <v>19</v>
          </cell>
          <cell r="E933">
            <v>12</v>
          </cell>
          <cell r="F933">
            <v>2566</v>
          </cell>
          <cell r="G933">
            <v>800088539864</v>
          </cell>
          <cell r="H933" t="str">
            <v>นาง</v>
          </cell>
          <cell r="I933" t="str">
            <v>สมศรี</v>
          </cell>
          <cell r="J933" t="str">
            <v>จันตะพรม</v>
          </cell>
          <cell r="K933">
            <v>3500200379208</v>
          </cell>
          <cell r="L933" t="str">
            <v>จอมทอง</v>
          </cell>
          <cell r="M933" t="str">
            <v>เชียงใหม่ 3</v>
          </cell>
          <cell r="N933">
            <v>8</v>
          </cell>
          <cell r="O933" t="str">
            <v>พัฒนาผู้มีบัตรสวัสดิการแห่งรัฐ (PSA)</v>
          </cell>
          <cell r="P933" t="str">
            <v>1.บุคคลค้ำประกัน</v>
          </cell>
          <cell r="Q933">
            <v>37799.46</v>
          </cell>
          <cell r="R933">
            <v>3034.5</v>
          </cell>
          <cell r="S933" t="str">
            <v>แขวงเชียงใหม่</v>
          </cell>
          <cell r="T933" t="str">
            <v>ผบE1028</v>
          </cell>
          <cell r="U933">
            <v>2563</v>
          </cell>
          <cell r="V933" t="str">
            <v>ผบE1332</v>
          </cell>
          <cell r="W933">
            <v>2563</v>
          </cell>
          <cell r="AA933">
            <v>29</v>
          </cell>
          <cell r="AB933">
            <v>9</v>
          </cell>
          <cell r="AC933">
            <v>2563</v>
          </cell>
          <cell r="BB933" t="str">
            <v>สืบทรัพย์ 25/04/67//ลงผล 10/5/67//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นางสมศรี จันตะพรม</v>
          </cell>
          <cell r="BU933">
            <v>883263011139</v>
          </cell>
          <cell r="BV933" t="str">
            <v>1.นางสมศรี จันต๊ะพรม
2.นายสนุทร อุ่นเรือน 
3. นายหรือจ.ส.ต เกียรติ รูปดี 
4.นางจิราภรณ์ เดชรักษา
5.นางสาววันเพ็ญ จันต๊ะพรม</v>
          </cell>
          <cell r="BW933" t="str">
            <v>จำเลยที่ 1
คู่สมรสจำเลยที่ 1
จำเลยที่ 2
คู่สมรสจำเลยที่ 2
จำเลยที่ 3</v>
          </cell>
          <cell r="BX933" t="str">
            <v xml:space="preserve">3-5002-00379-20-8
3-5012-00861-07-8
3-5206-00114-11-2
3-3613-00064-44-9
3-5002-00379-21-6
</v>
          </cell>
          <cell r="BY933"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3" t="str">
            <v>ใม่พบ</v>
          </cell>
          <cell r="CB933">
            <v>5</v>
          </cell>
          <cell r="CC933"/>
          <cell r="CF933"/>
          <cell r="CK933"/>
        </row>
        <row r="934">
          <cell r="B934">
            <v>2408</v>
          </cell>
          <cell r="C934">
            <v>926</v>
          </cell>
          <cell r="D934">
            <v>19</v>
          </cell>
          <cell r="E934">
            <v>12</v>
          </cell>
          <cell r="F934">
            <v>2566</v>
          </cell>
          <cell r="G934">
            <v>800027092553</v>
          </cell>
          <cell r="H934" t="str">
            <v>นาง</v>
          </cell>
          <cell r="I934" t="str">
            <v>ฉัตรวลัยหรือหยดวลัย</v>
          </cell>
          <cell r="J934" t="str">
            <v>ปิยพรชัยตระกูลหรือยศถามี</v>
          </cell>
          <cell r="K934">
            <v>3501200398726</v>
          </cell>
          <cell r="L934" t="str">
            <v>จอมทอง</v>
          </cell>
          <cell r="M934" t="str">
            <v>เชียงใหม่ 3</v>
          </cell>
          <cell r="N934">
            <v>8</v>
          </cell>
          <cell r="O934" t="str">
            <v>สินชื่อสวัสดิ์การ</v>
          </cell>
          <cell r="P934" t="str">
            <v>1.บุคคลค้ำประกัน</v>
          </cell>
          <cell r="Q934">
            <v>53969.33</v>
          </cell>
          <cell r="R934">
            <v>5493.3</v>
          </cell>
          <cell r="S934" t="str">
            <v>จังหวัดฮอด</v>
          </cell>
          <cell r="T934" t="str">
            <v>ผบE350</v>
          </cell>
          <cell r="U934">
            <v>2563</v>
          </cell>
          <cell r="V934" t="str">
            <v>ผบE190</v>
          </cell>
          <cell r="W934">
            <v>2563</v>
          </cell>
          <cell r="X934"/>
          <cell r="Y934"/>
          <cell r="Z934"/>
          <cell r="AA934">
            <v>20</v>
          </cell>
          <cell r="AB934">
            <v>8</v>
          </cell>
          <cell r="AC934">
            <v>2563</v>
          </cell>
          <cell r="BB934" t="str">
            <v>สืบทรัพย์ 26/04/67//ลงผล10/5/67//รายงานผล20/5/67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นางฉัตรวลัยหรือหยดวลัย ปิยพรชัยตระกูลหรือยศถามี</v>
          </cell>
          <cell r="BU934">
            <v>883263011271</v>
          </cell>
          <cell r="BV934" t="str">
            <v>1.นางหยดวลัยหรือฉัตรวลัย ยศถามี
2.นายกรีธา ยศถามี
3.นายศุภวัชร สมบูรณ์พฤกษ์</v>
          </cell>
          <cell r="BW934" t="str">
            <v>จำเลยที่ 1
คู่สมรสจำเลยที่ 1
จำเลยที่ 2</v>
          </cell>
          <cell r="BX934" t="str">
            <v>3-5012-00398-72-6
3-5002-00003-52-6
3-5002-00944-96-7</v>
          </cell>
          <cell r="BY934"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4" t="str">
            <v>พบ</v>
          </cell>
          <cell r="CB934">
            <v>3</v>
          </cell>
          <cell r="CC934"/>
          <cell r="CF934"/>
          <cell r="CK934"/>
        </row>
        <row r="935">
          <cell r="B935">
            <v>2409</v>
          </cell>
          <cell r="C935">
            <v>927</v>
          </cell>
          <cell r="D935">
            <v>19</v>
          </cell>
          <cell r="E935">
            <v>12</v>
          </cell>
          <cell r="F935">
            <v>2566</v>
          </cell>
          <cell r="G935">
            <v>800090821680</v>
          </cell>
          <cell r="H935" t="str">
            <v>นาง</v>
          </cell>
          <cell r="I935" t="str">
            <v>ต้อย</v>
          </cell>
          <cell r="J935" t="str">
            <v>กันทะมาลี</v>
          </cell>
          <cell r="K935">
            <v>3500200575511</v>
          </cell>
          <cell r="L935" t="str">
            <v>จอมทอง</v>
          </cell>
          <cell r="M935" t="str">
            <v>เชียงใหม่ 3</v>
          </cell>
          <cell r="N935">
            <v>8</v>
          </cell>
          <cell r="O935" t="str">
            <v>สินเชื่อแก้ไขปัญหาหนี้นอกระบบPAS</v>
          </cell>
          <cell r="P935" t="str">
            <v>1.บุคคลค้ำประกัน</v>
          </cell>
          <cell r="Q935">
            <v>44162</v>
          </cell>
          <cell r="R935">
            <v>4323.74</v>
          </cell>
          <cell r="S935" t="str">
            <v>จังหวัดฮอด</v>
          </cell>
          <cell r="T935" t="str">
            <v>ผบE349</v>
          </cell>
          <cell r="U935">
            <v>2563</v>
          </cell>
          <cell r="V935" t="str">
            <v>ผบE189</v>
          </cell>
          <cell r="W935">
            <v>2563</v>
          </cell>
          <cell r="X935">
            <v>8</v>
          </cell>
          <cell r="Y935">
            <v>6</v>
          </cell>
          <cell r="Z935">
            <v>2564</v>
          </cell>
          <cell r="AA935">
            <v>20</v>
          </cell>
          <cell r="AB935">
            <v>8</v>
          </cell>
          <cell r="AC935">
            <v>2563</v>
          </cell>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 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นางต้อย กันทะมาลี</v>
          </cell>
          <cell r="BU935">
            <v>883263011272</v>
          </cell>
          <cell r="BV935"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5" t="str">
            <v>จำเลยที่ 1
คู่สมรสจำเลยที่ 1
จำเลยที่ 2
คู่สมรสจำเลยที่ 2
จำเลยที่ 3
คู่สมรสจำเลยที่ 3</v>
          </cell>
          <cell r="BX935" t="str">
            <v xml:space="preserve">3-5002-00575-51-1
3-5002-00660-29-2
3-5002-00580-11-6
3-5002-00585-66-5
3-5002-00585-66-5
3-5002-00649-80-9
</v>
          </cell>
          <cell r="BY93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5" t="str">
            <v>พบ</v>
          </cell>
          <cell r="CA935"/>
          <cell r="CB935">
            <v>6</v>
          </cell>
          <cell r="CC935"/>
          <cell r="CD935"/>
          <cell r="CE935"/>
          <cell r="CF935"/>
          <cell r="CG935"/>
          <cell r="CH935"/>
          <cell r="CI935"/>
          <cell r="CJ935"/>
          <cell r="CK935"/>
          <cell r="CL935"/>
          <cell r="CM935"/>
          <cell r="CN935"/>
          <cell r="CO935"/>
        </row>
        <row r="936">
          <cell r="B936">
            <v>2410</v>
          </cell>
          <cell r="C936">
            <v>928</v>
          </cell>
          <cell r="D936">
            <v>19</v>
          </cell>
          <cell r="E936">
            <v>12</v>
          </cell>
          <cell r="F936">
            <v>2566</v>
          </cell>
          <cell r="G936">
            <v>800061457332</v>
          </cell>
          <cell r="H936" t="str">
            <v>นาย</v>
          </cell>
          <cell r="I936" t="str">
            <v>ธนากฤต</v>
          </cell>
          <cell r="J936" t="str">
            <v>แสนใจบาล</v>
          </cell>
          <cell r="K936">
            <v>3500200692984</v>
          </cell>
          <cell r="L936" t="str">
            <v>จอมทอง</v>
          </cell>
          <cell r="M936" t="str">
            <v>เชียงใหม่ 3</v>
          </cell>
          <cell r="N936">
            <v>8</v>
          </cell>
          <cell r="O936" t="str">
            <v>พัฒนาองค์กรชุมชน (รายบุคคล)</v>
          </cell>
          <cell r="P936" t="str">
            <v>1.บุคคลค้ำประกัน</v>
          </cell>
          <cell r="Q936">
            <v>41657.360000000001</v>
          </cell>
          <cell r="R936">
            <v>15391.09</v>
          </cell>
          <cell r="S936" t="str">
            <v>จังหวัดฮอด</v>
          </cell>
          <cell r="T936" t="str">
            <v>ผบE156</v>
          </cell>
          <cell r="U936">
            <v>2564</v>
          </cell>
          <cell r="V936" t="str">
            <v>ผบE103</v>
          </cell>
          <cell r="W936">
            <v>2564</v>
          </cell>
          <cell r="X936">
            <v>8</v>
          </cell>
          <cell r="Y936">
            <v>6</v>
          </cell>
          <cell r="Z936">
            <v>2564</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A936"/>
          <cell r="CB936">
            <v>6</v>
          </cell>
          <cell r="CC936"/>
          <cell r="CD936"/>
          <cell r="CE936"/>
          <cell r="CF936"/>
          <cell r="CG936"/>
          <cell r="CH936"/>
          <cell r="CI936"/>
          <cell r="CJ936"/>
          <cell r="CK936"/>
          <cell r="CL936"/>
          <cell r="CM936"/>
          <cell r="CN936"/>
          <cell r="CO936"/>
        </row>
        <row r="937">
          <cell r="B937">
            <v>2411</v>
          </cell>
          <cell r="C937">
            <v>929</v>
          </cell>
          <cell r="D937">
            <v>19</v>
          </cell>
          <cell r="E937">
            <v>12</v>
          </cell>
          <cell r="F937">
            <v>2566</v>
          </cell>
          <cell r="G937">
            <v>800058104087</v>
          </cell>
          <cell r="H937" t="str">
            <v>นาย</v>
          </cell>
          <cell r="I937" t="str">
            <v>เสาร์คำ</v>
          </cell>
          <cell r="J937" t="str">
            <v>ลำยุ</v>
          </cell>
          <cell r="K937">
            <v>3500200137492</v>
          </cell>
          <cell r="L937" t="str">
            <v>จอมทอง</v>
          </cell>
          <cell r="M937" t="str">
            <v>เชียงใหม่ 3</v>
          </cell>
          <cell r="N937">
            <v>8</v>
          </cell>
          <cell r="O937" t="str">
            <v>องค์กรชุมชนรายบุคคล</v>
          </cell>
          <cell r="P937" t="str">
            <v>1.บุคคลค้ำประกัน</v>
          </cell>
          <cell r="Q937">
            <v>77810.38</v>
          </cell>
          <cell r="R937">
            <v>20545.099999999999</v>
          </cell>
          <cell r="S937" t="str">
            <v>จังหวัดฮอด</v>
          </cell>
          <cell r="T937" t="str">
            <v>ผบ534</v>
          </cell>
          <cell r="U937">
            <v>2563</v>
          </cell>
          <cell r="V937" t="str">
            <v>ผบ145</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นายเสาร์คำ ลำยุ</v>
          </cell>
          <cell r="BU937">
            <v>883263011652</v>
          </cell>
          <cell r="BV937" t="str">
            <v>1.นายเสาร์คำ ลำยู
2.นางดวงนภา ปัญญาโท
3.นายหรือจ.ส.ต สัณฑ์ ชินชัย.
4นางนงลักษณ์ กันภัย
5.นายนุภาพ กันภัย</v>
          </cell>
          <cell r="BW937" t="str">
            <v>จำเลยที่ 1
คู่สมรสจำเลยที่ 1
จำเลยที่ 2
จำเลยที่ 3
คู่สมรสจำเลยที่ 3</v>
          </cell>
          <cell r="BX937" t="str">
            <v xml:space="preserve">3-5002-00137-49-2
3-5002-00105-33-7
4-5014-00002-61-1
3-5705-01329-86-2
3-5003-00261-74-8
</v>
          </cell>
          <cell r="BY937"/>
          <cell r="BZ937" t="str">
            <v>พบ</v>
          </cell>
          <cell r="CA937" t="str">
            <v>พบ</v>
          </cell>
          <cell r="CB937">
            <v>5</v>
          </cell>
          <cell r="CC937"/>
          <cell r="CD937"/>
          <cell r="CE937"/>
          <cell r="CF937"/>
          <cell r="CG937"/>
          <cell r="CH937"/>
          <cell r="CI937"/>
          <cell r="CJ937"/>
          <cell r="CK937"/>
          <cell r="CL937"/>
          <cell r="CM937"/>
          <cell r="CN937"/>
          <cell r="CO937"/>
        </row>
        <row r="938">
          <cell r="B938">
            <v>2412</v>
          </cell>
          <cell r="C938">
            <v>930</v>
          </cell>
          <cell r="D938">
            <v>19</v>
          </cell>
          <cell r="E938">
            <v>12</v>
          </cell>
          <cell r="F938">
            <v>2566</v>
          </cell>
          <cell r="G938">
            <v>800049510558</v>
          </cell>
          <cell r="H938" t="str">
            <v>นางสาว</v>
          </cell>
          <cell r="I938" t="str">
            <v>อรัญญา</v>
          </cell>
          <cell r="J938" t="str">
            <v>พรรณสุวรรณ์</v>
          </cell>
          <cell r="K938">
            <v>3500200287672</v>
          </cell>
          <cell r="L938" t="str">
            <v>จอมทอง</v>
          </cell>
          <cell r="M938" t="str">
            <v>เชียงใหม่ 3</v>
          </cell>
          <cell r="N938">
            <v>8</v>
          </cell>
          <cell r="O938" t="str">
            <v>ธนาคารประชาชน</v>
          </cell>
          <cell r="P938" t="str">
            <v>1.บุคคลค้ำประกัน</v>
          </cell>
          <cell r="Q938">
            <v>40752.79</v>
          </cell>
          <cell r="R938">
            <v>8566.09</v>
          </cell>
          <cell r="S938" t="str">
            <v>จังหวัดฮอด</v>
          </cell>
          <cell r="T938" t="str">
            <v>ผบ541</v>
          </cell>
          <cell r="U938">
            <v>2563</v>
          </cell>
          <cell r="V938" t="str">
            <v>ผบ14702</v>
          </cell>
          <cell r="W938">
            <v>2564</v>
          </cell>
          <cell r="X938">
            <v>10</v>
          </cell>
          <cell r="Y938">
            <v>8</v>
          </cell>
          <cell r="Z938">
            <v>2564</v>
          </cell>
          <cell r="AA938">
            <v>10</v>
          </cell>
          <cell r="AB938">
            <v>8</v>
          </cell>
          <cell r="AC938">
            <v>2564</v>
          </cell>
          <cell r="BB938" t="str">
            <v>สืบทรัพย์ 26/04/67//ลงผล 10/5/67//รายงานผล 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นางสาวอรัญญา พรรณสุวรรณ์</v>
          </cell>
          <cell r="BU938">
            <v>883263011651</v>
          </cell>
          <cell r="BV938" t="str">
            <v>1.นางสาวอรัญญา พรรณสุวรรณ์
2.นายสง่า ยานะโส
3.นางกรรณิการ์ กุยแก้ว
4.นางสาวพัชรี ศรีดอกไม้</v>
          </cell>
          <cell r="BW938" t="str">
            <v>จำเลยที่ 1
จำเลยที่ 2
คู่สมรสจำเลยที่ 2
จำเลยที่ 3</v>
          </cell>
          <cell r="BX938" t="str">
            <v xml:space="preserve">3-5002-00287-67-2
3-5016-00325-08-4
3-5016-00296-50-5
1-5099-01056-57-1
</v>
          </cell>
          <cell r="BY938"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8" t="str">
            <v>พบ</v>
          </cell>
          <cell r="CB938">
            <v>4</v>
          </cell>
          <cell r="CC938"/>
          <cell r="CF938"/>
          <cell r="CK938"/>
        </row>
        <row r="939">
          <cell r="B939">
            <v>2413</v>
          </cell>
          <cell r="C939">
            <v>931</v>
          </cell>
          <cell r="D939">
            <v>19</v>
          </cell>
          <cell r="E939">
            <v>12</v>
          </cell>
          <cell r="F939">
            <v>2566</v>
          </cell>
          <cell r="G939">
            <v>800058092258</v>
          </cell>
          <cell r="H939" t="str">
            <v>นาง</v>
          </cell>
          <cell r="I939" t="str">
            <v>นิตยา</v>
          </cell>
          <cell r="J939" t="str">
            <v>ศรีวิชัย</v>
          </cell>
          <cell r="K939">
            <v>3500200141422</v>
          </cell>
          <cell r="L939" t="str">
            <v>จอมทอง</v>
          </cell>
          <cell r="M939" t="str">
            <v>เชียงใหม่ 3</v>
          </cell>
          <cell r="N939">
            <v>8</v>
          </cell>
          <cell r="O939" t="str">
            <v>พัฒนาองค์กรชุมชน (รายบุคคล)</v>
          </cell>
          <cell r="P939" t="str">
            <v>1.บุคคลค้ำประกัน</v>
          </cell>
          <cell r="Q939">
            <v>63152.71</v>
          </cell>
          <cell r="R939">
            <v>14289.02</v>
          </cell>
          <cell r="S939" t="str">
            <v>จังหวัดฮอด</v>
          </cell>
          <cell r="T939" t="str">
            <v>ผบ538</v>
          </cell>
          <cell r="U939">
            <v>2563</v>
          </cell>
          <cell r="V939" t="str">
            <v>ผบ134</v>
          </cell>
          <cell r="W939">
            <v>2564</v>
          </cell>
          <cell r="X939">
            <v>10</v>
          </cell>
          <cell r="Y939">
            <v>8</v>
          </cell>
          <cell r="Z939">
            <v>2564</v>
          </cell>
          <cell r="AA939">
            <v>10</v>
          </cell>
          <cell r="AB939">
            <v>8</v>
          </cell>
          <cell r="AC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นางนิตยา ศรีวิชัย</v>
          </cell>
          <cell r="BU939">
            <v>883263011650</v>
          </cell>
          <cell r="BV939" t="str">
            <v>1.นางนิตยา ศรีวิชัย
2.นายวิฑูรย์ ศรีวิชัย
3.นางลัดดา ต้นโน
4.นายชาติชาย ต้นโน
5.นางเลื่อน กาละวิน
6.นายทองสุข กาละวิน</v>
          </cell>
          <cell r="BW939" t="str">
            <v>จำเลยที่ 1
คู่สมรสจำเลยที่ 1
จำเลยที่ 2
คู่สมรสจำเลยที่ 2
จำเลยที่ 3
คู่สมรสจำเลยที่ 3</v>
          </cell>
          <cell r="BX939" t="str">
            <v xml:space="preserve">3-5002-00141-42-2
3-5011-00276-51-3
3-5022-00832-06-9
3-5002-00141-68-6
3-5002-00138-77-4
3-5002-00138-76-6
</v>
          </cell>
          <cell r="BY939"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9" t="str">
            <v>พบ</v>
          </cell>
          <cell r="CB939">
            <v>6</v>
          </cell>
          <cell r="CC939"/>
          <cell r="CF939"/>
          <cell r="CK939"/>
        </row>
        <row r="940">
          <cell r="B940">
            <v>2414</v>
          </cell>
          <cell r="C940">
            <v>932</v>
          </cell>
          <cell r="D940">
            <v>19</v>
          </cell>
          <cell r="E940">
            <v>12</v>
          </cell>
          <cell r="F940">
            <v>2566</v>
          </cell>
          <cell r="G940">
            <v>800058344865</v>
          </cell>
          <cell r="H940" t="str">
            <v>นาง</v>
          </cell>
          <cell r="I940" t="str">
            <v>อรุณี</v>
          </cell>
          <cell r="J940" t="str">
            <v>กองบุญเกิด</v>
          </cell>
          <cell r="K940">
            <v>3501200397908</v>
          </cell>
          <cell r="L940" t="str">
            <v>จอมทอง</v>
          </cell>
          <cell r="M940" t="str">
            <v>เชียงใหม่ 3</v>
          </cell>
          <cell r="N940">
            <v>8</v>
          </cell>
          <cell r="O940" t="str">
            <v>สินเชื่ออุปโภคบริโภคเพื่อสังคม</v>
          </cell>
          <cell r="P940" t="str">
            <v>1.บุคคลค้ำประกัน</v>
          </cell>
          <cell r="Q940">
            <v>78519.91</v>
          </cell>
          <cell r="R940">
            <v>9050.9599999999991</v>
          </cell>
          <cell r="S940" t="str">
            <v>แขวงเชียงใหม่</v>
          </cell>
          <cell r="T940" t="str">
            <v>ผบ9140</v>
          </cell>
          <cell r="U940">
            <v>2563</v>
          </cell>
          <cell r="V940" t="str">
            <v>ผบ363</v>
          </cell>
          <cell r="W940">
            <v>2564</v>
          </cell>
          <cell r="X940">
            <v>10</v>
          </cell>
          <cell r="Y940">
            <v>8</v>
          </cell>
          <cell r="Z940">
            <v>2564</v>
          </cell>
          <cell r="AA940">
            <v>1</v>
          </cell>
          <cell r="AB940">
            <v>6</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นางอรุณี กองบุญเกิด</v>
          </cell>
          <cell r="BU940">
            <v>883263011649</v>
          </cell>
          <cell r="BV940" t="str">
            <v>1.นางอรุณี กองบุญเกิด
2.นายนคร กองบุญเกิด
3.นางหรือยนางสาวพิกุล ทองก้อน 
4.นายสุนทร ก่ำแก้ว
5.นางสำเนียง เสวตวงค์</v>
          </cell>
          <cell r="BW940" t="str">
            <v>จำเลยที่ 1
คู่สมรสจำเลยที่ 1
จำเลยที่ 2
คู่สมรสจำเลยที่ 2
จำเลยที่ 3</v>
          </cell>
          <cell r="BX940" t="str">
            <v xml:space="preserve">3-5012-00397-90-8
3-5002-00789-61-9
3-4403-00910-69-1
3-3003-00141-07-8
3-5002-00788-89-2
</v>
          </cell>
          <cell r="BY94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0" t="str">
            <v>พบ</v>
          </cell>
          <cell r="CB940">
            <v>5</v>
          </cell>
          <cell r="CC940"/>
          <cell r="CF940"/>
          <cell r="CK940"/>
        </row>
        <row r="941">
          <cell r="B941">
            <v>2415</v>
          </cell>
          <cell r="C941">
            <v>933</v>
          </cell>
          <cell r="D941">
            <v>19</v>
          </cell>
          <cell r="E941">
            <v>12</v>
          </cell>
          <cell r="F941">
            <v>2566</v>
          </cell>
          <cell r="G941">
            <v>800013649945</v>
          </cell>
          <cell r="H941" t="str">
            <v>นาง</v>
          </cell>
          <cell r="I941" t="str">
            <v>บัวไข</v>
          </cell>
          <cell r="J941" t="str">
            <v>ฤทธิ์เรืองโรจน์</v>
          </cell>
          <cell r="K941">
            <v>3500300372175</v>
          </cell>
          <cell r="L941" t="str">
            <v>จอมทอง</v>
          </cell>
          <cell r="M941" t="str">
            <v>เชียงใหม่ 3</v>
          </cell>
          <cell r="N941">
            <v>8</v>
          </cell>
          <cell r="O941" t="str">
            <v>ธนาคารประชาชน</v>
          </cell>
          <cell r="P941" t="str">
            <v>1.บุคคลค้ำประกัน</v>
          </cell>
          <cell r="Q941">
            <v>71060.639999999999</v>
          </cell>
          <cell r="R941">
            <v>11709.49</v>
          </cell>
          <cell r="S941" t="str">
            <v>จังหวัดฮอด</v>
          </cell>
          <cell r="T941" t="str">
            <v>ผบ535</v>
          </cell>
          <cell r="U941">
            <v>2563</v>
          </cell>
          <cell r="V941" t="str">
            <v>ผบ146</v>
          </cell>
          <cell r="W941">
            <v>2564</v>
          </cell>
          <cell r="X941">
            <v>10</v>
          </cell>
          <cell r="Y941">
            <v>8</v>
          </cell>
          <cell r="Z941">
            <v>2564</v>
          </cell>
          <cell r="AA941">
            <v>1</v>
          </cell>
          <cell r="AB941">
            <v>6</v>
          </cell>
          <cell r="AC941">
            <v>2564</v>
          </cell>
          <cell r="BB941" t="str">
            <v>สืบทรัพย์ 25/04/67//ลงผล 10/5/67//รายงานผล31/5/67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นางบัวไข ฤทธิ์เรืองโรจน์</v>
          </cell>
          <cell r="BU941">
            <v>883263011648</v>
          </cell>
          <cell r="BV941" t="str">
            <v>1.นางบัวไข ฤทธิ์เรืองโรจน์
2.นามสมศักดิ์ จมบาล
3. นางเพียงใข รู้ฉลาด</v>
          </cell>
          <cell r="BW941" t="str">
            <v>จำเลยที่ 1
คู่สมรสจำเลยที่ 1
จำเลยที่ 2</v>
          </cell>
          <cell r="BX941" t="str">
            <v xml:space="preserve">3-5003-00372-17-5
3-5003-00376-31-6
3-5003-00290-22-5
</v>
          </cell>
          <cell r="BY941"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1" t="str">
            <v>พบ</v>
          </cell>
          <cell r="CB941">
            <v>3</v>
          </cell>
          <cell r="CC941"/>
          <cell r="CF941"/>
          <cell r="CK941"/>
        </row>
        <row r="942">
          <cell r="B942">
            <v>2416</v>
          </cell>
          <cell r="C942">
            <v>934</v>
          </cell>
          <cell r="D942">
            <v>19</v>
          </cell>
          <cell r="E942">
            <v>12</v>
          </cell>
          <cell r="F942">
            <v>2566</v>
          </cell>
          <cell r="G942">
            <v>800091482607</v>
          </cell>
          <cell r="H942" t="str">
            <v>นางสาว</v>
          </cell>
          <cell r="I942" t="str">
            <v>สริญญา</v>
          </cell>
          <cell r="J942" t="str">
            <v>ปวนแสนคำ</v>
          </cell>
          <cell r="K942">
            <v>1500901368816</v>
          </cell>
          <cell r="L942" t="str">
            <v>จอมทอง</v>
          </cell>
          <cell r="M942" t="str">
            <v>เชียงใหม่ 3</v>
          </cell>
          <cell r="N942">
            <v>8</v>
          </cell>
          <cell r="O942" t="str">
            <v>ธนาคารประชาชน</v>
          </cell>
          <cell r="P942" t="str">
            <v>1.บุคคลค้ำประกัน</v>
          </cell>
          <cell r="Q942">
            <v>28788.9</v>
          </cell>
          <cell r="R942">
            <v>3199.29</v>
          </cell>
          <cell r="S942" t="str">
            <v>แขวงเชียงใหม่</v>
          </cell>
          <cell r="T942" t="str">
            <v>ผบ7144</v>
          </cell>
          <cell r="U942">
            <v>2563</v>
          </cell>
          <cell r="V942" t="str">
            <v>ผบ342</v>
          </cell>
          <cell r="W942">
            <v>2564</v>
          </cell>
          <cell r="X942">
            <v>1</v>
          </cell>
          <cell r="Y942">
            <v>6</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นางสาวสริญญา ปวนแสนคำ</v>
          </cell>
          <cell r="BU942">
            <v>883263011642</v>
          </cell>
          <cell r="BV942" t="str">
            <v>1.นางสาวสิริญญา ปวนแสนคำ
2.นายพิรุฬห์วัฒน์ เปรื่องวิชา
3. นางสาวฐิติชญาณ์ ขัยแก้ว
4.นางสาวปิยะนุช คำสีแสง</v>
          </cell>
          <cell r="BW942" t="str">
            <v>จำเลยที่ 1
คู่สมรสจำเลยที่ 1
จำเลยที่ 2
จำเลยที่ 3</v>
          </cell>
          <cell r="BX942" t="str">
            <v xml:space="preserve">1-5099-01368-81-6
1-5099-00414-20-2
1-5009-00036-69-2
1-5099-00929-54-7
</v>
          </cell>
          <cell r="BY94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2" t="str">
            <v>พบ</v>
          </cell>
          <cell r="CB942">
            <v>4</v>
          </cell>
          <cell r="CC942"/>
          <cell r="CF942"/>
          <cell r="CK942"/>
        </row>
        <row r="943">
          <cell r="B943">
            <v>2417</v>
          </cell>
          <cell r="C943">
            <v>935</v>
          </cell>
          <cell r="D943">
            <v>19</v>
          </cell>
          <cell r="E943">
            <v>12</v>
          </cell>
          <cell r="F943">
            <v>2566</v>
          </cell>
          <cell r="G943">
            <v>800049619169</v>
          </cell>
          <cell r="H943" t="str">
            <v>นางสาว</v>
          </cell>
          <cell r="I943" t="str">
            <v>ทัศนีย์</v>
          </cell>
          <cell r="J943" t="str">
            <v>ใจจันติ๊บ</v>
          </cell>
          <cell r="K943">
            <v>1509900655714</v>
          </cell>
          <cell r="L943" t="str">
            <v>จอมทอง</v>
          </cell>
          <cell r="M943" t="str">
            <v>เชียงใหม่ 3</v>
          </cell>
          <cell r="N943">
            <v>8</v>
          </cell>
          <cell r="O943" t="str">
            <v>ไทรทอง</v>
          </cell>
          <cell r="P943" t="str">
            <v>2.หลักทรัพย์ค้ำประกัน</v>
          </cell>
          <cell r="Q943">
            <v>467964.54</v>
          </cell>
          <cell r="R943">
            <v>70754.820000000007</v>
          </cell>
          <cell r="S943" t="str">
            <v>จังหวัดฮอด</v>
          </cell>
          <cell r="T943" t="str">
            <v>ผบE302</v>
          </cell>
          <cell r="U943">
            <v>2566</v>
          </cell>
          <cell r="V943" t="str">
            <v>ผบE352</v>
          </cell>
          <cell r="W943">
            <v>2566</v>
          </cell>
          <cell r="X943">
            <v>1</v>
          </cell>
          <cell r="Y943">
            <v>6</v>
          </cell>
          <cell r="Z943">
            <v>2564</v>
          </cell>
          <cell r="AA943">
            <v>25</v>
          </cell>
          <cell r="AB943">
            <v>4</v>
          </cell>
          <cell r="AC943">
            <v>2566</v>
          </cell>
          <cell r="BB943" t="str">
            <v>สืบทรัพย์ 26/04/67//ลงผล 10/5/67//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นางสาวทัศนีย์ ใจจันติ๊บ</v>
          </cell>
          <cell r="BU943">
            <v>888165010511</v>
          </cell>
          <cell r="BV943" t="str">
            <v>1.นางสาวทัสนีย์ ใจจันติ๊บ
2.นายเมธี กันทะ
3.นายแก้ว ใจจันติ๊บ
4.นางสุธัม นันสุ</v>
          </cell>
          <cell r="BW943" t="str">
            <v>จำเลยที่ 1
คู่สมรสจำเลยที่ 1
จำเลยที่ 2
คู่สมรสจำเลยที่ 2</v>
          </cell>
          <cell r="BX943" t="str">
            <v xml:space="preserve">1-5099-00655-71-4
1-5052-00005-61-6
3-5002-00175-41-6
3-5002-00177-65-6
</v>
          </cell>
          <cell r="BY943"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3" t="str">
            <v>พบ</v>
          </cell>
          <cell r="CB943">
            <v>4</v>
          </cell>
          <cell r="CC943"/>
          <cell r="CF943"/>
          <cell r="CK943"/>
        </row>
        <row r="944">
          <cell r="B944">
            <v>2418</v>
          </cell>
          <cell r="C944">
            <v>936</v>
          </cell>
          <cell r="D944">
            <v>19</v>
          </cell>
          <cell r="E944">
            <v>12</v>
          </cell>
          <cell r="F944">
            <v>2566</v>
          </cell>
          <cell r="G944">
            <v>800062768562</v>
          </cell>
          <cell r="H944" t="str">
            <v>นาย</v>
          </cell>
          <cell r="I944" t="str">
            <v>บุญธรรม</v>
          </cell>
          <cell r="J944" t="str">
            <v>จีนะจุมปู</v>
          </cell>
          <cell r="K944">
            <v>3500200591363</v>
          </cell>
          <cell r="L944" t="str">
            <v>จอมทอง</v>
          </cell>
          <cell r="M944" t="str">
            <v>เชียงใหม่ 3</v>
          </cell>
          <cell r="N944">
            <v>8</v>
          </cell>
          <cell r="O944" t="str">
            <v>พัฒนาองค์กรชุมชน (รายบุคคล)</v>
          </cell>
          <cell r="P944" t="str">
            <v>1.บุคคลค้ำประกัน</v>
          </cell>
          <cell r="Q944">
            <v>63855.63</v>
          </cell>
          <cell r="R944">
            <v>17111.240000000002</v>
          </cell>
          <cell r="S944" t="str">
            <v>จังหวัดฮอด</v>
          </cell>
          <cell r="T944" t="str">
            <v>ผบE176</v>
          </cell>
          <cell r="U944">
            <v>2566</v>
          </cell>
          <cell r="V944" t="str">
            <v>ผบE465</v>
          </cell>
          <cell r="W944">
            <v>2566</v>
          </cell>
          <cell r="X944">
            <v>7</v>
          </cell>
          <cell r="Y944">
            <v>5</v>
          </cell>
          <cell r="Z944">
            <v>2566</v>
          </cell>
          <cell r="AA944">
            <v>16</v>
          </cell>
          <cell r="AB944">
            <v>5</v>
          </cell>
          <cell r="AC944">
            <v>2566</v>
          </cell>
          <cell r="BB944" t="str">
            <v>สืบทรัพย์ 26/04/67//ลงผล 10/5/67//รายงานผล20/5/67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นายบุญธรรม จีนะจุมปู</v>
          </cell>
          <cell r="BU944">
            <v>888165010504</v>
          </cell>
          <cell r="BV944"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4" t="str">
            <v>จำเลยที่ 1
คู่สมรสจำเลยที่ 1
จำเลยที่ 2
คู่สมรสจำเลยที่ 2
จำเลยที่ 3
คู่สมรสจำเลยที่ 3</v>
          </cell>
          <cell r="BX944" t="str">
            <v xml:space="preserve">3-5002-00591-36-3
1-5802-00031-42-6
3-5002-00566-27-0
3-5002-00592-20-3
3-5002-00593-00-5
3-5701-00559-97-2
</v>
          </cell>
          <cell r="BY944"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4" t="str">
            <v>พบ</v>
          </cell>
          <cell r="CB944">
            <v>6</v>
          </cell>
          <cell r="CC944"/>
          <cell r="CF944"/>
          <cell r="CK944"/>
        </row>
        <row r="945">
          <cell r="B945">
            <v>2419</v>
          </cell>
          <cell r="C945">
            <v>937</v>
          </cell>
          <cell r="D945">
            <v>19</v>
          </cell>
          <cell r="E945">
            <v>12</v>
          </cell>
          <cell r="F945">
            <v>2566</v>
          </cell>
          <cell r="G945">
            <v>800125439953</v>
          </cell>
          <cell r="H945" t="str">
            <v>นาย</v>
          </cell>
          <cell r="I945" t="str">
            <v>เจษฎา</v>
          </cell>
          <cell r="J945" t="str">
            <v>หน่อแก้ว</v>
          </cell>
          <cell r="K945">
            <v>1505200041175</v>
          </cell>
          <cell r="L945" t="str">
            <v>จอมทอง</v>
          </cell>
          <cell r="M945" t="str">
            <v>เชียงใหม่ 3</v>
          </cell>
          <cell r="N945">
            <v>8</v>
          </cell>
          <cell r="O945" t="str">
            <v>ธนาคารประชาชน</v>
          </cell>
          <cell r="P945" t="str">
            <v>1.บุคคลค้ำประกัน</v>
          </cell>
          <cell r="Q945">
            <v>46953.33</v>
          </cell>
          <cell r="R945">
            <v>8965.59</v>
          </cell>
          <cell r="S945" t="str">
            <v>แขวงเชียงใหม่</v>
          </cell>
          <cell r="T945" t="str">
            <v>ผบE1174</v>
          </cell>
          <cell r="U945">
            <v>2566</v>
          </cell>
          <cell r="V945" t="str">
            <v>ผบE2957</v>
          </cell>
          <cell r="W945">
            <v>2566</v>
          </cell>
          <cell r="X945">
            <v>7</v>
          </cell>
          <cell r="Y945">
            <v>5</v>
          </cell>
          <cell r="Z945">
            <v>2566</v>
          </cell>
          <cell r="AA945">
            <v>16</v>
          </cell>
          <cell r="AB945">
            <v>5</v>
          </cell>
          <cell r="AC945">
            <v>2566</v>
          </cell>
          <cell r="BB945" t="str">
            <v>สืบทรัพย์ 25/04/67//ลงผล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นายเจษฎา หน่อแก้ว</v>
          </cell>
          <cell r="BU945">
            <v>888165010605</v>
          </cell>
          <cell r="BV945" t="str">
            <v>1.นายเจษฎา หน่อแก้ว
2.นางสาวเอมมิกา ปัญญา
3. นายวิทยา แสงตาหล้า</v>
          </cell>
          <cell r="BW945" t="str">
            <v>จำเลยที่ 1
จำเลยที่ 2
จำเลยที่ 3</v>
          </cell>
          <cell r="BX945" t="str">
            <v>1-5052-00041-17-5
1-5002-01213-65-0
1-5052-00026-80-0</v>
          </cell>
          <cell r="BY94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5" t="str">
            <v>ไม่พบ</v>
          </cell>
          <cell r="CB945">
            <v>3</v>
          </cell>
          <cell r="CC945"/>
          <cell r="CF945"/>
          <cell r="CK945"/>
        </row>
        <row r="946">
          <cell r="B946">
            <v>2420</v>
          </cell>
          <cell r="C946">
            <v>938</v>
          </cell>
          <cell r="D946">
            <v>19</v>
          </cell>
          <cell r="E946">
            <v>12</v>
          </cell>
          <cell r="F946">
            <v>2566</v>
          </cell>
          <cell r="G946">
            <v>856353000115</v>
          </cell>
          <cell r="H946" t="str">
            <v>นาย</v>
          </cell>
          <cell r="I946" t="str">
            <v>ปฏิวัติ</v>
          </cell>
          <cell r="J946" t="str">
            <v>ปู่แก้ว</v>
          </cell>
          <cell r="K946">
            <v>3501800096607</v>
          </cell>
          <cell r="L946" t="str">
            <v>อมก๋อย</v>
          </cell>
          <cell r="M946" t="str">
            <v>เชียงใหม่ 3</v>
          </cell>
          <cell r="N946">
            <v>8</v>
          </cell>
          <cell r="O946" t="str">
            <v>พัฒนากลุ่มอาชีพ</v>
          </cell>
          <cell r="P946" t="str">
            <v>1.บุคคลค้ำประกัน</v>
          </cell>
          <cell r="Q946">
            <v>958721.14</v>
          </cell>
          <cell r="R946">
            <v>124738.99</v>
          </cell>
          <cell r="S946" t="str">
            <v>จังหวัดฮอด</v>
          </cell>
          <cell r="T946" t="str">
            <v>ผบ775</v>
          </cell>
          <cell r="U946">
            <v>2562</v>
          </cell>
          <cell r="V946" t="str">
            <v>ผบ1016</v>
          </cell>
          <cell r="W946">
            <v>2562</v>
          </cell>
          <cell r="X946">
            <v>7</v>
          </cell>
          <cell r="Y946">
            <v>5</v>
          </cell>
          <cell r="Z946">
            <v>2566</v>
          </cell>
          <cell r="AA946">
            <v>29</v>
          </cell>
          <cell r="AB946">
            <v>10</v>
          </cell>
          <cell r="AC946">
            <v>2562</v>
          </cell>
          <cell r="BB946" t="str">
            <v>สืบทรัพย์ 22/03/67//ลงผล3/4/67//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นายปฏิวัติ ปู่แก้ว</v>
          </cell>
          <cell r="BU946">
            <v>883262010713</v>
          </cell>
          <cell r="BV946"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6"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6" t="str">
            <v>3-5018-00096-60-7
3-5018-00105-16-9
3-5099-60255-94-1
3-5018-00112-47-5
35018-00092-09-1
3-5018-00105-76-2
3-5018-00097-64-6
3-5018-00130-33-3
3-5018-00132-10-7
3-5018-00040-18-1
3-5018-00044-08-9
3-5018-00092-15-6
3-5018-00098-14-6
3-5018-00097-91-3
3-5018-00183-49-6
3-5018-00091-91-5
3-5018-00195-48-6</v>
          </cell>
          <cell r="BY94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6" t="str">
            <v>พบ</v>
          </cell>
          <cell r="CB946">
            <v>17</v>
          </cell>
          <cell r="CC946"/>
          <cell r="CF946"/>
          <cell r="CK946"/>
        </row>
        <row r="947">
          <cell r="B947">
            <v>2421</v>
          </cell>
          <cell r="C947">
            <v>939</v>
          </cell>
          <cell r="D947">
            <v>19</v>
          </cell>
          <cell r="E947">
            <v>12</v>
          </cell>
          <cell r="F947">
            <v>2566</v>
          </cell>
          <cell r="G947">
            <v>800027683401</v>
          </cell>
          <cell r="H947" t="str">
            <v>นาง</v>
          </cell>
          <cell r="I947" t="str">
            <v>จิดาภา</v>
          </cell>
          <cell r="J947" t="str">
            <v>จันทร์ราชา</v>
          </cell>
          <cell r="K947">
            <v>3650200352155</v>
          </cell>
          <cell r="L947" t="str">
            <v>อมก๋อย</v>
          </cell>
          <cell r="M947" t="str">
            <v>เชียงใหม่ 3</v>
          </cell>
          <cell r="N947">
            <v>8</v>
          </cell>
          <cell r="O947" t="str">
            <v>ห้องแถว</v>
          </cell>
          <cell r="P947" t="str">
            <v>1.บุคคลค้ำประกัน</v>
          </cell>
          <cell r="Q947">
            <v>312252.64</v>
          </cell>
          <cell r="R947">
            <v>30366.49</v>
          </cell>
          <cell r="S947" t="str">
            <v>จังหวัดเชียงใหม่</v>
          </cell>
          <cell r="T947" t="str">
            <v>ผบ1165</v>
          </cell>
          <cell r="U947">
            <v>2562</v>
          </cell>
          <cell r="V947" t="str">
            <v>ผบ1748</v>
          </cell>
          <cell r="W947">
            <v>2562</v>
          </cell>
          <cell r="X947">
            <v>19</v>
          </cell>
          <cell r="Y947">
            <v>8</v>
          </cell>
          <cell r="Z947">
            <v>2562</v>
          </cell>
          <cell r="AA947">
            <v>29</v>
          </cell>
          <cell r="AB947">
            <v>10</v>
          </cell>
          <cell r="AC947">
            <v>2562</v>
          </cell>
          <cell r="BB947" t="str">
            <v xml:space="preserve">สืบทรัพย์ 22/02/67//ลงผลสืบทรัพย์26/3/67//
สืบทรัพย์ (คำสั่ง 19/12/2566) รอบที่ 2 // รายงานวันที่ </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นางจิดาภา จันทร์ราชา</v>
          </cell>
          <cell r="BU947">
            <v>883262010669</v>
          </cell>
          <cell r="BV947"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7" t="str">
            <v>จำเลยที่ 1
คู่สมรสจำเลยที่ 1
จำเลยที่ 2
คู่สมรสจำเลยที่ 2
จำเลยที่ 3
คู่สมรสจำเลยที่ 3</v>
          </cell>
          <cell r="BX947" t="str">
            <v>3-6502-00352-15-5
3-5008-00028-76-7
3-5015-00464-18-0
3-5002-00167-47-2
3-5013-00707-71-2
3-5012-00442-17-2</v>
          </cell>
          <cell r="BY947" t="str">
            <v xml:space="preserve">-ไม่พบว่ามีกรรมสิทธิ์ในที่ดิน อ.จอมทอง จ.เชียงใหม่ </v>
          </cell>
          <cell r="BZ947"/>
          <cell r="CB947"/>
          <cell r="CC947"/>
          <cell r="CD947" t="str">
            <v xml:space="preserve">1.นางสาวจิดาภา จัทร์ราชา
2.นายถนัดกิจ แสนแล
3.นายมานพ นาราช
4.นางสาวเปรมกมล ชมภูกลาง
5.นางภคินี แดงมา
</v>
          </cell>
          <cell r="CE947" t="str">
            <v>จำเลยที่ 1
คู่สมรสจำเลยที่ 1
จำเลยที 2
คู่สมรสจำเลยที่ 2
จำเลยที่ 3</v>
          </cell>
          <cell r="CF947"/>
          <cell r="CG947"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7" t="str">
            <v>พบ</v>
          </cell>
          <cell r="CK947"/>
        </row>
        <row r="948">
          <cell r="B948">
            <v>2422</v>
          </cell>
          <cell r="C948">
            <v>940</v>
          </cell>
          <cell r="D948">
            <v>19</v>
          </cell>
          <cell r="E948">
            <v>12</v>
          </cell>
          <cell r="F948">
            <v>2566</v>
          </cell>
          <cell r="G948">
            <v>800029149260</v>
          </cell>
          <cell r="H948" t="str">
            <v>นาย</v>
          </cell>
          <cell r="I948" t="str">
            <v>สุรศักดิ์</v>
          </cell>
          <cell r="J948" t="str">
            <v>กติกาชีวิน</v>
          </cell>
          <cell r="K948">
            <v>3501800132603</v>
          </cell>
          <cell r="L948" t="str">
            <v>อมก๋อย</v>
          </cell>
          <cell r="M948" t="str">
            <v>เชียงใหม่ 3</v>
          </cell>
          <cell r="N948">
            <v>8</v>
          </cell>
          <cell r="O948" t="str">
            <v>ธนาคารประชาชน</v>
          </cell>
          <cell r="P948" t="str">
            <v>1.บุคคลค้ำประกัน</v>
          </cell>
          <cell r="Q948">
            <v>78361.320000000007</v>
          </cell>
          <cell r="R948">
            <v>10983.6</v>
          </cell>
          <cell r="S948" t="str">
            <v>จังหวัดฮอด</v>
          </cell>
          <cell r="T948" t="str">
            <v>ผบE346</v>
          </cell>
          <cell r="U948">
            <v>2563</v>
          </cell>
          <cell r="V948" t="str">
            <v>ผบE186</v>
          </cell>
          <cell r="W948">
            <v>2563</v>
          </cell>
          <cell r="X948">
            <v>20</v>
          </cell>
          <cell r="Y948">
            <v>8</v>
          </cell>
          <cell r="Z948">
            <v>2563</v>
          </cell>
          <cell r="AA948"/>
          <cell r="AB948"/>
          <cell r="AC948"/>
          <cell r="BB948" t="str">
            <v>สืบทรัพย์วันที่ 25/3/2567//ลงผลรายงานวันที่ 17/4/2567//รายงานผล17/4/2567//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นายสุรศักดิ์ กติกาชีวิน</v>
          </cell>
          <cell r="BU948">
            <v>883263011054</v>
          </cell>
          <cell r="BV948" t="str">
            <v>1.นายสุรศักดิ์  กติชีวิน  
2.นางสาวบุญญาพร  สิริธัญญา</v>
          </cell>
          <cell r="BW948" t="str">
            <v>จำเลยที่ 1
คู่สมรสจำเลยที่ 1</v>
          </cell>
          <cell r="BX948" t="str">
            <v>3-5018-00132-60-3
1-5018-00101-80-9</v>
          </cell>
          <cell r="BY948" t="str">
            <v>-ไม่พบว่ามีกรรมสิทิ์ในที่ดิน อ.อมก๋อย จ.เชียงใหม่
-ไม่พบว่ามีกรรมสิทิ์ในที่ดิน อ.อมก๋อย จ.เชียงใหม่</v>
          </cell>
          <cell r="BZ948" t="str">
            <v>ไม่พบ</v>
          </cell>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2423</v>
          </cell>
          <cell r="C949">
            <v>941</v>
          </cell>
          <cell r="D949">
            <v>19</v>
          </cell>
          <cell r="E949">
            <v>12</v>
          </cell>
          <cell r="F949">
            <v>2566</v>
          </cell>
          <cell r="G949">
            <v>800090775357</v>
          </cell>
          <cell r="H949" t="str">
            <v>นาย</v>
          </cell>
          <cell r="I949" t="str">
            <v>อุเทน</v>
          </cell>
          <cell r="J949" t="str">
            <v>ทิพย์ธรรม</v>
          </cell>
          <cell r="K949">
            <v>3501800093811</v>
          </cell>
          <cell r="L949" t="str">
            <v>อมก๋อย</v>
          </cell>
          <cell r="M949" t="str">
            <v>เชียงใหม่ 3</v>
          </cell>
          <cell r="N949">
            <v>8</v>
          </cell>
          <cell r="O949" t="str">
            <v>สินเชื่อแก้ไขปัญหาหนี้นอกระบบPAS</v>
          </cell>
          <cell r="P949" t="str">
            <v>1.บุคคลค้ำประกัน</v>
          </cell>
          <cell r="Q949">
            <v>48611</v>
          </cell>
          <cell r="R949">
            <v>8268.1</v>
          </cell>
          <cell r="S949" t="str">
            <v>จังหวัดฮอด</v>
          </cell>
          <cell r="T949" t="str">
            <v>ผบE324</v>
          </cell>
          <cell r="U949">
            <v>2563</v>
          </cell>
          <cell r="V949" t="str">
            <v>ผบE166</v>
          </cell>
          <cell r="W949">
            <v>2563</v>
          </cell>
          <cell r="X949">
            <v>19</v>
          </cell>
          <cell r="Y949">
            <v>8</v>
          </cell>
          <cell r="Z949">
            <v>2563</v>
          </cell>
          <cell r="AA949">
            <v>20</v>
          </cell>
          <cell r="AB949">
            <v>8</v>
          </cell>
          <cell r="AC949">
            <v>2563</v>
          </cell>
          <cell r="BB949" t="str">
            <v>สืบทรัพย์22/1/67//ลงผลสืบทรัพย์ 26/6/67//</v>
          </cell>
          <cell r="BC949">
            <v>900</v>
          </cell>
          <cell r="BD949">
            <v>1</v>
          </cell>
          <cell r="BE949">
            <v>7</v>
          </cell>
          <cell r="BF949">
            <v>2567</v>
          </cell>
          <cell r="BG949">
            <v>0</v>
          </cell>
          <cell r="BH949" t="str">
            <v>-</v>
          </cell>
          <cell r="BI949" t="str">
            <v>-</v>
          </cell>
          <cell r="BJ949" t="str">
            <v>-</v>
          </cell>
          <cell r="BK949">
            <v>0</v>
          </cell>
          <cell r="BL949">
            <v>580</v>
          </cell>
          <cell r="BM949">
            <v>0</v>
          </cell>
          <cell r="BN949" t="str">
            <v/>
          </cell>
          <cell r="BO949" t="str">
            <v/>
          </cell>
          <cell r="BP949" t="str">
            <v/>
          </cell>
          <cell r="BQ949" t="str">
            <v>-</v>
          </cell>
          <cell r="BR949" t="str">
            <v>-</v>
          </cell>
          <cell r="BS949" t="str">
            <v>-</v>
          </cell>
          <cell r="BT949" t="str">
            <v>นายอุเทน ทิพย์ธรรม</v>
          </cell>
          <cell r="BU949">
            <v>883263011063</v>
          </cell>
          <cell r="BV949" t="str">
            <v>1.นายอุเทน   ทิพย์ธรรม
2.นายชวนชัย   วิเชียรชม
3.นางสาวณัฎฐริกา    คำใจ</v>
          </cell>
          <cell r="BW949" t="str">
            <v>จำเลยที่ 1
จำเลยที่ 2
คู่สมรสจำเลยที่ 2</v>
          </cell>
          <cell r="BX949" t="str">
            <v>3-5018-00093-81-1
3-5018-00121-43-1
3-5018-00092-01-6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9"/>
          <cell r="CB949"/>
          <cell r="CC949"/>
          <cell r="CF949"/>
          <cell r="CK949"/>
        </row>
        <row r="950">
          <cell r="B950">
            <v>2424</v>
          </cell>
          <cell r="C950">
            <v>942</v>
          </cell>
          <cell r="D950">
            <v>19</v>
          </cell>
          <cell r="E950">
            <v>12</v>
          </cell>
          <cell r="F950">
            <v>2566</v>
          </cell>
          <cell r="G950">
            <v>800054069953</v>
          </cell>
          <cell r="H950" t="str">
            <v>นาง</v>
          </cell>
          <cell r="I950" t="str">
            <v>สุทิน</v>
          </cell>
          <cell r="J950" t="str">
            <v>สุวรรณ</v>
          </cell>
          <cell r="K950">
            <v>3501800006144</v>
          </cell>
          <cell r="L950" t="str">
            <v>อมก๋อย</v>
          </cell>
          <cell r="M950" t="str">
            <v>เชียงใหม่ 3</v>
          </cell>
          <cell r="N950">
            <v>8</v>
          </cell>
          <cell r="O950" t="str">
            <v>ธนาคารประชาชน</v>
          </cell>
          <cell r="P950" t="str">
            <v>1.บุคคลค้ำประกัน</v>
          </cell>
          <cell r="Q950">
            <v>62632</v>
          </cell>
          <cell r="R950">
            <v>16701.14</v>
          </cell>
          <cell r="S950" t="str">
            <v>จังหวัดฮอด</v>
          </cell>
          <cell r="T950" t="str">
            <v>ผบE343</v>
          </cell>
          <cell r="U950">
            <v>2563</v>
          </cell>
          <cell r="V950" t="str">
            <v>ผบE183</v>
          </cell>
          <cell r="W950">
            <v>2563</v>
          </cell>
          <cell r="X950">
            <v>19</v>
          </cell>
          <cell r="Y950">
            <v>8</v>
          </cell>
          <cell r="Z950">
            <v>2563</v>
          </cell>
          <cell r="AA950">
            <v>20</v>
          </cell>
          <cell r="AB950">
            <v>8</v>
          </cell>
          <cell r="AC950">
            <v>2563</v>
          </cell>
          <cell r="BB950" t="str">
            <v>สืบทรัพย์ 22/03/67//ลงผล3/4/67//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นางสุทิน สุวรรณ</v>
          </cell>
          <cell r="BU950">
            <v>883263011060</v>
          </cell>
          <cell r="BV950" t="str">
            <v>1.นางสุทิน สุวรรณ
2.นางจันทร์แรม ดวงเพชร
3.นายวิเชียร ดวงเพชร</v>
          </cell>
          <cell r="BW950" t="str">
            <v>จำเลยที่ 1
จำเลยที่ 2
คู่สมรสจำเลยที่ 2</v>
          </cell>
          <cell r="BX950" t="str">
            <v>3-5018-00006-14-4
3-1008-00687-77-2
3-5007-00519-24-6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0" t="str">
            <v>พบ</v>
          </cell>
          <cell r="CB950">
            <v>3</v>
          </cell>
          <cell r="CC950"/>
          <cell r="CF950"/>
          <cell r="CK950"/>
        </row>
        <row r="951">
          <cell r="B951">
            <v>2425</v>
          </cell>
          <cell r="C951">
            <v>943</v>
          </cell>
          <cell r="D951">
            <v>19</v>
          </cell>
          <cell r="E951">
            <v>12</v>
          </cell>
          <cell r="F951">
            <v>2566</v>
          </cell>
          <cell r="G951">
            <v>800058887996</v>
          </cell>
          <cell r="H951" t="str">
            <v>นาง</v>
          </cell>
          <cell r="I951" t="str">
            <v>จุฑามาศ</v>
          </cell>
          <cell r="J951" t="str">
            <v>คำภีระ</v>
          </cell>
          <cell r="K951">
            <v>3500900403616</v>
          </cell>
          <cell r="L951" t="str">
            <v>จอมทอง</v>
          </cell>
          <cell r="M951" t="str">
            <v>เชียงใหม่ 3</v>
          </cell>
          <cell r="N951">
            <v>8</v>
          </cell>
          <cell r="O951" t="str">
            <v>องค์กรชุมชน</v>
          </cell>
          <cell r="P951" t="str">
            <v>1.บุคคลค้ำประกัน</v>
          </cell>
          <cell r="Q951">
            <v>81564.649999999994</v>
          </cell>
          <cell r="R951">
            <v>15745.68</v>
          </cell>
          <cell r="S951" t="str">
            <v>จังหวัดฮอด</v>
          </cell>
          <cell r="T951" t="str">
            <v>ผบ1143</v>
          </cell>
          <cell r="U951">
            <v>2562</v>
          </cell>
          <cell r="V951" t="str">
            <v>ผบ1128</v>
          </cell>
          <cell r="W951">
            <v>2562</v>
          </cell>
          <cell r="AA951">
            <v>18</v>
          </cell>
          <cell r="AB951">
            <v>11</v>
          </cell>
          <cell r="AC951">
            <v>2562</v>
          </cell>
          <cell r="BB951" t="str">
            <v>สืบทรัพย์ 26/04/67//ลงผล 10/5/67//รายงานผล20/5/67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นางจุฑามาศ คำภีระ</v>
          </cell>
          <cell r="BU951">
            <v>883262011824</v>
          </cell>
          <cell r="BV951"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1" t="str">
            <v>พบ</v>
          </cell>
          <cell r="CA951"/>
          <cell r="CB951">
            <v>6</v>
          </cell>
          <cell r="CC951"/>
          <cell r="CD951"/>
          <cell r="CF951"/>
          <cell r="CK951"/>
        </row>
        <row r="952">
          <cell r="B952">
            <v>2426</v>
          </cell>
          <cell r="C952">
            <v>944</v>
          </cell>
          <cell r="D952">
            <v>19</v>
          </cell>
          <cell r="E952">
            <v>12</v>
          </cell>
          <cell r="F952">
            <v>2566</v>
          </cell>
          <cell r="G952">
            <v>800058887970</v>
          </cell>
          <cell r="H952" t="str">
            <v>นาง</v>
          </cell>
          <cell r="I952" t="str">
            <v>บัวคลี่</v>
          </cell>
          <cell r="J952" t="str">
            <v>สมสิงห์คำ</v>
          </cell>
          <cell r="K952">
            <v>3500200636456</v>
          </cell>
          <cell r="L952" t="str">
            <v>จอมทอง</v>
          </cell>
          <cell r="M952" t="str">
            <v>เชียงใหม่ 3</v>
          </cell>
          <cell r="N952">
            <v>8</v>
          </cell>
          <cell r="O952" t="str">
            <v>องค์กรชุมชน</v>
          </cell>
          <cell r="P952" t="str">
            <v>1.บุคคลค้ำประกัน</v>
          </cell>
          <cell r="Q952">
            <v>77282.41</v>
          </cell>
          <cell r="R952">
            <v>16538.310000000001</v>
          </cell>
          <cell r="S952" t="str">
            <v>จังหวัดฮอด</v>
          </cell>
          <cell r="T952" t="str">
            <v>ผบ1156</v>
          </cell>
          <cell r="U952">
            <v>2562</v>
          </cell>
          <cell r="V952" t="str">
            <v>ผบ1112</v>
          </cell>
          <cell r="W952">
            <v>2562</v>
          </cell>
          <cell r="AA952">
            <v>18</v>
          </cell>
          <cell r="AB952">
            <v>11</v>
          </cell>
          <cell r="AC952">
            <v>2562</v>
          </cell>
          <cell r="BB952" t="str">
            <v>สืบทรัพย์ 25/04/67//ลงผล 20/5/67//รายงานผล20/5/67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นางบัวคลี่ สมสิงห์คำ</v>
          </cell>
          <cell r="BU952">
            <v>883262011825</v>
          </cell>
          <cell r="BV952"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2" t="str">
            <v>พบ</v>
          </cell>
          <cell r="CA952"/>
          <cell r="CB952">
            <v>6</v>
          </cell>
          <cell r="CC952"/>
          <cell r="CD952"/>
          <cell r="CF952"/>
          <cell r="CK952"/>
        </row>
        <row r="953">
          <cell r="B953">
            <v>2427</v>
          </cell>
          <cell r="C953">
            <v>945</v>
          </cell>
          <cell r="D953">
            <v>19</v>
          </cell>
          <cell r="E953">
            <v>12</v>
          </cell>
          <cell r="F953">
            <v>2566</v>
          </cell>
          <cell r="G953">
            <v>800058589410</v>
          </cell>
          <cell r="H953" t="str">
            <v>นาย</v>
          </cell>
          <cell r="I953" t="str">
            <v>ณรงค์</v>
          </cell>
          <cell r="J953" t="str">
            <v>เดชดง</v>
          </cell>
          <cell r="K953">
            <v>1509900289971</v>
          </cell>
          <cell r="L953" t="str">
            <v>จอมทอง</v>
          </cell>
          <cell r="M953" t="str">
            <v>เชียงใหม่ 3</v>
          </cell>
          <cell r="N953">
            <v>8</v>
          </cell>
          <cell r="O953" t="str">
            <v>ธนาคารประชาชน</v>
          </cell>
          <cell r="P953" t="str">
            <v>1.บุคคลค้ำประกัน</v>
          </cell>
          <cell r="Q953">
            <v>64434</v>
          </cell>
          <cell r="R953">
            <v>28844.73</v>
          </cell>
          <cell r="S953" t="str">
            <v>จังหวัดลำพูน</v>
          </cell>
          <cell r="T953" t="str">
            <v>ผบE615</v>
          </cell>
          <cell r="U953">
            <v>2564</v>
          </cell>
          <cell r="V953" t="str">
            <v>ผบE999</v>
          </cell>
          <cell r="W953">
            <v>2564</v>
          </cell>
          <cell r="AA953">
            <v>26</v>
          </cell>
          <cell r="AB953">
            <v>8</v>
          </cell>
          <cell r="AC953">
            <v>2564</v>
          </cell>
          <cell r="BB953" t="str">
            <v>สืบทรัพย์ 26/04/67//ลงผล 10/5/67//รายงานผล20/5/67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นายณรงค์ เดชดง</v>
          </cell>
          <cell r="BU953">
            <v>883263011049</v>
          </cell>
          <cell r="BV953" t="str">
            <v>1.นายณรงค์ เดชดง
2.นงสาวสุภาวิณี ใจยะสุ
3. นายมนตรี ใจยะสุ
4.นางสมเพชร บุญเรือง
5.นายอำนวย บุญเรือง</v>
          </cell>
          <cell r="BW953" t="str">
            <v>จำเลยที่ 1
คู่สมรสจำเลยที่ 1
จำเลยที่ 2
จำเลยที่ 3
คู่สมรสจำเลยที่ 3</v>
          </cell>
          <cell r="BX953" t="str">
            <v xml:space="preserve">1-5099-00289-97-1
1-5099-00509-31-9
3-5106-00510-82-4
3-5106-00633-57-8
5-5106-90000-67-3
</v>
          </cell>
          <cell r="BY953"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3" t="str">
            <v>พบ</v>
          </cell>
          <cell r="CA953"/>
          <cell r="CB953">
            <v>5</v>
          </cell>
          <cell r="CC953"/>
          <cell r="CD953"/>
          <cell r="CF953"/>
          <cell r="CK953"/>
        </row>
        <row r="954">
          <cell r="B954">
            <v>2428</v>
          </cell>
          <cell r="C954">
            <v>946</v>
          </cell>
          <cell r="D954">
            <v>19</v>
          </cell>
          <cell r="E954">
            <v>12</v>
          </cell>
          <cell r="F954">
            <v>2566</v>
          </cell>
          <cell r="G954">
            <v>800043122772</v>
          </cell>
          <cell r="H954" t="str">
            <v>นาย</v>
          </cell>
          <cell r="I954" t="str">
            <v>ไสว</v>
          </cell>
          <cell r="J954" t="str">
            <v>ทาสี</v>
          </cell>
          <cell r="K954">
            <v>3500200061950</v>
          </cell>
          <cell r="L954" t="str">
            <v>จอมทอง</v>
          </cell>
          <cell r="M954" t="str">
            <v>เชียงใหม่ 3</v>
          </cell>
          <cell r="N954">
            <v>8</v>
          </cell>
          <cell r="O954" t="str">
            <v>ธนาคารประชาชน</v>
          </cell>
          <cell r="P954" t="str">
            <v>1.บุคคลค้ำประกัน</v>
          </cell>
          <cell r="Q954">
            <v>56728.959999999999</v>
          </cell>
          <cell r="R954">
            <v>7144.55</v>
          </cell>
          <cell r="S954" t="str">
            <v>จังหวัดฮอด</v>
          </cell>
          <cell r="T954" t="str">
            <v>ผบ1136</v>
          </cell>
          <cell r="U954">
            <v>2562</v>
          </cell>
          <cell r="V954" t="str">
            <v>ผบ1134</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3.นายสุริยนต์ ปันใจ
4.นางจันทิพย์ จารุวรรณ์
5.นางบุญใจ คำจั๋นใจ
</v>
          </cell>
          <cell r="BW954" t="str">
            <v xml:space="preserve">จำเลยที่ 1
คู่สมรสจำเลยที่ 1
จำเลยที่ 2
คู่สมรสจำเลยที่ 2
จำเลยที่ 3
</v>
          </cell>
          <cell r="BX954" t="str">
            <v xml:space="preserve">3-5002-00061-95-0
3-5002-00601-67-9
5-5002-90001-04-4
5-5002-90001-07-9
3-5002-00063-68-5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4" t="str">
            <v>พบ</v>
          </cell>
          <cell r="CB954">
            <v>6</v>
          </cell>
          <cell r="CC954"/>
          <cell r="CF954"/>
          <cell r="CK954"/>
        </row>
        <row r="955">
          <cell r="B955">
            <v>2429</v>
          </cell>
          <cell r="C955">
            <v>947</v>
          </cell>
          <cell r="D955">
            <v>19</v>
          </cell>
          <cell r="E955">
            <v>12</v>
          </cell>
          <cell r="F955">
            <v>2566</v>
          </cell>
          <cell r="G955">
            <v>800059505365</v>
          </cell>
          <cell r="H955" t="str">
            <v>นาย</v>
          </cell>
          <cell r="I955" t="str">
            <v>ไสว</v>
          </cell>
          <cell r="J955" t="str">
            <v>ทาสี</v>
          </cell>
          <cell r="K955">
            <v>3500200061950</v>
          </cell>
          <cell r="L955" t="str">
            <v>จอมทอง</v>
          </cell>
          <cell r="M955" t="str">
            <v>เชียงใหม่ 3</v>
          </cell>
          <cell r="N955">
            <v>8</v>
          </cell>
          <cell r="O955" t="str">
            <v>องค์กรชุมชน</v>
          </cell>
          <cell r="P955" t="str">
            <v>1.บุคคลค้ำประกัน</v>
          </cell>
          <cell r="Q955">
            <v>80660.75</v>
          </cell>
          <cell r="R955">
            <v>16485.84</v>
          </cell>
          <cell r="S955" t="str">
            <v>จังหวัดฮอด</v>
          </cell>
          <cell r="T955" t="str">
            <v>ผบ1135</v>
          </cell>
          <cell r="U955">
            <v>2562</v>
          </cell>
          <cell r="V955" t="str">
            <v>ผบ1133</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5" t="str">
            <v xml:space="preserve">จำเลยที่ 1
คู่สมรสจำเลยที่ 1
จำเลยที่ 2
คู่สมรสจำเลยที่ 2
จำเลยที่ 3
คู่สมรสจำเลยที่ 3
</v>
          </cell>
          <cell r="BX955" t="str">
            <v xml:space="preserve">3-5002-00061-95-0
3-5002-00601-67-9
3-5002-00062-45-0
3-5002-00016-58-6
5-5002-90001-04-4
5-5002-90001-07-9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5" t="str">
            <v>พบ</v>
          </cell>
          <cell r="CB955">
            <v>6</v>
          </cell>
          <cell r="CC955"/>
          <cell r="CF955"/>
          <cell r="CK955"/>
        </row>
        <row r="956">
          <cell r="B956">
            <v>2430</v>
          </cell>
          <cell r="C956">
            <v>948</v>
          </cell>
          <cell r="D956">
            <v>19</v>
          </cell>
          <cell r="E956">
            <v>12</v>
          </cell>
          <cell r="F956">
            <v>2566</v>
          </cell>
          <cell r="G956">
            <v>800074278709</v>
          </cell>
          <cell r="H956" t="str">
            <v>นาย</v>
          </cell>
          <cell r="I956" t="str">
            <v>สุทธิศักดิ์</v>
          </cell>
          <cell r="J956" t="str">
            <v>ขัดก๋า</v>
          </cell>
          <cell r="K956">
            <v>1500200165236</v>
          </cell>
          <cell r="L956" t="str">
            <v>จอมทอง</v>
          </cell>
          <cell r="M956" t="str">
            <v>เชียงใหม่ 3</v>
          </cell>
          <cell r="N956">
            <v>8</v>
          </cell>
          <cell r="O956" t="str">
            <v>ธนาคารประชาชน</v>
          </cell>
          <cell r="P956" t="str">
            <v>1.บุคคลค้ำประกัน</v>
          </cell>
          <cell r="Q956">
            <v>30000</v>
          </cell>
          <cell r="R956">
            <v>7150.08</v>
          </cell>
          <cell r="S956" t="str">
            <v>จังหวัดฮอด</v>
          </cell>
          <cell r="T956" t="str">
            <v>ผบ1165</v>
          </cell>
          <cell r="U956">
            <v>2562</v>
          </cell>
          <cell r="V956" t="str">
            <v>ผบ1140</v>
          </cell>
          <cell r="W956">
            <v>2562</v>
          </cell>
          <cell r="AA956">
            <v>18</v>
          </cell>
          <cell r="AB956">
            <v>11</v>
          </cell>
          <cell r="AC956">
            <v>2562</v>
          </cell>
          <cell r="BB956" t="str">
            <v>สืบทรัพย์ 26/04/67//ลงผล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นายสุทธิศักดิ์ ขัดก๋า</v>
          </cell>
          <cell r="BU956">
            <v>883262011827</v>
          </cell>
          <cell r="BV956" t="str">
            <v xml:space="preserve">3. </v>
          </cell>
          <cell r="BW956" t="str">
            <v>จำเลยที่ 1
จำเลยที่ 2
จำเลยที่ 3</v>
          </cell>
          <cell r="BX956" t="str">
            <v xml:space="preserve">1-5002-00165-23-6
1-5002-00149-73-7
3-5002-00272-36-5
</v>
          </cell>
          <cell r="BY956"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6" t="str">
            <v>พบ</v>
          </cell>
          <cell r="CB956">
            <v>3</v>
          </cell>
          <cell r="CC956"/>
          <cell r="CF956"/>
          <cell r="CK956"/>
        </row>
        <row r="957">
          <cell r="B957">
            <v>2431</v>
          </cell>
          <cell r="C957">
            <v>949</v>
          </cell>
          <cell r="D957">
            <v>19</v>
          </cell>
          <cell r="E957">
            <v>12</v>
          </cell>
          <cell r="F957">
            <v>2566</v>
          </cell>
          <cell r="G957">
            <v>800033424121</v>
          </cell>
          <cell r="H957" t="str">
            <v>นาย</v>
          </cell>
          <cell r="I957" t="str">
            <v>อิทธิพล</v>
          </cell>
          <cell r="J957" t="str">
            <v>สายกันธา</v>
          </cell>
          <cell r="K957">
            <v>3501500490440</v>
          </cell>
          <cell r="L957" t="str">
            <v>จอมทอง</v>
          </cell>
          <cell r="M957" t="str">
            <v>เชียงใหม่ 3</v>
          </cell>
          <cell r="N957">
            <v>8</v>
          </cell>
          <cell r="O957" t="str">
            <v>ธนาคารประชาชน</v>
          </cell>
          <cell r="P957" t="str">
            <v>1.บุคคลค้ำประกัน</v>
          </cell>
          <cell r="Q957">
            <v>82348.62</v>
          </cell>
          <cell r="R957">
            <v>24546.9</v>
          </cell>
          <cell r="S957" t="str">
            <v>แขวงเชียงใหม่</v>
          </cell>
          <cell r="T957" t="str">
            <v>ผบ527</v>
          </cell>
          <cell r="U957">
            <v>2564</v>
          </cell>
          <cell r="V957" t="str">
            <v>ผบ1074</v>
          </cell>
          <cell r="W957">
            <v>2564</v>
          </cell>
          <cell r="X957"/>
          <cell r="Y957"/>
          <cell r="Z957"/>
          <cell r="AA957">
            <v>6</v>
          </cell>
          <cell r="AB957">
            <v>7</v>
          </cell>
          <cell r="AC957">
            <v>2564</v>
          </cell>
          <cell r="BB957" t="str">
            <v>สืบทรัพย์ 25/04/67//ลงผล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นายอิทธิพล สายกันธา</v>
          </cell>
          <cell r="BU957">
            <v>883263011046</v>
          </cell>
          <cell r="BV957" t="str">
            <v>4.</v>
          </cell>
          <cell r="BW957" t="str">
            <v>จำเลยที่ 1
คู่สมรสจำเลยที่ 1
จำเลยที่ 2
คู่สมรสจำเลยที่ 2
จำเลยที่ 3
คู่สมรสจำเลยที่ 3</v>
          </cell>
          <cell r="BX957" t="str">
            <v xml:space="preserve">3-5015-00440-44-0
3-5002-00919-38-5
3-5002-00931-11-3
3-5002-00386-92-1
5-5002-00017-79-5
3-5002-00917-76-5
</v>
          </cell>
          <cell r="BY957"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7" t="str">
            <v>ไม่พบ</v>
          </cell>
          <cell r="CB957">
            <v>6</v>
          </cell>
          <cell r="CC957"/>
          <cell r="CF957"/>
          <cell r="CK957"/>
        </row>
        <row r="958">
          <cell r="B958">
            <v>2432</v>
          </cell>
          <cell r="C958">
            <v>950</v>
          </cell>
          <cell r="D958">
            <v>19</v>
          </cell>
          <cell r="E958">
            <v>12</v>
          </cell>
          <cell r="F958">
            <v>2566</v>
          </cell>
          <cell r="G958">
            <v>800049442992</v>
          </cell>
          <cell r="H958" t="str">
            <v>นาย</v>
          </cell>
          <cell r="I958" t="str">
            <v>วิรัตน์</v>
          </cell>
          <cell r="J958" t="str">
            <v>พงศ์พนาชีวิน</v>
          </cell>
          <cell r="K958">
            <v>2500200001240</v>
          </cell>
          <cell r="L958" t="str">
            <v>จอมทอง</v>
          </cell>
          <cell r="M958" t="str">
            <v>เชียงใหม่ 3</v>
          </cell>
          <cell r="N958">
            <v>8</v>
          </cell>
          <cell r="O958" t="str">
            <v>ธนาคารประชาชน</v>
          </cell>
          <cell r="P958" t="str">
            <v>1.บุคคลค้ำประกัน</v>
          </cell>
          <cell r="Q958">
            <v>51512.58</v>
          </cell>
          <cell r="R958">
            <v>16093.91</v>
          </cell>
          <cell r="S958" t="str">
            <v>จังหวัดฮอด</v>
          </cell>
          <cell r="T958" t="str">
            <v>ผบ539</v>
          </cell>
          <cell r="U958">
            <v>2563</v>
          </cell>
          <cell r="V958" t="str">
            <v>ผบ161</v>
          </cell>
          <cell r="W958">
            <v>2564</v>
          </cell>
          <cell r="X958">
            <v>2</v>
          </cell>
          <cell r="Y958">
            <v>12</v>
          </cell>
          <cell r="Z958">
            <v>2562</v>
          </cell>
          <cell r="AA958">
            <v>24</v>
          </cell>
          <cell r="AB958">
            <v>8</v>
          </cell>
          <cell r="AC958">
            <v>2564</v>
          </cell>
          <cell r="BB958" t="str">
            <v>สืบทรัพย์ 26/04/67//ลงผล 21/5/67//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นายวิรัตน์ พงศ์พนาชีวิน</v>
          </cell>
          <cell r="BU958">
            <v>883263011267</v>
          </cell>
          <cell r="BV958"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8" t="str">
            <v>จำเลยที่ 1
คู่สมรสจำเลยที่ 1
จำเลยที่ 2
คู่สมรสจำเลยที่ 2
จำเลยที่ 3
คู่สมรสจำเลยที่ 3</v>
          </cell>
          <cell r="BX958" t="str">
            <v>2-5002-00001-24-0
3-5002-00503-65-1
1-5002-00002-11-6
1-5002-00022-44-3
3-5002-00494-10-4
3-5003-00272-78-2</v>
          </cell>
          <cell r="BY95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8" t="str">
            <v>ไม่พบ</v>
          </cell>
          <cell r="CB958">
            <v>6</v>
          </cell>
          <cell r="CC958"/>
          <cell r="CF958"/>
          <cell r="CK958"/>
        </row>
        <row r="959">
          <cell r="B959">
            <v>2433</v>
          </cell>
          <cell r="C959">
            <v>951</v>
          </cell>
          <cell r="D959">
            <v>19</v>
          </cell>
          <cell r="E959">
            <v>12</v>
          </cell>
          <cell r="F959">
            <v>2566</v>
          </cell>
          <cell r="G959">
            <v>800067572381</v>
          </cell>
          <cell r="H959" t="str">
            <v>นาย</v>
          </cell>
          <cell r="I959" t="str">
            <v>สุทัศน์</v>
          </cell>
          <cell r="J959" t="str">
            <v>บุญทา</v>
          </cell>
          <cell r="K959">
            <v>3500200517198</v>
          </cell>
          <cell r="L959" t="str">
            <v>จอมทอง</v>
          </cell>
          <cell r="M959" t="str">
            <v>เชียงใหม่ 3</v>
          </cell>
          <cell r="N959">
            <v>8</v>
          </cell>
          <cell r="O959" t="str">
            <v>ธนาคารประชาชน</v>
          </cell>
          <cell r="P959" t="str">
            <v>1.บุคคลค้ำประกัน</v>
          </cell>
          <cell r="Q959">
            <v>42996.06</v>
          </cell>
          <cell r="R959">
            <v>12966.29</v>
          </cell>
          <cell r="S959" t="str">
            <v>จังหวัดฮอด</v>
          </cell>
          <cell r="T959" t="str">
            <v>ผบ.1168</v>
          </cell>
          <cell r="U959">
            <v>2562</v>
          </cell>
          <cell r="V959" t="str">
            <v>ผบ.1308</v>
          </cell>
          <cell r="W959">
            <v>2562</v>
          </cell>
          <cell r="X959">
            <v>2</v>
          </cell>
          <cell r="Y959">
            <v>12</v>
          </cell>
          <cell r="Z959">
            <v>2562</v>
          </cell>
          <cell r="AA959">
            <v>24</v>
          </cell>
          <cell r="AB959">
            <v>8</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นายสุทัศน์ บุญทา</v>
          </cell>
          <cell r="BU959">
            <v>883262011834</v>
          </cell>
          <cell r="BV959" t="str">
            <v>1.นายสุทัศน์ บถุญทา
2.นายวัชรินทร์ พจนบัณฑิต
3.นางอาภาพร  พจนบัณฑิต
4.นายอุทัย ดำรงอนุรักษ์
5.นายจุฬา โชติธนกายจน์</v>
          </cell>
          <cell r="BW959" t="str">
            <v>จำเลยที่ 1
จำเลยที่ 2
คู่สมรสจำเลยที่ 2
จำเลยที่ 3
จำเลยที่ 4</v>
          </cell>
          <cell r="BX959" t="str">
            <v xml:space="preserve">3-500-00517-19-8
3-5002-00526-64-2
3-5002-00528-31-9
2-5002-000002-97-1
3-5002-00529-12-9
</v>
          </cell>
          <cell r="BY959" t="e">
            <v>#NAME?</v>
          </cell>
          <cell r="BZ959" t="str">
            <v>พบ</v>
          </cell>
          <cell r="CB959">
            <v>5</v>
          </cell>
          <cell r="CC959"/>
          <cell r="CF959"/>
          <cell r="CK959"/>
        </row>
        <row r="960">
          <cell r="B960">
            <v>2434</v>
          </cell>
          <cell r="C960">
            <v>952</v>
          </cell>
          <cell r="D960">
            <v>19</v>
          </cell>
          <cell r="E960">
            <v>12</v>
          </cell>
          <cell r="F960">
            <v>2566</v>
          </cell>
          <cell r="G960">
            <v>800043581399</v>
          </cell>
          <cell r="H960" t="str">
            <v>นาย</v>
          </cell>
          <cell r="I960" t="str">
            <v>เอกถวัลย์</v>
          </cell>
          <cell r="J960" t="str">
            <v>โยมนา</v>
          </cell>
          <cell r="K960">
            <v>3500200538519</v>
          </cell>
          <cell r="L960" t="str">
            <v>จอมทอง</v>
          </cell>
          <cell r="M960" t="str">
            <v>เชียงใหม่ 3</v>
          </cell>
          <cell r="N960">
            <v>8</v>
          </cell>
          <cell r="O960" t="str">
            <v>ธนาคารประชาชน</v>
          </cell>
          <cell r="P960" t="str">
            <v>1.บุคคลค้ำประกัน</v>
          </cell>
          <cell r="Q960">
            <v>65552</v>
          </cell>
          <cell r="R960">
            <v>12818.65</v>
          </cell>
          <cell r="S960" t="str">
            <v>จังหวัดฮอด</v>
          </cell>
          <cell r="T960" t="str">
            <v>ผบ.1180</v>
          </cell>
          <cell r="U960">
            <v>2562</v>
          </cell>
          <cell r="V960" t="str">
            <v>ผบ.1150</v>
          </cell>
          <cell r="W960">
            <v>2562</v>
          </cell>
          <cell r="X960">
            <v>2</v>
          </cell>
          <cell r="Y960">
            <v>12</v>
          </cell>
          <cell r="Z960">
            <v>2562</v>
          </cell>
          <cell r="AA960">
            <v>18</v>
          </cell>
          <cell r="AB960">
            <v>11</v>
          </cell>
          <cell r="AC960">
            <v>2562</v>
          </cell>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นายเอกถวัลย์ โยมนา</v>
          </cell>
          <cell r="BU960">
            <v>883262011836</v>
          </cell>
          <cell r="BV960" t="str">
            <v>1.นายเอกวัลย์ โยมนา
2.นางอำพร ใจมูล
3. นายประสงค์ บูรณะ
4.นางทองสาย คำใจ
5.นายดำรง แดนไกวัลฉัตร
6.นางน้อย ใจฟูโน</v>
          </cell>
          <cell r="BW960" t="str">
            <v>จำเลยที่ 1
คู่สมรสจำเลยที่ 1
จำเลยที่ 2
คู่สมรสจำเลยที่ 2
จำเลยที่ 3
คู่สมรสจำเลยที่ 3</v>
          </cell>
          <cell r="BX960" t="str">
            <v xml:space="preserve">3-5002-00538-51-9
3-6599-00200-87-9
3-5002-00540-11-4
3-5002-00537-06-7
2-5003-00026-48-1
3-5002-00535-70-6
</v>
          </cell>
          <cell r="BY960"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0" t="str">
            <v>ไม่พบ</v>
          </cell>
          <cell r="CA960"/>
          <cell r="CB960">
            <v>6</v>
          </cell>
          <cell r="CC960"/>
          <cell r="CD960"/>
          <cell r="CE960"/>
          <cell r="CF960"/>
          <cell r="CG960"/>
          <cell r="CH960"/>
          <cell r="CI960"/>
          <cell r="CJ960"/>
          <cell r="CK960"/>
          <cell r="CL960"/>
          <cell r="CM960"/>
          <cell r="CN960"/>
          <cell r="CO960"/>
          <cell r="CP960"/>
        </row>
        <row r="961">
          <cell r="B961">
            <v>2435</v>
          </cell>
          <cell r="C961">
            <v>953</v>
          </cell>
          <cell r="D961">
            <v>23</v>
          </cell>
          <cell r="E961">
            <v>1</v>
          </cell>
          <cell r="F961">
            <v>2567</v>
          </cell>
          <cell r="G961">
            <v>800032568506</v>
          </cell>
          <cell r="H961" t="str">
            <v>นาย</v>
          </cell>
          <cell r="I961" t="str">
            <v>มงคล</v>
          </cell>
          <cell r="J961" t="str">
            <v>บุตรต๊ะ</v>
          </cell>
          <cell r="K961"/>
          <cell r="L961" t="str">
            <v>จอมทอง</v>
          </cell>
          <cell r="M961" t="str">
            <v>เชียงใหม่ 3</v>
          </cell>
          <cell r="N961">
            <v>8</v>
          </cell>
          <cell r="O961"/>
          <cell r="P961"/>
          <cell r="Q961"/>
          <cell r="R961"/>
          <cell r="S961" t="str">
            <v>จังหวัดฮอด</v>
          </cell>
          <cell r="T961" t="str">
            <v>ผบ.1468</v>
          </cell>
          <cell r="U961">
            <v>2561</v>
          </cell>
          <cell r="V961" t="str">
            <v>ผบ.139</v>
          </cell>
          <cell r="W961">
            <v>2562</v>
          </cell>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ถอนการยึดและถอนการบังคับคดี 23/5/2567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นายมงคล บุตรต๊ะ</v>
          </cell>
          <cell r="BU961">
            <v>0</v>
          </cell>
          <cell r="BV961"/>
          <cell r="BW961"/>
          <cell r="BX961"/>
          <cell r="BY961" t="e">
            <v>#NAME?</v>
          </cell>
          <cell r="BZ961"/>
          <cell r="CA961"/>
          <cell r="CB961"/>
          <cell r="CC961"/>
          <cell r="CD961"/>
          <cell r="CE961"/>
          <cell r="CF961"/>
          <cell r="CG961"/>
          <cell r="CH961"/>
          <cell r="CI961"/>
          <cell r="CJ961"/>
          <cell r="CK961"/>
          <cell r="CL961"/>
          <cell r="CM961"/>
          <cell r="CN961"/>
          <cell r="CO961"/>
          <cell r="CP961"/>
        </row>
        <row r="962">
          <cell r="B962">
            <v>2436</v>
          </cell>
          <cell r="C962">
            <v>954</v>
          </cell>
          <cell r="D962">
            <v>23</v>
          </cell>
          <cell r="E962">
            <v>1</v>
          </cell>
          <cell r="F962">
            <v>2567</v>
          </cell>
          <cell r="G962">
            <v>800031141891</v>
          </cell>
          <cell r="H962" t="str">
            <v>นาย</v>
          </cell>
          <cell r="I962" t="str">
            <v>อุ่นคำ</v>
          </cell>
          <cell r="J962" t="str">
            <v>คำมูล</v>
          </cell>
          <cell r="K962"/>
          <cell r="L962" t="str">
            <v>ดอยเต่า</v>
          </cell>
          <cell r="M962" t="str">
            <v>เชียงใหม่ 3</v>
          </cell>
          <cell r="N962">
            <v>8</v>
          </cell>
          <cell r="O962"/>
          <cell r="P962"/>
          <cell r="Q962"/>
          <cell r="R962"/>
          <cell r="S962" t="str">
            <v>จังหวัดฮอด</v>
          </cell>
          <cell r="T962" t="str">
            <v>ผบ.1328</v>
          </cell>
          <cell r="U962">
            <v>2559</v>
          </cell>
          <cell r="V962" t="str">
            <v>ผบ.1474</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นายอุ่นคำ คำมูล</v>
          </cell>
          <cell r="BU962">
            <v>0</v>
          </cell>
          <cell r="BV962"/>
          <cell r="BW962"/>
          <cell r="BX962"/>
          <cell r="BY962"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2"/>
          <cell r="CA962"/>
          <cell r="CB962"/>
          <cell r="CC962"/>
          <cell r="CD962"/>
          <cell r="CE962"/>
          <cell r="CF962"/>
          <cell r="CG962"/>
          <cell r="CH962"/>
          <cell r="CI962"/>
          <cell r="CJ962"/>
          <cell r="CK962"/>
          <cell r="CL962"/>
          <cell r="CM962"/>
          <cell r="CN962"/>
          <cell r="CO962"/>
          <cell r="CP962"/>
        </row>
        <row r="963">
          <cell r="B963">
            <v>2437</v>
          </cell>
          <cell r="C963">
            <v>955</v>
          </cell>
          <cell r="D963">
            <v>23</v>
          </cell>
          <cell r="E963">
            <v>1</v>
          </cell>
          <cell r="F963">
            <v>2567</v>
          </cell>
          <cell r="G963">
            <v>8590530009</v>
          </cell>
          <cell r="H963" t="str">
            <v>นางสาว</v>
          </cell>
          <cell r="I963" t="str">
            <v>สายฝน</v>
          </cell>
          <cell r="J963" t="str">
            <v>ศรีสกุลดสาวภาคย์</v>
          </cell>
          <cell r="K963"/>
          <cell r="L963" t="str">
            <v>ดอยเต่า</v>
          </cell>
          <cell r="M963" t="str">
            <v>เชียงใหม่ 3</v>
          </cell>
          <cell r="N963">
            <v>8</v>
          </cell>
          <cell r="O963"/>
          <cell r="P963"/>
          <cell r="Q963"/>
          <cell r="R963"/>
          <cell r="S963" t="str">
            <v>จังหวัดฮอด</v>
          </cell>
          <cell r="T963" t="str">
            <v>ผบ.22</v>
          </cell>
          <cell r="U963">
            <v>2559</v>
          </cell>
          <cell r="V963" t="str">
            <v>ผบ.119</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นางสาวสายฝน ศรีสกุลดสาวภาคย์</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2438</v>
          </cell>
          <cell r="C964">
            <v>956</v>
          </cell>
          <cell r="D964">
            <v>23</v>
          </cell>
          <cell r="E964">
            <v>1</v>
          </cell>
          <cell r="F964">
            <v>2567</v>
          </cell>
          <cell r="G964">
            <v>800023546487</v>
          </cell>
          <cell r="H964" t="str">
            <v>นาง</v>
          </cell>
          <cell r="I964" t="str">
            <v>ทองเหรียญ</v>
          </cell>
          <cell r="J964" t="str">
            <v>แสนปัญญา</v>
          </cell>
          <cell r="K964"/>
          <cell r="L964" t="str">
            <v>ฮอด</v>
          </cell>
          <cell r="M964" t="str">
            <v>เชียงใหม่ 3</v>
          </cell>
          <cell r="N964">
            <v>8</v>
          </cell>
          <cell r="O964"/>
          <cell r="P964"/>
          <cell r="Q964"/>
          <cell r="R964"/>
          <cell r="S964" t="str">
            <v>จังหวัดฮอด</v>
          </cell>
          <cell r="T964" t="str">
            <v>ผบ.597</v>
          </cell>
          <cell r="U964">
            <v>2558</v>
          </cell>
          <cell r="V964" t="str">
            <v>ผบ.600</v>
          </cell>
          <cell r="W964">
            <v>2558</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นางทองเหรียญ แสนปัญญา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957</v>
          </cell>
          <cell r="D965">
            <v>19</v>
          </cell>
          <cell r="E965">
            <v>3</v>
          </cell>
          <cell r="F965">
            <v>2567</v>
          </cell>
          <cell r="G965">
            <v>800081021811</v>
          </cell>
          <cell r="H965" t="str">
            <v>นาย</v>
          </cell>
          <cell r="I965" t="str">
            <v>สมคเนย์</v>
          </cell>
          <cell r="J965" t="str">
            <v>คชศิลา</v>
          </cell>
          <cell r="K965">
            <v>1100201226101</v>
          </cell>
          <cell r="L965" t="str">
            <v>เมญ่าเชียงใหม่</v>
          </cell>
          <cell r="M965" t="str">
            <v>เชียงใหม่ 1</v>
          </cell>
          <cell r="N965">
            <v>8</v>
          </cell>
          <cell r="O965" t="str">
            <v>ธนาคารประชาชน</v>
          </cell>
          <cell r="P965" t="str">
            <v>1.บุคคลค้ำประกัน</v>
          </cell>
          <cell r="Q965">
            <v>87963.65</v>
          </cell>
          <cell r="R965"/>
          <cell r="S965" t="str">
            <v>แขวงเชียงใหม่</v>
          </cell>
          <cell r="T965" t="str">
            <v>ผบE369</v>
          </cell>
          <cell r="U965">
            <v>2566</v>
          </cell>
          <cell r="V965">
            <v>3172</v>
          </cell>
          <cell r="W965">
            <v>2566</v>
          </cell>
          <cell r="X965"/>
          <cell r="Y965"/>
          <cell r="Z965"/>
          <cell r="AA965">
            <v>15</v>
          </cell>
          <cell r="AB965">
            <v>5</v>
          </cell>
          <cell r="AC965">
            <v>2566</v>
          </cell>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นายสมคเนย์ คชศิลา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958</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cell r="BW966"/>
          <cell r="BX966"/>
          <cell r="BY966"/>
          <cell r="BZ966"/>
          <cell r="CA966"/>
          <cell r="CB966"/>
          <cell r="CC966"/>
          <cell r="CD966" t="str">
            <v>นางสาวพรพิมล ดีนะ</v>
          </cell>
          <cell r="CE966"/>
          <cell r="CF966"/>
          <cell r="CG966"/>
          <cell r="CH966"/>
          <cell r="CI966"/>
          <cell r="CJ966"/>
          <cell r="CK966"/>
          <cell r="CL966"/>
          <cell r="CM966"/>
          <cell r="CN966"/>
          <cell r="CO966"/>
          <cell r="CP966"/>
        </row>
        <row r="967">
          <cell r="B967">
            <v>2440</v>
          </cell>
          <cell r="C967">
            <v>959</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cell r="BW967"/>
          <cell r="BX967"/>
          <cell r="BY967"/>
          <cell r="BZ967"/>
          <cell r="CA967"/>
          <cell r="CB967"/>
          <cell r="CC967"/>
          <cell r="CD967" t="str">
            <v>นายวิทยา เจริญอายุวัฒ</v>
          </cell>
          <cell r="CE967"/>
          <cell r="CF967"/>
          <cell r="CG967"/>
          <cell r="CH967"/>
          <cell r="CI967"/>
          <cell r="CJ967"/>
          <cell r="CK967"/>
          <cell r="CL967"/>
          <cell r="CM967"/>
          <cell r="CN967"/>
          <cell r="CO967"/>
          <cell r="CP967"/>
        </row>
        <row r="968">
          <cell r="B968">
            <v>2441</v>
          </cell>
          <cell r="C968">
            <v>960</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cell r="BW968"/>
          <cell r="BX968"/>
          <cell r="BY968"/>
          <cell r="BZ968"/>
          <cell r="CA968"/>
          <cell r="CB968"/>
          <cell r="CC968"/>
          <cell r="CD968" t="str">
            <v>นางสาวอรพินธิ์ จี่มะลิ</v>
          </cell>
          <cell r="CE968"/>
          <cell r="CF968"/>
          <cell r="CG968"/>
          <cell r="CH968"/>
          <cell r="CI968"/>
          <cell r="CJ968"/>
          <cell r="CK968"/>
          <cell r="CL968"/>
          <cell r="CM968"/>
          <cell r="CN968"/>
          <cell r="CO968"/>
          <cell r="CP968"/>
        </row>
        <row r="969">
          <cell r="B969">
            <v>2442</v>
          </cell>
          <cell r="C969">
            <v>961</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cell r="BW969"/>
          <cell r="BX969"/>
          <cell r="BY969"/>
          <cell r="BZ969"/>
          <cell r="CA969"/>
          <cell r="CB969"/>
          <cell r="CC969"/>
          <cell r="CD969" t="str">
            <v>นายบุญชม ขอนพืช</v>
          </cell>
          <cell r="CE969"/>
          <cell r="CF969"/>
          <cell r="CG969"/>
          <cell r="CH969"/>
          <cell r="CI969"/>
          <cell r="CJ969"/>
          <cell r="CK969"/>
          <cell r="CL969"/>
          <cell r="CM969"/>
          <cell r="CN969"/>
          <cell r="CO969"/>
          <cell r="CP969"/>
        </row>
        <row r="970">
          <cell r="B970">
            <v>2443</v>
          </cell>
          <cell r="C970">
            <v>962</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963</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2.</v>
          </cell>
          <cell r="BW971"/>
          <cell r="BX971"/>
          <cell r="BY971"/>
          <cell r="BZ971"/>
          <cell r="CA971"/>
          <cell r="CB971"/>
          <cell r="CC971"/>
          <cell r="CD971" t="str">
            <v>นายนครินทร์  ญาติมาก</v>
          </cell>
          <cell r="CE971"/>
          <cell r="CF971"/>
          <cell r="CG971"/>
          <cell r="CH971"/>
          <cell r="CI971"/>
          <cell r="CJ971"/>
          <cell r="CK971"/>
          <cell r="CL971"/>
          <cell r="CM971"/>
          <cell r="CN971"/>
          <cell r="CO971"/>
          <cell r="CP971"/>
        </row>
        <row r="972">
          <cell r="B972">
            <v>2445</v>
          </cell>
          <cell r="C972">
            <v>964</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 xml:space="preserve">3. </v>
          </cell>
          <cell r="BW972"/>
          <cell r="BX972"/>
          <cell r="BY972"/>
          <cell r="BZ972"/>
          <cell r="CA972"/>
          <cell r="CB972"/>
          <cell r="CC972"/>
          <cell r="CD972" t="str">
            <v>นางสาวพิมฤทัย ไชยวงษ์</v>
          </cell>
          <cell r="CE972"/>
          <cell r="CF972"/>
          <cell r="CG972"/>
          <cell r="CH972"/>
          <cell r="CI972"/>
          <cell r="CJ972"/>
          <cell r="CK972"/>
          <cell r="CL972"/>
          <cell r="CM972"/>
          <cell r="CN972"/>
          <cell r="CO972"/>
          <cell r="CP972"/>
        </row>
        <row r="973">
          <cell r="B973">
            <v>2446</v>
          </cell>
          <cell r="C973">
            <v>965</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V973"/>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966</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cell r="BW974"/>
          <cell r="BX974"/>
          <cell r="BY974"/>
          <cell r="BZ974"/>
          <cell r="CA974"/>
          <cell r="CB974"/>
          <cell r="CC974"/>
          <cell r="CD974" t="str">
            <v>นางสาวสมศรี วีรยุทธกำจร</v>
          </cell>
          <cell r="CE974"/>
          <cell r="CF974"/>
          <cell r="CG974"/>
          <cell r="CH974"/>
          <cell r="CI974"/>
          <cell r="CJ974"/>
          <cell r="CK974"/>
          <cell r="CL974"/>
          <cell r="CM974"/>
          <cell r="CN974"/>
          <cell r="CO974"/>
          <cell r="CP974"/>
        </row>
        <row r="975">
          <cell r="B975">
            <v>2448</v>
          </cell>
          <cell r="C975">
            <v>967</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v>883263011167</v>
          </cell>
          <cell r="BV975"/>
          <cell r="BW975"/>
          <cell r="BX975"/>
          <cell r="BY975"/>
          <cell r="BZ975"/>
          <cell r="CA975"/>
          <cell r="CB975"/>
          <cell r="CC975"/>
          <cell r="CD975" t="str">
            <v>นางสาวเบญญาภา  ม่วงใหม่</v>
          </cell>
          <cell r="CE975"/>
          <cell r="CF975"/>
          <cell r="CG975"/>
          <cell r="CH975"/>
          <cell r="CI975"/>
          <cell r="CJ975"/>
          <cell r="CK975"/>
          <cell r="CL975"/>
          <cell r="CM975"/>
          <cell r="CN975"/>
          <cell r="CO975"/>
          <cell r="CP975"/>
        </row>
        <row r="976">
          <cell r="B976">
            <v>2449</v>
          </cell>
          <cell r="C976">
            <v>968</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cell r="BW976"/>
          <cell r="BX976"/>
          <cell r="BY976"/>
          <cell r="BZ976"/>
          <cell r="CA976"/>
          <cell r="CB976"/>
          <cell r="CC976"/>
          <cell r="CD976" t="str">
            <v>นายเจริญพร สินสะโน</v>
          </cell>
          <cell r="CE976"/>
          <cell r="CF976"/>
          <cell r="CG976"/>
          <cell r="CH976"/>
          <cell r="CI976"/>
          <cell r="CJ976"/>
          <cell r="CK976"/>
          <cell r="CL976"/>
          <cell r="CM976"/>
          <cell r="CN976"/>
          <cell r="CO976"/>
          <cell r="CP976"/>
        </row>
        <row r="977">
          <cell r="B977">
            <v>2450</v>
          </cell>
          <cell r="C977">
            <v>969</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cell r="BW977"/>
          <cell r="BX977"/>
          <cell r="BY977"/>
          <cell r="BZ977"/>
          <cell r="CA977"/>
          <cell r="CB977"/>
          <cell r="CC977"/>
          <cell r="CD977" t="str">
            <v>นายณัฐกร เสนะจุติ</v>
          </cell>
          <cell r="CE977"/>
          <cell r="CF977"/>
          <cell r="CG977"/>
          <cell r="CH977"/>
          <cell r="CI977"/>
          <cell r="CJ977"/>
          <cell r="CK977"/>
          <cell r="CL977"/>
          <cell r="CM977"/>
          <cell r="CN977"/>
          <cell r="CO977"/>
          <cell r="CP977"/>
        </row>
        <row r="978">
          <cell r="B978">
            <v>2451</v>
          </cell>
          <cell r="C978">
            <v>970</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971</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cell r="BW979"/>
          <cell r="BX979"/>
          <cell r="BY979"/>
          <cell r="BZ979"/>
          <cell r="CA979"/>
          <cell r="CB979"/>
          <cell r="CC979"/>
          <cell r="CD979" t="str">
            <v>นางสาวหทัยกาญจน์ ศิริ</v>
          </cell>
          <cell r="CE979"/>
          <cell r="CF979"/>
          <cell r="CG979"/>
          <cell r="CH979"/>
          <cell r="CI979"/>
          <cell r="CJ979"/>
          <cell r="CK979"/>
          <cell r="CL979"/>
          <cell r="CM979"/>
          <cell r="CN979"/>
          <cell r="CO979"/>
          <cell r="CP979"/>
        </row>
        <row r="980">
          <cell r="B980">
            <v>2453</v>
          </cell>
          <cell r="C980">
            <v>972</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cell r="BW980"/>
          <cell r="BX980"/>
          <cell r="BY980"/>
          <cell r="BZ980"/>
          <cell r="CA980"/>
          <cell r="CB980"/>
          <cell r="CC980"/>
          <cell r="CD980" t="str">
            <v>นางชิณากานต์ เจริญสุข</v>
          </cell>
          <cell r="CE980"/>
          <cell r="CF980"/>
          <cell r="CG980"/>
          <cell r="CH980"/>
          <cell r="CI980"/>
          <cell r="CJ980"/>
          <cell r="CK980"/>
          <cell r="CL980"/>
          <cell r="CM980"/>
          <cell r="CN980"/>
          <cell r="CO980"/>
          <cell r="CP980"/>
        </row>
        <row r="981">
          <cell r="B981">
            <v>2454</v>
          </cell>
          <cell r="C981">
            <v>973</v>
          </cell>
          <cell r="D981">
            <v>25</v>
          </cell>
          <cell r="E981">
            <v>1</v>
          </cell>
          <cell r="F981">
            <v>2567</v>
          </cell>
          <cell r="G981">
            <v>856251001942</v>
          </cell>
          <cell r="H981" t="str">
            <v>นาย
นาง</v>
          </cell>
          <cell r="I981" t="str">
            <v>เสริม 
ไฝทอง</v>
          </cell>
          <cell r="J981" t="str">
            <v>แก้วก๋องมา
แก้วก๋องมา</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
นางเสริม 
ไฝทอง แก้วก๋องมา
แก้วก๋องมา</v>
          </cell>
          <cell r="BU981">
            <v>823759010207</v>
          </cell>
          <cell r="BV981"/>
          <cell r="BW981"/>
          <cell r="BX981"/>
          <cell r="BY981"/>
          <cell r="BZ981"/>
          <cell r="CA981"/>
          <cell r="CB981"/>
          <cell r="CC981"/>
          <cell r="CD981" t="str">
            <v>นาย
นางเสริม 
ไฝทอง แก้วก๋องมา
แก้วก๋องมา</v>
          </cell>
          <cell r="CE981"/>
          <cell r="CF981"/>
          <cell r="CG981"/>
          <cell r="CH981"/>
          <cell r="CI981"/>
          <cell r="CJ981"/>
          <cell r="CK981"/>
          <cell r="CL981"/>
          <cell r="CM981"/>
          <cell r="CN981"/>
          <cell r="CO981"/>
          <cell r="CP981"/>
        </row>
        <row r="982">
          <cell r="B982">
            <v>2455</v>
          </cell>
          <cell r="C982">
            <v>974</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cell r="BW982"/>
          <cell r="BX982"/>
          <cell r="BY982"/>
          <cell r="BZ982"/>
          <cell r="CA982"/>
          <cell r="CB982"/>
          <cell r="CC982"/>
          <cell r="CD982" t="str">
            <v>นายรังสรรค์ อินทะนู</v>
          </cell>
          <cell r="CE982"/>
          <cell r="CF982"/>
          <cell r="CG982"/>
          <cell r="CH982"/>
          <cell r="CI982"/>
          <cell r="CJ982"/>
          <cell r="CK982"/>
          <cell r="CL982"/>
          <cell r="CM982"/>
          <cell r="CN982"/>
          <cell r="CO982"/>
          <cell r="CP982"/>
        </row>
        <row r="983">
          <cell r="B983">
            <v>2456</v>
          </cell>
          <cell r="C983">
            <v>975</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cell r="BW983"/>
          <cell r="BX983"/>
          <cell r="BY983"/>
          <cell r="BZ983"/>
          <cell r="CA983"/>
          <cell r="CB983"/>
          <cell r="CC983"/>
          <cell r="CD983" t="str">
            <v>นางธัญญรัตน์ คำแห่</v>
          </cell>
          <cell r="CE983"/>
          <cell r="CF983"/>
          <cell r="CG983"/>
          <cell r="CH983"/>
          <cell r="CI983"/>
          <cell r="CJ983"/>
          <cell r="CK983"/>
          <cell r="CL983"/>
          <cell r="CM983"/>
          <cell r="CN983"/>
          <cell r="CO983"/>
          <cell r="CP983"/>
        </row>
        <row r="984">
          <cell r="B984">
            <v>2457</v>
          </cell>
          <cell r="C984">
            <v>976</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cell r="BW984"/>
          <cell r="BX984"/>
          <cell r="BY984"/>
          <cell r="BZ984"/>
          <cell r="CA984"/>
          <cell r="CB984"/>
          <cell r="CC984"/>
          <cell r="CD984" t="str">
            <v>นางแสงจันทร์ วิมาลา</v>
          </cell>
          <cell r="CE984"/>
          <cell r="CF984"/>
          <cell r="CG984"/>
          <cell r="CH984"/>
          <cell r="CI984"/>
          <cell r="CJ984"/>
          <cell r="CK984"/>
          <cell r="CL984"/>
          <cell r="CM984"/>
          <cell r="CN984"/>
          <cell r="CO984"/>
          <cell r="CP984"/>
        </row>
        <row r="985">
          <cell r="B985">
            <v>2458</v>
          </cell>
          <cell r="C985">
            <v>977</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cell r="BW985"/>
          <cell r="BX985"/>
          <cell r="BY985"/>
          <cell r="BZ985"/>
          <cell r="CA985"/>
          <cell r="CB985"/>
          <cell r="CC985"/>
          <cell r="CD985" t="str">
            <v>นางวิลาวัลย์ เจริญสุข</v>
          </cell>
          <cell r="CE985"/>
          <cell r="CF985"/>
          <cell r="CG985"/>
          <cell r="CH985"/>
          <cell r="CI985"/>
          <cell r="CJ985"/>
          <cell r="CK985"/>
          <cell r="CL985"/>
          <cell r="CM985"/>
          <cell r="CN985"/>
          <cell r="CO985"/>
          <cell r="CP985"/>
        </row>
        <row r="986">
          <cell r="B986">
            <v>2459</v>
          </cell>
          <cell r="C986">
            <v>978</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cell r="BW986"/>
          <cell r="BX986"/>
          <cell r="BY986"/>
          <cell r="BZ986"/>
          <cell r="CA986"/>
          <cell r="CB986"/>
          <cell r="CC986"/>
          <cell r="CD986" t="str">
            <v>นายวิทยา คำมาวัน</v>
          </cell>
          <cell r="CE986"/>
          <cell r="CF986"/>
          <cell r="CG986"/>
          <cell r="CH986"/>
          <cell r="CI986"/>
          <cell r="CJ986"/>
          <cell r="CK986"/>
          <cell r="CL986"/>
          <cell r="CM986"/>
          <cell r="CN986"/>
          <cell r="CO986"/>
          <cell r="CP986"/>
        </row>
        <row r="987">
          <cell r="B987">
            <v>2460</v>
          </cell>
          <cell r="C987">
            <v>979</v>
          </cell>
          <cell r="D987">
            <v>25</v>
          </cell>
          <cell r="E987">
            <v>1</v>
          </cell>
          <cell r="F987">
            <v>2567</v>
          </cell>
          <cell r="G987">
            <v>800027345639</v>
          </cell>
          <cell r="H987" t="str">
            <v>นางสาว
นาย</v>
          </cell>
          <cell r="I987" t="str">
            <v>ปีย์วรา
จักรกริศน์</v>
          </cell>
          <cell r="J987" t="str">
            <v>ปราบไพรี
ปราบไพรี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นายปีย์วรา
จักรกริศน์ ปราบไพรี
ปราบไพรี</v>
          </cell>
          <cell r="BU987">
            <v>823758010346</v>
          </cell>
          <cell r="BV987"/>
          <cell r="BW987"/>
          <cell r="BX987"/>
          <cell r="BY987"/>
          <cell r="BZ987"/>
          <cell r="CA987"/>
          <cell r="CB987"/>
          <cell r="CC987"/>
          <cell r="CD987" t="str">
            <v>นางสาว
นายปีย์วรา
จักรกริศน์ ปราบไพรี
ปราบไพรี</v>
          </cell>
          <cell r="CE987"/>
          <cell r="CF987"/>
          <cell r="CG987"/>
          <cell r="CH987"/>
          <cell r="CI987"/>
          <cell r="CJ987"/>
          <cell r="CK987"/>
          <cell r="CL987"/>
          <cell r="CM987"/>
          <cell r="CN987"/>
          <cell r="CO987"/>
          <cell r="CP987"/>
        </row>
        <row r="988">
          <cell r="B988">
            <v>2461</v>
          </cell>
          <cell r="C988">
            <v>980</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cell r="BW988"/>
          <cell r="BX988"/>
          <cell r="BY988"/>
          <cell r="BZ988"/>
          <cell r="CA988"/>
          <cell r="CB988"/>
          <cell r="CC988"/>
          <cell r="CD988" t="str">
            <v>นายพิชิต สิงหราชโยคี</v>
          </cell>
          <cell r="CE988"/>
          <cell r="CF988"/>
          <cell r="CG988"/>
          <cell r="CH988"/>
          <cell r="CI988"/>
          <cell r="CJ988"/>
          <cell r="CK988"/>
          <cell r="CL988"/>
          <cell r="CM988"/>
          <cell r="CN988"/>
          <cell r="CO988"/>
          <cell r="CP988"/>
        </row>
        <row r="989">
          <cell r="B989">
            <v>2462</v>
          </cell>
          <cell r="C989">
            <v>981</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cell r="BW989"/>
          <cell r="BX989"/>
          <cell r="BY989"/>
          <cell r="BZ989"/>
          <cell r="CA989"/>
          <cell r="CB989"/>
          <cell r="CC989"/>
          <cell r="CD989" t="str">
            <v>นายคงศักดิ์ จันทร์เขียว</v>
          </cell>
          <cell r="CE989"/>
          <cell r="CF989"/>
          <cell r="CG989"/>
          <cell r="CH989"/>
          <cell r="CI989"/>
          <cell r="CJ989"/>
          <cell r="CK989"/>
          <cell r="CL989"/>
          <cell r="CM989"/>
          <cell r="CN989"/>
          <cell r="CO989"/>
          <cell r="CP989"/>
        </row>
        <row r="990">
          <cell r="B990">
            <v>2463</v>
          </cell>
          <cell r="C990">
            <v>982</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983</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cell r="BW991"/>
          <cell r="BX991"/>
          <cell r="BY991"/>
          <cell r="BZ991"/>
          <cell r="CA991"/>
          <cell r="CB991"/>
          <cell r="CC991"/>
          <cell r="CD991" t="str">
            <v>นายบุญทา สุยะใหญ่</v>
          </cell>
          <cell r="CE991"/>
          <cell r="CF991"/>
          <cell r="CG991"/>
          <cell r="CH991"/>
          <cell r="CI991"/>
          <cell r="CJ991"/>
          <cell r="CK991"/>
          <cell r="CL991"/>
          <cell r="CM991"/>
          <cell r="CN991"/>
          <cell r="CO991"/>
          <cell r="CP991"/>
        </row>
        <row r="992">
          <cell r="B992">
            <v>2465</v>
          </cell>
          <cell r="C992">
            <v>984</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cell r="BW992"/>
          <cell r="BX992"/>
          <cell r="BY992"/>
          <cell r="BZ992"/>
          <cell r="CA992"/>
          <cell r="CB992"/>
          <cell r="CC992"/>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985</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cell r="BW993"/>
          <cell r="BX993"/>
          <cell r="BY993"/>
          <cell r="BZ993"/>
          <cell r="CA993"/>
          <cell r="CB993"/>
          <cell r="CC993"/>
          <cell r="CD993" t="str">
            <v>นางสิงห์แก้ว แก้วคำ</v>
          </cell>
          <cell r="CE993"/>
          <cell r="CF993"/>
          <cell r="CG993"/>
          <cell r="CH993"/>
          <cell r="CI993"/>
          <cell r="CJ993"/>
          <cell r="CK993"/>
          <cell r="CL993"/>
          <cell r="CM993"/>
          <cell r="CN993"/>
          <cell r="CO993"/>
          <cell r="CP993"/>
        </row>
        <row r="994">
          <cell r="B994">
            <v>2467</v>
          </cell>
          <cell r="C994">
            <v>986</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cell r="BW994"/>
          <cell r="BX994"/>
          <cell r="BY994"/>
          <cell r="BZ994"/>
          <cell r="CA994"/>
          <cell r="CB994"/>
          <cell r="CC994"/>
          <cell r="CD994" t="str">
            <v>นายมานพ บุญหนัก</v>
          </cell>
          <cell r="CE994"/>
          <cell r="CF994"/>
          <cell r="CG994"/>
          <cell r="CH994"/>
          <cell r="CI994"/>
          <cell r="CJ994"/>
          <cell r="CK994"/>
          <cell r="CL994"/>
          <cell r="CM994"/>
          <cell r="CN994"/>
          <cell r="CO994"/>
          <cell r="CP994"/>
        </row>
        <row r="995">
          <cell r="B995">
            <v>2468</v>
          </cell>
          <cell r="C995">
            <v>987</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cell r="BW995"/>
          <cell r="BX995"/>
          <cell r="BY995"/>
          <cell r="BZ995"/>
          <cell r="CA995"/>
          <cell r="CB995"/>
          <cell r="CC995"/>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988</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cell r="W996"/>
          <cell r="X996"/>
          <cell r="Y996"/>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cell r="BW996"/>
          <cell r="BX996"/>
          <cell r="BY996"/>
          <cell r="BZ996"/>
          <cell r="CA996"/>
          <cell r="CB996"/>
          <cell r="CC996"/>
          <cell r="CD996" t="str">
            <v>นางสาวนริศญา ยศอิ</v>
          </cell>
          <cell r="CE996"/>
          <cell r="CF996"/>
          <cell r="CG996"/>
          <cell r="CH996"/>
          <cell r="CI996"/>
          <cell r="CJ996"/>
          <cell r="CK996"/>
          <cell r="CL996"/>
          <cell r="CM996"/>
          <cell r="CN996"/>
          <cell r="CO996"/>
          <cell r="CP996"/>
        </row>
        <row r="997">
          <cell r="B997">
            <v>2470</v>
          </cell>
          <cell r="C997">
            <v>989</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cell r="BW997"/>
          <cell r="BX997"/>
          <cell r="BY997"/>
          <cell r="BZ997"/>
          <cell r="CA997"/>
          <cell r="CB997"/>
          <cell r="CC997"/>
          <cell r="CD997" t="str">
            <v>นางสาวณัฎฐวี มินทะนา</v>
          </cell>
          <cell r="CE997"/>
          <cell r="CF997"/>
          <cell r="CG997"/>
          <cell r="CH997"/>
          <cell r="CI997"/>
          <cell r="CJ997"/>
          <cell r="CK997"/>
          <cell r="CL997"/>
          <cell r="CM997"/>
          <cell r="CN997"/>
          <cell r="CO997"/>
          <cell r="CP997"/>
        </row>
        <row r="998">
          <cell r="B998">
            <v>2471</v>
          </cell>
          <cell r="C998">
            <v>990</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26/04/67//ลงผล 20/5/67//รายงานผล20/5/67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cell r="BW998"/>
          <cell r="BX998"/>
          <cell r="BY998"/>
          <cell r="BZ998"/>
          <cell r="CA998"/>
          <cell r="CB998"/>
          <cell r="CC998"/>
          <cell r="CD998" t="str">
            <v>นางสาววริศรา อุปละ</v>
          </cell>
          <cell r="CE998"/>
          <cell r="CF998"/>
          <cell r="CG998"/>
          <cell r="CH998"/>
          <cell r="CI998"/>
          <cell r="CJ998"/>
          <cell r="CK998"/>
          <cell r="CL998"/>
          <cell r="CM998"/>
          <cell r="CN998"/>
          <cell r="CO998"/>
          <cell r="CP998"/>
        </row>
        <row r="999">
          <cell r="B999">
            <v>2472</v>
          </cell>
          <cell r="C999">
            <v>991</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cell r="BW999"/>
          <cell r="BX999"/>
          <cell r="BY999"/>
          <cell r="BZ999"/>
          <cell r="CA999"/>
          <cell r="CB999"/>
          <cell r="CC999"/>
          <cell r="CD999" t="str">
            <v>นายประชาญ นำสม</v>
          </cell>
          <cell r="CE999"/>
          <cell r="CF999"/>
          <cell r="CG999"/>
          <cell r="CH999"/>
          <cell r="CI999"/>
          <cell r="CJ999"/>
          <cell r="CK999"/>
          <cell r="CL999"/>
          <cell r="CM999"/>
          <cell r="CN999"/>
          <cell r="CO999"/>
          <cell r="CP999"/>
        </row>
        <row r="1000">
          <cell r="B1000">
            <v>2473</v>
          </cell>
          <cell r="C1000">
            <v>992</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cell r="BW1000"/>
          <cell r="BX1000"/>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993</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cell r="BW1001"/>
          <cell r="BX1001"/>
          <cell r="BY1001"/>
          <cell r="BZ1001"/>
          <cell r="CA1001"/>
          <cell r="CB1001"/>
          <cell r="CC1001"/>
          <cell r="CD1001" t="str">
            <v>นายสุบิน ทอสาร</v>
          </cell>
          <cell r="CE1001"/>
          <cell r="CF1001"/>
          <cell r="CG1001"/>
          <cell r="CH1001"/>
          <cell r="CI1001"/>
          <cell r="CJ1001"/>
          <cell r="CK1001"/>
          <cell r="CL1001"/>
          <cell r="CM1001"/>
          <cell r="CN1001"/>
          <cell r="CO1001"/>
          <cell r="CP1001"/>
        </row>
        <row r="1002">
          <cell r="B1002">
            <v>2475</v>
          </cell>
          <cell r="C1002">
            <v>994</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cell r="BW1002"/>
          <cell r="BX1002"/>
          <cell r="BY1002"/>
          <cell r="BZ1002"/>
          <cell r="CA1002"/>
          <cell r="CB1002"/>
          <cell r="CC1002"/>
          <cell r="CD1002" t="str">
            <v>นายธนกฤต ธนันชัย</v>
          </cell>
          <cell r="CE1002"/>
          <cell r="CF1002"/>
          <cell r="CG1002"/>
          <cell r="CH1002"/>
          <cell r="CI1002"/>
          <cell r="CJ1002"/>
          <cell r="CK1002"/>
          <cell r="CL1002"/>
          <cell r="CM1002"/>
          <cell r="CN1002"/>
          <cell r="CO1002"/>
          <cell r="CP1002"/>
        </row>
        <row r="1003">
          <cell r="B1003">
            <v>2476</v>
          </cell>
          <cell r="C1003">
            <v>995</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cell r="BW1003"/>
          <cell r="BX1003"/>
          <cell r="BY1003"/>
          <cell r="BZ1003"/>
          <cell r="CA1003"/>
          <cell r="CB1003"/>
          <cell r="CC1003"/>
          <cell r="CD1003" t="str">
            <v>นายอุทิศ ทาหล้า</v>
          </cell>
          <cell r="CE1003"/>
          <cell r="CF1003"/>
          <cell r="CG1003"/>
          <cell r="CH1003"/>
          <cell r="CI1003"/>
          <cell r="CJ1003"/>
          <cell r="CK1003"/>
          <cell r="CL1003"/>
          <cell r="CM1003"/>
          <cell r="CN1003"/>
          <cell r="CO1003"/>
          <cell r="CP1003"/>
        </row>
        <row r="1004">
          <cell r="B1004">
            <v>2477</v>
          </cell>
          <cell r="C1004">
            <v>996</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cell r="BW1004"/>
          <cell r="BX1004"/>
          <cell r="BY1004"/>
          <cell r="BZ1004"/>
          <cell r="CA1004"/>
          <cell r="CB1004"/>
          <cell r="CC1004"/>
          <cell r="CD1004" t="str">
            <v>นางสาวพัชรินทร์ ณ วรรณติ๊บ</v>
          </cell>
          <cell r="CE1004"/>
          <cell r="CF1004"/>
          <cell r="CG1004"/>
          <cell r="CH1004"/>
          <cell r="CI1004"/>
          <cell r="CJ1004"/>
          <cell r="CK1004"/>
          <cell r="CL1004"/>
          <cell r="CM1004"/>
          <cell r="CN1004"/>
          <cell r="CO1004"/>
          <cell r="CP1004"/>
        </row>
        <row r="1005">
          <cell r="B1005">
            <v>2478</v>
          </cell>
          <cell r="C1005">
            <v>997</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1.นายบุญมี  ปุกคำ
2.นายกัมพล  ดงกะพันธ์ 
3.นางสาวสุมิตรา  สิงห์แก้ว
4.นายวรวัฒน์  ผัดเวียง</v>
          </cell>
          <cell r="BW1005" t="str">
            <v>จำเลยที่ 1
จำเลยที่ 2
คู่สมรสจำเลยที่ 2
จำเลยที่ 3</v>
          </cell>
          <cell r="BX1005" t="str">
            <v>3-5009-00941-32-4
3-5009-00419-84-9
3-5009-00768-67-3
2-5010-00017-08-9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998</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999</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1000</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1001</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1002</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ผบ908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1003</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1004</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cell r="BW1012"/>
          <cell r="BX1012"/>
          <cell r="BY1012"/>
          <cell r="BZ1012"/>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1005</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cell r="BW1013"/>
          <cell r="BX1013"/>
          <cell r="BY1013"/>
          <cell r="BZ1013"/>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1006</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cell r="W1014"/>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cell r="BW1014"/>
          <cell r="BX1014"/>
          <cell r="BY1014"/>
          <cell r="BZ1014"/>
          <cell r="CA1014"/>
          <cell r="CB1014"/>
          <cell r="CC1014"/>
          <cell r="CD1014" t="str">
            <v>นายชอบกัง คมชายชาญ</v>
          </cell>
          <cell r="CE1014"/>
          <cell r="CF1014"/>
          <cell r="CG1014"/>
          <cell r="CH1014"/>
          <cell r="CI1014"/>
          <cell r="CJ1014"/>
          <cell r="CK1014"/>
          <cell r="CL1014"/>
          <cell r="CM1014"/>
          <cell r="CN1014"/>
          <cell r="CO1014"/>
          <cell r="CP1014"/>
        </row>
        <row r="1015">
          <cell r="B1015">
            <v>2488</v>
          </cell>
          <cell r="C1015">
            <v>1007</v>
          </cell>
          <cell r="D1015">
            <v>25</v>
          </cell>
          <cell r="E1015">
            <v>1</v>
          </cell>
          <cell r="F1015">
            <v>2567</v>
          </cell>
          <cell r="G1015">
            <v>800003170936</v>
          </cell>
          <cell r="H1015" t="str">
            <v>นาย</v>
          </cell>
          <cell r="I1015" t="str">
            <v>พัทธนันท์</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นายพัทธนันท์ รินทร์แก้ว</v>
          </cell>
          <cell r="BU1015">
            <v>823759010486</v>
          </cell>
          <cell r="BV1015"/>
          <cell r="BW1015"/>
          <cell r="BX1015"/>
          <cell r="BY1015"/>
          <cell r="BZ1015"/>
          <cell r="CA1015"/>
          <cell r="CB1015"/>
          <cell r="CC1015"/>
          <cell r="CD1015" t="str">
            <v>นายพัทธนันท์ รินทร์แก้ว</v>
          </cell>
          <cell r="CE1015"/>
          <cell r="CF1015"/>
          <cell r="CG1015"/>
          <cell r="CH1015"/>
          <cell r="CI1015"/>
          <cell r="CJ1015"/>
          <cell r="CK1015"/>
          <cell r="CL1015"/>
          <cell r="CM1015"/>
          <cell r="CN1015"/>
          <cell r="CO1015"/>
          <cell r="CP1015"/>
        </row>
        <row r="1016">
          <cell r="B1016">
            <v>2489</v>
          </cell>
          <cell r="C1016">
            <v>1008</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cell r="BW1016"/>
          <cell r="BX1016"/>
          <cell r="BY1016"/>
          <cell r="BZ1016"/>
          <cell r="CA1016"/>
          <cell r="CB1016"/>
          <cell r="CC1016"/>
          <cell r="CD1016" t="str">
            <v>นายมานพ แก้วติ</v>
          </cell>
          <cell r="CE1016"/>
          <cell r="CF1016"/>
          <cell r="CG1016"/>
          <cell r="CH1016"/>
          <cell r="CI1016"/>
          <cell r="CJ1016"/>
          <cell r="CK1016"/>
          <cell r="CL1016"/>
          <cell r="CM1016"/>
          <cell r="CN1016"/>
          <cell r="CO1016"/>
          <cell r="CP1016"/>
        </row>
        <row r="1017">
          <cell r="B1017">
            <v>2490</v>
          </cell>
          <cell r="C1017">
            <v>1009</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cell r="BW1017"/>
          <cell r="BX1017"/>
          <cell r="BY1017"/>
          <cell r="BZ1017"/>
          <cell r="CA1017"/>
          <cell r="CB1017"/>
          <cell r="CC1017"/>
          <cell r="CD1017" t="str">
            <v>นางสาวปัทมา สกุลดิษฐ์</v>
          </cell>
          <cell r="CE1017"/>
          <cell r="CF1017"/>
          <cell r="CG1017"/>
          <cell r="CH1017"/>
          <cell r="CI1017"/>
          <cell r="CJ1017"/>
          <cell r="CK1017"/>
          <cell r="CL1017"/>
          <cell r="CM1017"/>
          <cell r="CN1017"/>
          <cell r="CO1017"/>
          <cell r="CP1017"/>
        </row>
        <row r="1018">
          <cell r="B1018">
            <v>2491</v>
          </cell>
          <cell r="C1018">
            <v>1010</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cell r="BW1018"/>
          <cell r="BX1018"/>
          <cell r="BY1018"/>
          <cell r="BZ1018"/>
          <cell r="CA1018"/>
          <cell r="CB1018"/>
          <cell r="CC1018"/>
          <cell r="CD1018" t="str">
            <v>นายสยาม จันทร์หล้า</v>
          </cell>
          <cell r="CE1018"/>
          <cell r="CF1018"/>
          <cell r="CG1018"/>
          <cell r="CH1018"/>
          <cell r="CI1018"/>
          <cell r="CJ1018"/>
          <cell r="CK1018"/>
          <cell r="CL1018"/>
          <cell r="CM1018"/>
          <cell r="CN1018"/>
          <cell r="CO1018"/>
          <cell r="CP1018"/>
        </row>
        <row r="1019">
          <cell r="B1019">
            <v>2492</v>
          </cell>
          <cell r="C1019">
            <v>1011</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cell r="BW1019"/>
          <cell r="BX1019"/>
          <cell r="BY1019"/>
          <cell r="BZ1019"/>
          <cell r="CA1019"/>
          <cell r="CB1019"/>
          <cell r="CC1019"/>
          <cell r="CD1019" t="str">
            <v>นางสาวกัญชรัตน์ ปู่ทอง</v>
          </cell>
          <cell r="CE1019"/>
          <cell r="CF1019"/>
          <cell r="CG1019"/>
          <cell r="CH1019"/>
          <cell r="CI1019"/>
          <cell r="CJ1019"/>
          <cell r="CK1019"/>
          <cell r="CL1019"/>
          <cell r="CM1019"/>
          <cell r="CN1019"/>
          <cell r="CO1019"/>
          <cell r="CP1019"/>
        </row>
        <row r="1020">
          <cell r="B1020">
            <v>2493</v>
          </cell>
          <cell r="C1020">
            <v>1012</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cell r="BW1020"/>
          <cell r="BX1020"/>
          <cell r="BY1020"/>
          <cell r="BZ1020"/>
          <cell r="CA1020"/>
          <cell r="CB1020"/>
          <cell r="CC1020"/>
          <cell r="CD1020" t="str">
            <v>นางสาวธัญญรัตน์ ก้านต่อดอก</v>
          </cell>
          <cell r="CE1020"/>
          <cell r="CF1020"/>
          <cell r="CG1020"/>
          <cell r="CH1020"/>
          <cell r="CI1020"/>
          <cell r="CJ1020"/>
          <cell r="CK1020"/>
          <cell r="CL1020"/>
          <cell r="CM1020"/>
          <cell r="CN1020"/>
          <cell r="CO1020"/>
          <cell r="CP1020"/>
        </row>
        <row r="1021">
          <cell r="B1021">
            <v>2494</v>
          </cell>
          <cell r="C1021">
            <v>1013</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cell r="BW1021"/>
          <cell r="BX1021"/>
          <cell r="BY1021"/>
          <cell r="BZ1021"/>
          <cell r="CA1021"/>
          <cell r="CB1021"/>
          <cell r="CC1021"/>
          <cell r="CD1021" t="str">
            <v>นางสาวพรรณี เมืองมา</v>
          </cell>
          <cell r="CE1021"/>
          <cell r="CF1021"/>
          <cell r="CG1021"/>
          <cell r="CH1021"/>
          <cell r="CI1021"/>
          <cell r="CJ1021"/>
          <cell r="CK1021"/>
          <cell r="CL1021"/>
          <cell r="CM1021"/>
          <cell r="CN1021"/>
          <cell r="CO1021"/>
          <cell r="CP1021"/>
        </row>
        <row r="1022">
          <cell r="B1022">
            <v>2495</v>
          </cell>
          <cell r="C1022">
            <v>1014</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cell r="BW1022"/>
          <cell r="BX1022"/>
          <cell r="BY1022"/>
          <cell r="BZ1022"/>
          <cell r="CA1022"/>
          <cell r="CB1022"/>
          <cell r="CC1022"/>
          <cell r="CD1022" t="str">
            <v>นายอินเนตร อุ่นจิตร</v>
          </cell>
          <cell r="CE1022"/>
          <cell r="CF1022"/>
          <cell r="CG1022"/>
          <cell r="CH1022"/>
          <cell r="CI1022"/>
          <cell r="CJ1022"/>
          <cell r="CK1022"/>
          <cell r="CL1022"/>
          <cell r="CM1022"/>
          <cell r="CN1022"/>
          <cell r="CO1022"/>
          <cell r="CP1022"/>
        </row>
        <row r="1023">
          <cell r="B1023">
            <v>2496</v>
          </cell>
          <cell r="C1023">
            <v>1015</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cell r="BW1023"/>
          <cell r="BX1023"/>
          <cell r="BY1023"/>
          <cell r="BZ1023"/>
          <cell r="CA1023"/>
          <cell r="CB1023"/>
          <cell r="CC1023"/>
          <cell r="CD1023" t="str">
            <v>นายณัษฐพงษ์  ไชยพงศ์กูล</v>
          </cell>
          <cell r="CE1023"/>
          <cell r="CF1023"/>
          <cell r="CG1023"/>
          <cell r="CH1023"/>
          <cell r="CI1023"/>
          <cell r="CJ1023"/>
          <cell r="CK1023"/>
          <cell r="CL1023"/>
          <cell r="CM1023"/>
          <cell r="CN1023"/>
          <cell r="CO1023"/>
          <cell r="CP1023"/>
        </row>
        <row r="1024">
          <cell r="B1024">
            <v>2497</v>
          </cell>
          <cell r="C1024">
            <v>1016</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cell r="BW1024"/>
          <cell r="BX1024"/>
          <cell r="BY1024"/>
          <cell r="BZ1024"/>
          <cell r="CA1024"/>
          <cell r="CB1024"/>
          <cell r="CC1024"/>
          <cell r="CD1024" t="str">
            <v>นางอำไพ ตั๋นแก้ว</v>
          </cell>
          <cell r="CE1024"/>
          <cell r="CF1024"/>
          <cell r="CG1024"/>
          <cell r="CH1024"/>
          <cell r="CI1024"/>
          <cell r="CJ1024"/>
          <cell r="CK1024"/>
          <cell r="CL1024"/>
          <cell r="CM1024"/>
          <cell r="CN1024"/>
          <cell r="CO1024"/>
          <cell r="CP1024"/>
        </row>
        <row r="1025">
          <cell r="B1025">
            <v>2498</v>
          </cell>
          <cell r="C1025">
            <v>1017</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cell r="BW1025"/>
          <cell r="BX1025"/>
          <cell r="BY1025"/>
          <cell r="BZ1025"/>
          <cell r="CA1025"/>
          <cell r="CB1025"/>
          <cell r="CC1025"/>
          <cell r="CD1025" t="str">
            <v>นางพิรานันท์ ธนัชเกียรติศิริ</v>
          </cell>
          <cell r="CE1025"/>
          <cell r="CF1025"/>
          <cell r="CG1025"/>
          <cell r="CH1025"/>
          <cell r="CI1025"/>
          <cell r="CJ1025"/>
          <cell r="CK1025"/>
          <cell r="CL1025"/>
          <cell r="CM1025"/>
          <cell r="CN1025"/>
          <cell r="CO1025"/>
          <cell r="CP1025"/>
        </row>
        <row r="1026">
          <cell r="B1026">
            <v>2499</v>
          </cell>
          <cell r="C1026">
            <v>1018</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1019</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cell r="BW1027"/>
          <cell r="BX1027"/>
          <cell r="BY1027"/>
          <cell r="BZ1027"/>
          <cell r="CA1027"/>
          <cell r="CB1027"/>
          <cell r="CC1027"/>
          <cell r="CD1027" t="str">
            <v>นายประสาน เย็นทรวง</v>
          </cell>
          <cell r="CE1027"/>
          <cell r="CF1027"/>
          <cell r="CG1027"/>
          <cell r="CH1027"/>
          <cell r="CI1027"/>
          <cell r="CJ1027"/>
          <cell r="CK1027"/>
          <cell r="CL1027"/>
          <cell r="CM1027"/>
          <cell r="CN1027"/>
          <cell r="CO1027"/>
          <cell r="CP1027"/>
        </row>
        <row r="1028">
          <cell r="B1028">
            <v>2501</v>
          </cell>
          <cell r="C1028">
            <v>1020</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1021</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cell r="BW1029"/>
          <cell r="BX1029"/>
          <cell r="BY1029"/>
          <cell r="BZ1029"/>
          <cell r="CA1029"/>
          <cell r="CB1029"/>
          <cell r="CC1029"/>
          <cell r="CD1029" t="str">
            <v>นางสุพรรณ ปิ่นแก้ว</v>
          </cell>
          <cell r="CE1029"/>
          <cell r="CF1029"/>
          <cell r="CG1029"/>
          <cell r="CH1029"/>
          <cell r="CI1029"/>
          <cell r="CJ1029"/>
          <cell r="CK1029"/>
          <cell r="CL1029"/>
          <cell r="CM1029"/>
          <cell r="CN1029"/>
          <cell r="CO1029"/>
          <cell r="CP1029"/>
        </row>
        <row r="1030">
          <cell r="B1030">
            <v>2503</v>
          </cell>
          <cell r="C1030">
            <v>1022</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cell r="BW1030"/>
          <cell r="BX1030"/>
          <cell r="BY1030"/>
          <cell r="BZ1030"/>
          <cell r="CA1030"/>
          <cell r="CB1030"/>
          <cell r="CC1030"/>
          <cell r="CD1030" t="str">
            <v>นายภัทรพล แก้ววงศ์</v>
          </cell>
          <cell r="CE1030"/>
          <cell r="CF1030"/>
          <cell r="CG1030"/>
          <cell r="CH1030"/>
          <cell r="CI1030"/>
          <cell r="CJ1030"/>
          <cell r="CK1030"/>
          <cell r="CL1030"/>
          <cell r="CM1030"/>
          <cell r="CN1030"/>
          <cell r="CO1030"/>
          <cell r="CP1030"/>
        </row>
        <row r="1031">
          <cell r="B1031">
            <v>2504</v>
          </cell>
          <cell r="C1031">
            <v>1023</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cell r="BW1031"/>
          <cell r="BX1031"/>
          <cell r="BY1031"/>
          <cell r="BZ1031"/>
          <cell r="CA1031"/>
          <cell r="CB1031"/>
          <cell r="CC1031"/>
          <cell r="CD1031" t="str">
            <v>นายปวเรศวร์ แสนใจบาล</v>
          </cell>
          <cell r="CE1031"/>
          <cell r="CF1031"/>
          <cell r="CG1031"/>
          <cell r="CH1031"/>
          <cell r="CI1031"/>
          <cell r="CJ1031"/>
          <cell r="CK1031"/>
          <cell r="CL1031"/>
          <cell r="CM1031"/>
          <cell r="CN1031"/>
          <cell r="CO1031"/>
          <cell r="CP1031"/>
        </row>
        <row r="1032">
          <cell r="B1032">
            <v>2505</v>
          </cell>
          <cell r="C1032">
            <v>1024</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cell r="BW1032"/>
          <cell r="BX1032"/>
          <cell r="BY1032"/>
          <cell r="BZ1032"/>
          <cell r="CA1032"/>
          <cell r="CB1032"/>
          <cell r="CC1032"/>
          <cell r="CD1032" t="str">
            <v>นางบัวแก้ว ปิ่นแก้ว</v>
          </cell>
          <cell r="CE1032"/>
          <cell r="CF1032"/>
          <cell r="CG1032"/>
          <cell r="CH1032"/>
          <cell r="CI1032"/>
          <cell r="CJ1032"/>
          <cell r="CK1032"/>
          <cell r="CL1032"/>
          <cell r="CM1032"/>
          <cell r="CN1032"/>
          <cell r="CO1032"/>
          <cell r="CP1032"/>
        </row>
        <row r="1033">
          <cell r="B1033">
            <v>2506</v>
          </cell>
          <cell r="C1033">
            <v>1025</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cell r="BW1033"/>
          <cell r="BX1033"/>
          <cell r="BY1033"/>
          <cell r="BZ1033"/>
          <cell r="CA1033"/>
          <cell r="CB1033"/>
          <cell r="CC1033"/>
          <cell r="CD1033" t="str">
            <v>นางคำมูล สร้อยฟ้า</v>
          </cell>
          <cell r="CE1033"/>
          <cell r="CF1033"/>
          <cell r="CG1033"/>
          <cell r="CH1033"/>
          <cell r="CI1033"/>
          <cell r="CJ1033"/>
          <cell r="CK1033"/>
          <cell r="CL1033"/>
          <cell r="CM1033"/>
          <cell r="CN1033"/>
          <cell r="CO1033"/>
          <cell r="CP1033"/>
        </row>
        <row r="1034">
          <cell r="B1034">
            <v>2507</v>
          </cell>
          <cell r="C1034">
            <v>1026</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1027</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cell r="BW1035"/>
          <cell r="BX1035"/>
          <cell r="BY1035"/>
          <cell r="BZ1035"/>
          <cell r="CA1035"/>
          <cell r="CB1035"/>
          <cell r="CC1035"/>
          <cell r="CD1035" t="str">
            <v>นายไชยยา ยืนยง</v>
          </cell>
          <cell r="CE1035"/>
          <cell r="CF1035"/>
          <cell r="CG1035"/>
          <cell r="CH1035"/>
          <cell r="CI1035"/>
          <cell r="CJ1035"/>
          <cell r="CK1035"/>
          <cell r="CL1035"/>
          <cell r="CM1035"/>
          <cell r="CN1035"/>
          <cell r="CO1035"/>
          <cell r="CP1035"/>
        </row>
        <row r="1036">
          <cell r="B1036">
            <v>2509</v>
          </cell>
          <cell r="C1036">
            <v>1028</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นายสมเกียรติ  ชนะเกียรติ</v>
          </cell>
          <cell r="BW1036" t="str">
            <v xml:space="preserve">จำเลยที่ 1 </v>
          </cell>
          <cell r="BX1036" t="str">
            <v>3-3008-00830-58-1</v>
          </cell>
          <cell r="BY1036"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6"/>
          <cell r="CA1036"/>
          <cell r="CB1036"/>
          <cell r="CC1036"/>
          <cell r="CD1036" t="str">
            <v>นายเกรียงไกร กันทะคำ</v>
          </cell>
          <cell r="CE1036"/>
          <cell r="CF1036"/>
          <cell r="CG1036"/>
          <cell r="CH1036"/>
          <cell r="CI1036"/>
          <cell r="CJ1036"/>
          <cell r="CK1036"/>
          <cell r="CL1036"/>
          <cell r="CM1036"/>
          <cell r="CN1036"/>
          <cell r="CO1036"/>
          <cell r="CP1036"/>
        </row>
        <row r="1037">
          <cell r="B1037">
            <v>2510</v>
          </cell>
          <cell r="C1037">
            <v>1029</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cell r="BW1037"/>
          <cell r="BX1037"/>
          <cell r="BY1037"/>
          <cell r="BZ1037"/>
          <cell r="CA1037"/>
          <cell r="CB1037"/>
          <cell r="CC1037"/>
          <cell r="CD1037" t="str">
            <v>นางรัตนา  แก้วบุญเรือง</v>
          </cell>
          <cell r="CE1037"/>
          <cell r="CF1037"/>
          <cell r="CG1037"/>
          <cell r="CH1037"/>
          <cell r="CI1037"/>
          <cell r="CJ1037"/>
          <cell r="CK1037"/>
          <cell r="CL1037"/>
          <cell r="CM1037"/>
          <cell r="CN1037"/>
          <cell r="CO1037"/>
          <cell r="CP1037"/>
        </row>
        <row r="1038">
          <cell r="B1038">
            <v>2511</v>
          </cell>
          <cell r="C1038">
            <v>1030</v>
          </cell>
          <cell r="D1038"/>
          <cell r="E1038"/>
          <cell r="F1038"/>
          <cell r="G1038">
            <v>800088794261</v>
          </cell>
          <cell r="H1038" t="str">
            <v>นาง</v>
          </cell>
          <cell r="I1038" t="str">
            <v>ไพรลิน</v>
          </cell>
          <cell r="J1038" t="str">
            <v>พรหมมะ</v>
          </cell>
          <cell r="K1038" t="str">
            <v>3 5015 00277 28 2</v>
          </cell>
          <cell r="L1038" t="str">
            <v>บิ๊กซีหางดง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นางไพรลิน พรหมมะ</v>
          </cell>
          <cell r="BU1038">
            <v>883263011914</v>
          </cell>
          <cell r="BV1038"/>
          <cell r="BW1038"/>
          <cell r="BX1038"/>
          <cell r="BY1038"/>
          <cell r="BZ1038"/>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1031</v>
          </cell>
          <cell r="D1039"/>
          <cell r="E1039"/>
          <cell r="F1039"/>
          <cell r="G1039">
            <v>800092495780</v>
          </cell>
          <cell r="H1039" t="str">
            <v>นาง</v>
          </cell>
          <cell r="I1039" t="str">
            <v>กาญจน์สุดา</v>
          </cell>
          <cell r="J1039" t="str">
            <v>พันธ์สมพงษ์</v>
          </cell>
          <cell r="K1039" t="str">
            <v>3 5804 00024 33 1</v>
          </cell>
          <cell r="L1039" t="str">
            <v>บิ๊กซีหางดง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cell r="BW1039"/>
          <cell r="BX1039"/>
          <cell r="BY1039"/>
          <cell r="BZ1039"/>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1032</v>
          </cell>
          <cell r="D1040"/>
          <cell r="E1040"/>
          <cell r="F1040"/>
          <cell r="G1040">
            <v>800086252718</v>
          </cell>
          <cell r="H1040" t="str">
            <v>นาย</v>
          </cell>
          <cell r="I1040" t="str">
            <v>มานพ</v>
          </cell>
          <cell r="J1040" t="str">
            <v>ศรีจันทร์แดง</v>
          </cell>
          <cell r="K1040" t="str">
            <v>3 1009 04511 30 1</v>
          </cell>
          <cell r="L1040" t="str">
            <v>บิ๊กซีหางดง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cell r="BW1040"/>
          <cell r="BX1040"/>
          <cell r="BY1040"/>
          <cell r="BZ1040"/>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1033</v>
          </cell>
          <cell r="D1041"/>
          <cell r="E1041"/>
          <cell r="F1041"/>
          <cell r="G1041">
            <v>800096207108</v>
          </cell>
          <cell r="H1041" t="str">
            <v>นาย</v>
          </cell>
          <cell r="I1041" t="str">
            <v>กฤษดา</v>
          </cell>
          <cell r="J1041" t="str">
            <v>วณีสอน</v>
          </cell>
          <cell r="K1041" t="str">
            <v>2 5003 00021 58 7</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cell r="BW1041"/>
          <cell r="BX1041"/>
          <cell r="BY1041"/>
          <cell r="BZ1041"/>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1034</v>
          </cell>
          <cell r="D1042"/>
          <cell r="E1042"/>
          <cell r="F1042"/>
          <cell r="G1042">
            <v>800094639591</v>
          </cell>
          <cell r="H1042" t="str">
            <v>นาย</v>
          </cell>
          <cell r="I1042" t="str">
            <v>ผจญ</v>
          </cell>
          <cell r="J1042" t="str">
            <v>วงค์ไชย</v>
          </cell>
          <cell r="K1042" t="str">
            <v>3 5015 00405 51 5</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cell r="BW1042"/>
          <cell r="BX1042"/>
          <cell r="BY1042"/>
          <cell r="BZ1042"/>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1035</v>
          </cell>
          <cell r="D1043"/>
          <cell r="E1043"/>
          <cell r="F1043"/>
          <cell r="G1043">
            <v>800078051649</v>
          </cell>
          <cell r="H1043" t="str">
            <v>นาย</v>
          </cell>
          <cell r="I1043" t="str">
            <v>สมบุญ</v>
          </cell>
          <cell r="J1043" t="str">
            <v>สีเหลือง</v>
          </cell>
          <cell r="K1043" t="str">
            <v>3 5206 00034 69 1</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cell r="BW1043"/>
          <cell r="BX1043"/>
          <cell r="BY1043"/>
          <cell r="BZ1043"/>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1036</v>
          </cell>
          <cell r="D1044"/>
          <cell r="E1044"/>
          <cell r="F1044"/>
          <cell r="G1044">
            <v>800093106055</v>
          </cell>
          <cell r="H1044" t="str">
            <v>นาง</v>
          </cell>
          <cell r="I1044" t="str">
            <v>จงรักษ์</v>
          </cell>
          <cell r="J1044" t="str">
            <v>คำใจ</v>
          </cell>
          <cell r="K1044" t="str">
            <v>3 5711 00629 99 8</v>
          </cell>
          <cell r="L1044" t="str">
            <v>บิ๊กซีหางดง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cell r="BW1044"/>
          <cell r="BX1044"/>
          <cell r="BY1044"/>
          <cell r="BZ1044"/>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1037</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cell r="BW1045"/>
          <cell r="BX1045"/>
          <cell r="BY1045"/>
          <cell r="BZ1045"/>
          <cell r="CA1045"/>
          <cell r="CB1045"/>
          <cell r="CC1045"/>
          <cell r="CD1045" t="str">
            <v>นางหมอกคำ มูลคำ</v>
          </cell>
          <cell r="CE1045"/>
          <cell r="CF1045"/>
          <cell r="CG1045"/>
          <cell r="CH1045"/>
          <cell r="CI1045"/>
          <cell r="CJ1045"/>
          <cell r="CK1045"/>
          <cell r="CL1045"/>
          <cell r="CM1045"/>
          <cell r="CN1045"/>
          <cell r="CO1045"/>
          <cell r="CP1045"/>
        </row>
        <row r="1046">
          <cell r="B1046">
            <v>2519</v>
          </cell>
          <cell r="C1046">
            <v>1038</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cell r="BW1046"/>
          <cell r="BX1046"/>
          <cell r="BY1046"/>
          <cell r="BZ1046"/>
          <cell r="CA1046"/>
          <cell r="CB1046"/>
          <cell r="CC1046"/>
          <cell r="CD1046" t="str">
            <v>นางธัญนันท์ แก้วกาวิล</v>
          </cell>
          <cell r="CE1046"/>
          <cell r="CF1046"/>
          <cell r="CG1046"/>
          <cell r="CH1046"/>
          <cell r="CI1046"/>
          <cell r="CJ1046"/>
          <cell r="CK1046"/>
          <cell r="CL1046"/>
          <cell r="CM1046"/>
          <cell r="CN1046"/>
          <cell r="CO1046"/>
          <cell r="CP1046"/>
        </row>
        <row r="1047">
          <cell r="B1047">
            <v>2520</v>
          </cell>
          <cell r="C1047">
            <v>1039</v>
          </cell>
          <cell r="D1047"/>
          <cell r="E1047"/>
          <cell r="F1047"/>
          <cell r="G1047">
            <v>800076871691</v>
          </cell>
          <cell r="H1047" t="str">
            <v>นางสาว</v>
          </cell>
          <cell r="I1047" t="str">
            <v>น้ำฝน</v>
          </cell>
          <cell r="J1047" t="str">
            <v>ช่างกลกิจ</v>
          </cell>
          <cell r="K1047" t="str">
            <v>1 5799 00152 41 1</v>
          </cell>
          <cell r="L1047" t="str">
            <v>บิ๊กซีหางดง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cell r="BW1047"/>
          <cell r="BX1047"/>
          <cell r="BY1047"/>
          <cell r="BZ1047"/>
          <cell r="CA1047"/>
          <cell r="CB1047"/>
          <cell r="CC1047"/>
          <cell r="CD1047" t="str">
            <v>นางสาวน้ำฝน ช่างกลกิจ</v>
          </cell>
          <cell r="CE1047"/>
          <cell r="CF1047"/>
          <cell r="CG1047"/>
          <cell r="CH1047"/>
          <cell r="CI1047"/>
          <cell r="CJ1047"/>
          <cell r="CK1047"/>
          <cell r="CL1047"/>
          <cell r="CM1047"/>
          <cell r="CN1047"/>
          <cell r="CO1047"/>
          <cell r="CP1047"/>
        </row>
        <row r="1048">
          <cell r="B1048">
            <v>2521</v>
          </cell>
          <cell r="C1048">
            <v>1040</v>
          </cell>
          <cell r="D1048"/>
          <cell r="E1048"/>
          <cell r="F1048"/>
          <cell r="G1048">
            <v>800094950121</v>
          </cell>
          <cell r="H1048" t="str">
            <v>นาง</v>
          </cell>
          <cell r="I1048" t="str">
            <v>วันเพ็ญ</v>
          </cell>
          <cell r="J1048" t="str">
            <v>แก้วคำ</v>
          </cell>
          <cell r="K1048" t="str">
            <v>3 5106 00550 38 9</v>
          </cell>
          <cell r="L1048" t="str">
            <v>บิ๊กซีหางดง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cell r="BW1048"/>
          <cell r="BX1048"/>
          <cell r="BY1048"/>
          <cell r="BZ1048"/>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1041</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cell r="BW1049"/>
          <cell r="BX1049"/>
          <cell r="BY1049"/>
          <cell r="BZ1049"/>
          <cell r="CA1049"/>
          <cell r="CB1049"/>
          <cell r="CC1049"/>
          <cell r="CD1049" t="str">
            <v>นายชัยพร เทียนอ้าย</v>
          </cell>
          <cell r="CE1049"/>
          <cell r="CF1049"/>
          <cell r="CG1049"/>
          <cell r="CH1049"/>
          <cell r="CI1049"/>
          <cell r="CJ1049"/>
          <cell r="CK1049"/>
          <cell r="CL1049"/>
          <cell r="CM1049"/>
          <cell r="CN1049"/>
          <cell r="CO1049"/>
          <cell r="CP1049"/>
        </row>
        <row r="1050">
          <cell r="B1050">
            <v>2523</v>
          </cell>
          <cell r="C1050">
            <v>1042</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cell r="BW1050"/>
          <cell r="BX1050"/>
          <cell r="BY1050"/>
          <cell r="BZ1050"/>
          <cell r="CA1050"/>
          <cell r="CB1050"/>
          <cell r="CC1050"/>
          <cell r="CD1050" t="str">
            <v>นายประกิต แก้วดวง</v>
          </cell>
          <cell r="CE1050"/>
          <cell r="CF1050"/>
          <cell r="CG1050"/>
          <cell r="CH1050"/>
          <cell r="CI1050"/>
          <cell r="CJ1050"/>
          <cell r="CK1050"/>
          <cell r="CL1050"/>
          <cell r="CM1050"/>
          <cell r="CN1050"/>
          <cell r="CO1050"/>
          <cell r="CP1050"/>
        </row>
        <row r="1051">
          <cell r="B1051">
            <v>2524</v>
          </cell>
          <cell r="C1051">
            <v>1043</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cell r="BW1051"/>
          <cell r="BX1051"/>
          <cell r="BY1051"/>
          <cell r="BZ1051"/>
          <cell r="CA1051"/>
          <cell r="CB1051"/>
          <cell r="CC1051"/>
          <cell r="CD1051" t="str">
            <v>นายทวีพร ปินตาวัน</v>
          </cell>
          <cell r="CE1051"/>
          <cell r="CF1051"/>
          <cell r="CG1051"/>
          <cell r="CH1051"/>
          <cell r="CI1051"/>
          <cell r="CJ1051"/>
          <cell r="CK1051"/>
          <cell r="CL1051"/>
          <cell r="CM1051"/>
          <cell r="CN1051"/>
          <cell r="CO1051"/>
          <cell r="CP1051"/>
        </row>
        <row r="1052">
          <cell r="B1052">
            <v>2525</v>
          </cell>
          <cell r="C1052">
            <v>1044</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cell r="BW1052"/>
          <cell r="BX1052"/>
          <cell r="BY1052"/>
          <cell r="BZ1052"/>
          <cell r="CA1052"/>
          <cell r="CB1052"/>
          <cell r="CC1052"/>
          <cell r="CD1052" t="str">
            <v>นายสมบุญ อุ่นคำ</v>
          </cell>
          <cell r="CE1052"/>
          <cell r="CF1052"/>
          <cell r="CG1052"/>
          <cell r="CH1052"/>
          <cell r="CI1052"/>
          <cell r="CJ1052"/>
          <cell r="CK1052"/>
          <cell r="CL1052"/>
          <cell r="CM1052"/>
          <cell r="CN1052"/>
          <cell r="CO1052"/>
          <cell r="CP1052"/>
        </row>
        <row r="1053">
          <cell r="B1053">
            <v>2526</v>
          </cell>
          <cell r="C1053">
            <v>1045</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แขวงชียงใหม่</v>
          </cell>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cell r="BW1053"/>
          <cell r="BX1053"/>
          <cell r="BY1053"/>
          <cell r="BZ1053"/>
          <cell r="CA1053"/>
          <cell r="CB1053"/>
          <cell r="CC1053"/>
          <cell r="CD1053" t="str">
            <v>นางสาวรัตนา วณีสอน</v>
          </cell>
          <cell r="CE1053"/>
          <cell r="CF1053"/>
          <cell r="CG1053"/>
          <cell r="CH1053"/>
          <cell r="CI1053"/>
          <cell r="CJ1053"/>
          <cell r="CK1053"/>
          <cell r="CL1053"/>
          <cell r="CM1053"/>
          <cell r="CN1053"/>
          <cell r="CO1053"/>
          <cell r="CP1053"/>
        </row>
        <row r="1054">
          <cell r="B1054">
            <v>2527</v>
          </cell>
          <cell r="C1054">
            <v>1046</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ศาลแขวงเชียงใหม่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cell r="BW1054"/>
          <cell r="BX1054"/>
          <cell r="BY1054"/>
          <cell r="BZ1054"/>
          <cell r="CA1054"/>
          <cell r="CB1054"/>
          <cell r="CC1054"/>
          <cell r="CD1054" t="str">
            <v>นางสาวอำไพ จันทรา</v>
          </cell>
          <cell r="CE1054"/>
          <cell r="CF1054"/>
          <cell r="CG1054"/>
          <cell r="CH1054"/>
          <cell r="CI1054"/>
          <cell r="CJ1054"/>
          <cell r="CK1054"/>
          <cell r="CL1054"/>
          <cell r="CM1054"/>
          <cell r="CN1054"/>
          <cell r="CO1054"/>
          <cell r="CP1054"/>
        </row>
        <row r="1055">
          <cell r="B1055">
            <v>2528</v>
          </cell>
          <cell r="C1055">
            <v>1047</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cell r="BW1055"/>
          <cell r="BX1055"/>
          <cell r="BY1055"/>
          <cell r="BZ1055"/>
          <cell r="CA1055"/>
          <cell r="CB1055"/>
          <cell r="CC1055"/>
          <cell r="CD1055" t="str">
            <v>นายนราห์ ชมภูยอด</v>
          </cell>
          <cell r="CE1055"/>
          <cell r="CF1055"/>
          <cell r="CG1055"/>
          <cell r="CH1055"/>
          <cell r="CI1055"/>
          <cell r="CJ1055"/>
          <cell r="CK1055"/>
          <cell r="CL1055"/>
          <cell r="CM1055"/>
          <cell r="CN1055"/>
          <cell r="CO1055"/>
          <cell r="CP1055"/>
        </row>
        <row r="1056">
          <cell r="B1056">
            <v>2529</v>
          </cell>
          <cell r="C1056">
            <v>1048</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cell r="BW1056"/>
          <cell r="BX1056"/>
          <cell r="BY1056"/>
          <cell r="BZ1056"/>
          <cell r="CA1056"/>
          <cell r="CB1056"/>
          <cell r="CC1056"/>
          <cell r="CD1056" t="str">
            <v>นางปวีณา กาติ๊บ</v>
          </cell>
          <cell r="CE1056"/>
          <cell r="CF1056"/>
          <cell r="CG1056"/>
          <cell r="CH1056"/>
          <cell r="CI1056"/>
          <cell r="CJ1056"/>
          <cell r="CK1056"/>
          <cell r="CL1056"/>
          <cell r="CM1056"/>
          <cell r="CN1056"/>
          <cell r="CO1056"/>
          <cell r="CP1056"/>
        </row>
        <row r="1057">
          <cell r="B1057">
            <v>2530</v>
          </cell>
          <cell r="C1057">
            <v>1049</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1050</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cell r="BW1058"/>
          <cell r="BX1058"/>
          <cell r="BY1058"/>
          <cell r="BZ1058"/>
          <cell r="CA1058"/>
          <cell r="CB1058"/>
          <cell r="CC1058"/>
          <cell r="CD1058" t="str">
            <v>นางศิริพร ทาเรือน</v>
          </cell>
          <cell r="CE1058"/>
          <cell r="CF1058"/>
          <cell r="CG1058"/>
          <cell r="CH1058"/>
          <cell r="CI1058"/>
          <cell r="CJ1058"/>
          <cell r="CK1058"/>
          <cell r="CL1058"/>
          <cell r="CM1058"/>
          <cell r="CN1058"/>
          <cell r="CO1058"/>
          <cell r="CP1058"/>
        </row>
        <row r="1059">
          <cell r="B1059">
            <v>2532</v>
          </cell>
          <cell r="C1059">
            <v>1051</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cell r="CD1059"/>
          <cell r="CE1059"/>
          <cell r="CF1059"/>
          <cell r="CG1059"/>
          <cell r="CH1059"/>
          <cell r="CI1059"/>
          <cell r="CJ1059"/>
          <cell r="CK1059"/>
          <cell r="CL1059"/>
          <cell r="CM1059"/>
          <cell r="CN1059"/>
          <cell r="CO1059"/>
          <cell r="CP1059"/>
        </row>
        <row r="1060">
          <cell r="B1060">
            <v>2533</v>
          </cell>
          <cell r="C1060">
            <v>1052</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cell r="CD1060" t="str">
            <v>นายนคร สะสมจิตต์</v>
          </cell>
          <cell r="CE1060"/>
          <cell r="CF1060"/>
          <cell r="CG1060"/>
          <cell r="CH1060"/>
          <cell r="CI1060"/>
          <cell r="CJ1060"/>
          <cell r="CK1060"/>
          <cell r="CL1060"/>
          <cell r="CM1060"/>
          <cell r="CN1060"/>
          <cell r="CO1060"/>
          <cell r="CP1060"/>
        </row>
        <row r="1061">
          <cell r="B1061">
            <v>2534</v>
          </cell>
          <cell r="C1061">
            <v>1053</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1054</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cell r="BW1062"/>
          <cell r="BX1062"/>
          <cell r="BY1062"/>
          <cell r="BZ1062"/>
          <cell r="CA1062"/>
          <cell r="CB1062"/>
          <cell r="CC1062"/>
          <cell r="CD1062" t="str">
            <v>นางสาวนิภา บัวแผน</v>
          </cell>
          <cell r="CE1062"/>
          <cell r="CF1062"/>
          <cell r="CG1062"/>
          <cell r="CH1062"/>
          <cell r="CI1062"/>
          <cell r="CJ1062"/>
          <cell r="CK1062"/>
          <cell r="CL1062"/>
          <cell r="CM1062"/>
          <cell r="CN1062"/>
          <cell r="CO1062"/>
          <cell r="CP1062"/>
        </row>
        <row r="1063">
          <cell r="B1063">
            <v>2536</v>
          </cell>
          <cell r="C1063">
            <v>1055</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v>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cell r="BW1063"/>
          <cell r="BX1063"/>
          <cell r="BY1063"/>
          <cell r="BZ1063"/>
          <cell r="CA1063"/>
          <cell r="CB1063"/>
          <cell r="CC1063"/>
          <cell r="CD1063" t="str">
            <v>นางสาววิลาวรรณ แสงศิริ</v>
          </cell>
          <cell r="CE1063"/>
          <cell r="CF1063"/>
          <cell r="CG1063"/>
          <cell r="CH1063"/>
          <cell r="CI1063"/>
          <cell r="CJ1063"/>
          <cell r="CK1063"/>
          <cell r="CL1063"/>
          <cell r="CM1063"/>
          <cell r="CN1063"/>
          <cell r="CO1063"/>
          <cell r="CP1063"/>
        </row>
        <row r="1064">
          <cell r="B1064">
            <v>2537</v>
          </cell>
          <cell r="C1064">
            <v>1056</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cell r="BW1064"/>
          <cell r="BX1064"/>
          <cell r="BY1064"/>
          <cell r="BZ1064"/>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1057</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1058</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 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1059</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1060</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1061</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(สินสมรส)
-พบว่ามีกรรมสิทธิ์ในที่ดิน โฉนดเลขที่ 79837 เลขที่ดิน 75 ต.น้ำบ่อหลวง อ.สันป่าตอง จ.เชียงใหม่ (สินสมรส)
</v>
          </cell>
          <cell r="BZ1069"/>
          <cell r="CA1069"/>
          <cell r="CB1069">
            <v>3</v>
          </cell>
          <cell r="CC1069"/>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1062</v>
          </cell>
          <cell r="D1070"/>
          <cell r="E1070"/>
          <cell r="F1070"/>
          <cell r="G1070">
            <v>800016818349</v>
          </cell>
          <cell r="H1070" t="str">
            <v>นาง</v>
          </cell>
          <cell r="I1070" t="str">
            <v>อภิญญา</v>
          </cell>
          <cell r="J1070" t="str">
            <v>วิถี</v>
          </cell>
          <cell r="K1070" t="str">
            <v>3 5014 00597 80 3</v>
          </cell>
          <cell r="L1070" t="str">
            <v>มีโชค 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1063</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1064</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1065</v>
          </cell>
          <cell r="D1073"/>
          <cell r="E1073"/>
          <cell r="F1073"/>
          <cell r="G1073" t="str">
            <v>800081967104 , 800104073112</v>
          </cell>
          <cell r="H1073" t="str">
            <v>นาย</v>
          </cell>
          <cell r="I1073" t="str">
            <v>สมชาย</v>
          </cell>
          <cell r="J1073" t="str">
            <v>กันนะ</v>
          </cell>
          <cell r="K1073" t="str">
            <v>8-5020-73012-08-7</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1066</v>
          </cell>
          <cell r="D1074"/>
          <cell r="E1074"/>
          <cell r="F1074"/>
          <cell r="G1074">
            <v>800068029290</v>
          </cell>
          <cell r="H1074" t="str">
            <v>นางสาว</v>
          </cell>
          <cell r="I1074" t="str">
            <v>สุรินดา</v>
          </cell>
          <cell r="J1074" t="str">
            <v>คำคิด</v>
          </cell>
          <cell r="K1074" t="str">
            <v>3-5006-00216-36-5</v>
          </cell>
          <cell r="L1074" t="str">
            <v>เมญ่าเชียงใหม่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1067</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1068</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เชียงใหม่ แอร์พอต</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1069</v>
          </cell>
          <cell r="D1077"/>
          <cell r="E1077"/>
          <cell r="F1077"/>
          <cell r="G1077">
            <v>800080508545</v>
          </cell>
          <cell r="H1077" t="str">
            <v>นาย</v>
          </cell>
          <cell r="I1077" t="str">
            <v xml:space="preserve">วรวิทย์ </v>
          </cell>
          <cell r="J1077" t="str">
            <v>จอมเดช</v>
          </cell>
          <cell r="K1077" t="str">
            <v>1-5007-00154-06-3</v>
          </cell>
          <cell r="L1077" t="str">
            <v>เมญ่าเชียงใหม่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1070</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1071</v>
          </cell>
          <cell r="D1079"/>
          <cell r="E1079"/>
          <cell r="F1079"/>
          <cell r="G1079">
            <v>800100843716</v>
          </cell>
          <cell r="H1079" t="str">
            <v>นาย</v>
          </cell>
          <cell r="I1079" t="str">
            <v>ไชยากร</v>
          </cell>
          <cell r="J1079" t="str">
            <v>ธารสุขวงศ์ไชย</v>
          </cell>
          <cell r="K1079" t="str">
            <v>5-5104-00009-22-2</v>
          </cell>
          <cell r="L1079" t="str">
            <v>เมญ่าเชียงใหม่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1072</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1073</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1074</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1075</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1076</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1077</v>
          </cell>
          <cell r="D1085"/>
          <cell r="E1085"/>
          <cell r="F1085"/>
          <cell r="G1085">
            <v>800103838150</v>
          </cell>
          <cell r="H1085" t="str">
            <v>นาย</v>
          </cell>
          <cell r="I1085" t="str">
            <v>ธนวัฒน์</v>
          </cell>
          <cell r="J1085" t="str">
            <v>กันธา</v>
          </cell>
          <cell r="K1085" t="str">
            <v>3-5014-00521-87-4</v>
          </cell>
          <cell r="L1085" t="str">
            <v>ถนนเนตรทิพย์</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1078</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1079</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1080</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cell r="BW1088"/>
          <cell r="BX1088"/>
          <cell r="BY1088"/>
          <cell r="BZ1088"/>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1081</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รายงานผล 5/7/2567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1082</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1083</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1084</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1085</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1086</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1087</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1088</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cell r="BW1096"/>
          <cell r="BX1096" t="str">
            <v>3-5009-00266-72-4</v>
          </cell>
          <cell r="BY1096"/>
          <cell r="BZ1096"/>
          <cell r="CA1096"/>
          <cell r="CB1096"/>
          <cell r="CC1096"/>
          <cell r="CD1096" t="str">
            <v>นายสุริยัน ต๊ะคำ</v>
          </cell>
          <cell r="CE1096"/>
          <cell r="CF1096"/>
          <cell r="CG1096"/>
          <cell r="CH1096"/>
          <cell r="CI1096"/>
          <cell r="CJ1096"/>
          <cell r="CK1096"/>
          <cell r="CL1096"/>
          <cell r="CM1096"/>
          <cell r="CN1096"/>
          <cell r="CO1096"/>
          <cell r="CP1096"/>
        </row>
        <row r="1097">
          <cell r="B1097">
            <v>2574</v>
          </cell>
          <cell r="C1097">
            <v>1089</v>
          </cell>
          <cell r="D1097">
            <v>27</v>
          </cell>
          <cell r="E1097">
            <v>3</v>
          </cell>
          <cell r="F1097">
            <v>2567</v>
          </cell>
          <cell r="G1097">
            <v>800037882928</v>
          </cell>
          <cell r="H1097" t="str">
            <v>นาง</v>
          </cell>
          <cell r="I1097" t="str">
            <v>จริยา</v>
          </cell>
          <cell r="J1097" t="str">
            <v>ธิยานนท์</v>
          </cell>
          <cell r="K1097" t="str">
            <v>3-6399-00153-46-3</v>
          </cell>
          <cell r="L1097" t="str">
            <v>ดอยเต่า</v>
          </cell>
          <cell r="M1097" t="str">
            <v>เชียงใหม่ 3</v>
          </cell>
          <cell r="N1097">
            <v>8</v>
          </cell>
          <cell r="O1097" t="str">
            <v>สินเชื่อธนาคารประชาชน</v>
          </cell>
          <cell r="P1097" t="str">
            <v>1.บุคคลค้ำประกัน</v>
          </cell>
          <cell r="Q1097" t="str">
            <v>71,394.74</v>
          </cell>
          <cell r="R1097" t="str">
            <v>60,024.54</v>
          </cell>
          <cell r="S1097" t="str">
            <v>จังหวัดฮอด</v>
          </cell>
          <cell r="T1097" t="str">
            <v>ผบ,1128</v>
          </cell>
          <cell r="U1097">
            <v>2562</v>
          </cell>
          <cell r="V1097" t="str">
            <v>ผบ,1203</v>
          </cell>
          <cell r="W1097">
            <v>2562</v>
          </cell>
          <cell r="X1097"/>
          <cell r="Y1097"/>
          <cell r="Z1097"/>
          <cell r="AA1097">
            <v>25</v>
          </cell>
          <cell r="AB1097">
            <v>11</v>
          </cell>
          <cell r="AC1097">
            <v>2562</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นางจริยา ธิยานนท์</v>
          </cell>
          <cell r="BU1097">
            <v>883262011620</v>
          </cell>
          <cell r="BV1097"/>
          <cell r="BW1097"/>
          <cell r="BX1097"/>
          <cell r="BY1097"/>
          <cell r="BZ1097"/>
          <cell r="CA1097"/>
          <cell r="CB1097"/>
          <cell r="CC1097"/>
          <cell r="CD1097" t="str">
            <v>นางจริยา ธิยานนท์</v>
          </cell>
          <cell r="CE1097"/>
          <cell r="CF1097"/>
          <cell r="CG1097"/>
          <cell r="CH1097"/>
          <cell r="CI1097"/>
          <cell r="CJ1097"/>
          <cell r="CK1097"/>
          <cell r="CL1097"/>
          <cell r="CM1097"/>
          <cell r="CN1097"/>
          <cell r="CO1097"/>
          <cell r="CP1097"/>
        </row>
        <row r="1098">
          <cell r="B1098">
            <v>2575</v>
          </cell>
          <cell r="C1098">
            <v>1090</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cell r="BW1098"/>
          <cell r="BX1098"/>
          <cell r="BY1098"/>
          <cell r="BZ1098"/>
          <cell r="CA1098"/>
          <cell r="CB1098"/>
          <cell r="CC1098"/>
          <cell r="CD1098" t="str">
            <v>นางสาวนารีรัตน์ หวังศรี</v>
          </cell>
          <cell r="CE1098"/>
          <cell r="CF1098"/>
          <cell r="CG1098"/>
          <cell r="CH1098"/>
          <cell r="CI1098"/>
          <cell r="CJ1098"/>
          <cell r="CK1098"/>
          <cell r="CL1098"/>
          <cell r="CM1098"/>
          <cell r="CN1098"/>
          <cell r="CO1098"/>
          <cell r="CP1098"/>
        </row>
        <row r="1099">
          <cell r="B1099">
            <v>2576</v>
          </cell>
          <cell r="C1099">
            <v>1091</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จังหวัดออด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cell r="BW1099"/>
          <cell r="BX1099"/>
          <cell r="BY1099"/>
          <cell r="BZ1099"/>
          <cell r="CA1099"/>
          <cell r="CB1099"/>
          <cell r="CC1099"/>
          <cell r="CD1099" t="str">
            <v>นางวัลนิภา หนูเปี้ย</v>
          </cell>
          <cell r="CE1099"/>
          <cell r="CF1099"/>
          <cell r="CG1099"/>
          <cell r="CH1099"/>
          <cell r="CI1099"/>
          <cell r="CJ1099"/>
          <cell r="CK1099"/>
          <cell r="CL1099"/>
          <cell r="CM1099"/>
          <cell r="CN1099"/>
          <cell r="CO1099"/>
          <cell r="CP1099"/>
        </row>
        <row r="1100">
          <cell r="B1100">
            <v>2577</v>
          </cell>
          <cell r="C1100">
            <v>1092</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1093</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1094</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t="str">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cell r="BW1102"/>
          <cell r="BX1102"/>
          <cell r="BY1102"/>
          <cell r="BZ1102"/>
          <cell r="CA1102"/>
          <cell r="CB1102"/>
          <cell r="CC1102"/>
          <cell r="CD1102" t="str">
            <v>นายณัฐพงศ์ เปงดี</v>
          </cell>
          <cell r="CE1102"/>
          <cell r="CF1102"/>
          <cell r="CG1102"/>
          <cell r="CH1102"/>
          <cell r="CI1102"/>
          <cell r="CJ1102"/>
          <cell r="CK1102"/>
          <cell r="CL1102"/>
          <cell r="CM1102"/>
          <cell r="CN1102"/>
          <cell r="CO1102"/>
          <cell r="CP1102"/>
        </row>
        <row r="1103">
          <cell r="B1103">
            <v>2580</v>
          </cell>
          <cell r="C1103">
            <v>1095</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X1103"/>
          <cell r="Y1103"/>
          <cell r="Z1103"/>
          <cell r="AA1103">
            <v>20</v>
          </cell>
          <cell r="AB1103">
            <v>10</v>
          </cell>
          <cell r="AC1103">
            <v>2565</v>
          </cell>
          <cell r="AD1103"/>
          <cell r="AE1103"/>
          <cell r="AF1103"/>
          <cell r="AG1103"/>
          <cell r="AH1103"/>
          <cell r="AI1103"/>
          <cell r="AJ1103"/>
          <cell r="AK1103"/>
          <cell r="AL1103"/>
          <cell r="AM1103"/>
          <cell r="AN1103"/>
          <cell r="AO1103"/>
          <cell r="AP1103"/>
          <cell r="AQ1103"/>
          <cell r="AZ1103"/>
          <cell r="BB1103" t="str">
            <v>สืบทรัพย์ครั้งที่ 1 27/5/2567// ลงผลสืบครั้งที่ 1 5/6/2567//รายงานผลสืบทรัพย์11/6/2567//</v>
          </cell>
          <cell r="BC1103"/>
          <cell r="BD1103"/>
          <cell r="BE1103"/>
          <cell r="BF1103"/>
          <cell r="BG1103"/>
          <cell r="BH1103"/>
          <cell r="BI1103"/>
          <cell r="BJ1103"/>
          <cell r="BK1103"/>
          <cell r="BL1103"/>
          <cell r="BM1103"/>
          <cell r="BN1103"/>
          <cell r="BO1103"/>
          <cell r="BP1103"/>
          <cell r="BQ1103"/>
          <cell r="BR1103"/>
          <cell r="BS1103"/>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2581</v>
          </cell>
          <cell r="C1104">
            <v>1096</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1097</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1098</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1099</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1100</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2586</v>
          </cell>
          <cell r="C1109">
            <v>1101</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2587</v>
          </cell>
          <cell r="C1110">
            <v>1102</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2588</v>
          </cell>
          <cell r="C1111">
            <v>1103</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1104</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1105</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1106</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1107</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1108</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O1116" t="str">
            <v>สินเชื่อธนาคารประชาชน</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1109</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1110</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1111</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1112</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1113</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1114</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t="str">
            <v>2.นางสาวเดวิกา  บรรเทา</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1115</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2601</v>
          </cell>
          <cell r="C1124">
            <v>1116</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3.นายปริญญา  แก้วมา</v>
          </cell>
          <cell r="BW1124"/>
          <cell r="BX1124"/>
          <cell r="BY1124"/>
          <cell r="BZ1124"/>
          <cell r="CA1124"/>
          <cell r="CB1124"/>
          <cell r="CC1124"/>
          <cell r="CD1124"/>
          <cell r="CE1124"/>
          <cell r="CF1124"/>
          <cell r="CG1124"/>
          <cell r="CH1124"/>
          <cell r="CI1124"/>
          <cell r="CJ1124"/>
          <cell r="CK1124"/>
          <cell r="CL1124"/>
          <cell r="CM1124"/>
          <cell r="CN1124"/>
          <cell r="CO1124"/>
        </row>
        <row r="1125">
          <cell r="B1125">
            <v>2602</v>
          </cell>
          <cell r="C1125">
            <v>1117</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2603</v>
          </cell>
          <cell r="C1126">
            <v>1118</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2604</v>
          </cell>
          <cell r="C1127">
            <v>1119</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4.นางสาวจุฬาลักษณ์  หลงมณี</v>
          </cell>
          <cell r="BW1127"/>
          <cell r="BX1127"/>
          <cell r="BY1127"/>
          <cell r="BZ1127"/>
          <cell r="CA1127"/>
          <cell r="CB1127"/>
          <cell r="CC1127"/>
          <cell r="CD1127"/>
          <cell r="CE1127"/>
          <cell r="CF1127"/>
          <cell r="CG1127"/>
          <cell r="CH1127"/>
          <cell r="CI1127"/>
          <cell r="CJ1127"/>
          <cell r="CK1127"/>
          <cell r="CL1127"/>
          <cell r="CM1127"/>
          <cell r="CN1127"/>
          <cell r="CO1127"/>
        </row>
        <row r="1128">
          <cell r="B1128">
            <v>2605</v>
          </cell>
          <cell r="C1128">
            <v>1120</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2606</v>
          </cell>
          <cell r="C1129">
            <v>1121</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นาง, นายแพร, บุญเจือ ทิพเนตร, ทิพเนตร</v>
          </cell>
          <cell r="BU1129">
            <v>888166010123</v>
          </cell>
          <cell r="BV1129" t="str">
            <v>5.นางขันแก้ว  ไชยสิริ</v>
          </cell>
          <cell r="BW1129"/>
          <cell r="BX1129"/>
          <cell r="BY1129"/>
          <cell r="BZ1129"/>
          <cell r="CA1129"/>
          <cell r="CB1129"/>
          <cell r="CC1129"/>
          <cell r="CD1129"/>
          <cell r="CE1129"/>
          <cell r="CF1129"/>
          <cell r="CG1129"/>
          <cell r="CH1129"/>
          <cell r="CI1129"/>
          <cell r="CJ1129"/>
          <cell r="CK1129"/>
          <cell r="CL1129"/>
          <cell r="CM1129"/>
          <cell r="CN1129"/>
          <cell r="CO1129"/>
        </row>
        <row r="1130">
          <cell r="B1130">
            <v>2607</v>
          </cell>
          <cell r="C1130">
            <v>1122</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2608</v>
          </cell>
          <cell r="C1131">
            <v>1123</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2609</v>
          </cell>
          <cell r="C1132">
            <v>1124</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6.นายเกรียงไกร  ไชยสิริ</v>
          </cell>
          <cell r="BW1132"/>
          <cell r="BX1132"/>
          <cell r="BY1132"/>
          <cell r="BZ1132"/>
          <cell r="CA1132"/>
          <cell r="CB1132"/>
          <cell r="CC1132"/>
          <cell r="CD1132"/>
          <cell r="CE1132"/>
          <cell r="CF1132"/>
          <cell r="CG1132"/>
          <cell r="CH1132"/>
          <cell r="CI1132"/>
          <cell r="CJ1132"/>
          <cell r="CK1132"/>
          <cell r="CL1132"/>
          <cell r="CM1132"/>
          <cell r="CN1132"/>
          <cell r="CO1132"/>
        </row>
        <row r="1133">
          <cell r="B1133">
            <v>2610</v>
          </cell>
          <cell r="C1133">
            <v>1125</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2611</v>
          </cell>
          <cell r="C1134">
            <v>1126</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 xml:space="preserve">สืบทรัพย์ (คำสั่ง 27/5/2567) // รายงานวันที่ </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1127</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ศาลแขวนเชียงใหม่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1128</v>
          </cell>
          <cell r="D1136">
            <v>19</v>
          </cell>
          <cell r="E1136">
            <v>1</v>
          </cell>
          <cell r="F1136">
            <v>2567</v>
          </cell>
          <cell r="G1136">
            <v>80002749715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ศาลแขวนเชียงใหม่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cell r="BW1136"/>
          <cell r="BX1136"/>
          <cell r="BY1136"/>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1129</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ศาลแขวงเชียงใหม่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1130</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ศาลแขวงเชียงใม่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1131</v>
          </cell>
          <cell r="D1139"/>
          <cell r="E1139"/>
          <cell r="F1139"/>
          <cell r="G1139">
            <v>800086238386</v>
          </cell>
          <cell r="H1139" t="str">
            <v>นาย</v>
          </cell>
          <cell r="I1139" t="str">
            <v>ประสพโชค</v>
          </cell>
          <cell r="J1139" t="str">
            <v>ตุ้ยดง</v>
          </cell>
          <cell r="K1139" t="str">
            <v>1-5099-00842-95-6</v>
          </cell>
          <cell r="L1139" t="str">
            <v>บิ๊กซีหางดง</v>
          </cell>
          <cell r="M1139" t="str">
            <v>เชียงใหม่ 3</v>
          </cell>
          <cell r="N1139">
            <v>8</v>
          </cell>
          <cell r="O1139" t="str">
            <v>สินเชื่อธนาคารประชาชน</v>
          </cell>
          <cell r="P1139"/>
          <cell r="Q1139"/>
          <cell r="R1139"/>
          <cell r="S1139" t="str">
            <v>ศาลแขวงเชียงใหม่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1132</v>
          </cell>
          <cell r="D1140"/>
          <cell r="E1140"/>
          <cell r="F1140"/>
          <cell r="G1140">
            <v>800094936146</v>
          </cell>
          <cell r="H1140" t="str">
            <v>นาง</v>
          </cell>
          <cell r="I1140" t="str">
            <v xml:space="preserve">จันทร์ดี </v>
          </cell>
          <cell r="J1140" t="str">
            <v>ทำสวน</v>
          </cell>
          <cell r="K1140" t="str">
            <v>3-5015-00136-11-5</v>
          </cell>
          <cell r="L1140" t="str">
            <v>บิ๊กซีหางดง</v>
          </cell>
          <cell r="M1140" t="str">
            <v>เชียงใหม่ 3</v>
          </cell>
          <cell r="N1140">
            <v>8</v>
          </cell>
          <cell r="O1140"/>
          <cell r="P1140"/>
          <cell r="Q1140"/>
          <cell r="R1140"/>
          <cell r="S1140" t="str">
            <v>ศาลแขวงเชียงใหม่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1133</v>
          </cell>
          <cell r="D1141"/>
          <cell r="E1141"/>
          <cell r="F1141"/>
          <cell r="G1141"/>
          <cell r="H1141" t="str">
            <v>นางสาว</v>
          </cell>
          <cell r="I1141" t="str">
            <v>จุฑามาศ</v>
          </cell>
          <cell r="J1141" t="str">
            <v>ปุดตา</v>
          </cell>
          <cell r="K1141" t="str">
            <v>1-5099-01257-21-6</v>
          </cell>
          <cell r="L1141" t="str">
            <v>บิ๊กซีหางดง</v>
          </cell>
          <cell r="M1141" t="str">
            <v>เชียงใหม่ 3</v>
          </cell>
          <cell r="N1141">
            <v>8</v>
          </cell>
          <cell r="O1141"/>
          <cell r="P1141"/>
          <cell r="Q1141"/>
          <cell r="R1141"/>
          <cell r="S1141" t="str">
            <v>ศาลแขวงเชียงใหม่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1134</v>
          </cell>
          <cell r="D1142"/>
          <cell r="E1142"/>
          <cell r="F1142"/>
          <cell r="G1142">
            <v>800097784568</v>
          </cell>
          <cell r="H1142" t="str">
            <v>นางสาว</v>
          </cell>
          <cell r="I1142" t="str">
            <v>ลิขิตตา</v>
          </cell>
          <cell r="J1142" t="str">
            <v>มุ่งหมาย</v>
          </cell>
          <cell r="K1142" t="str">
            <v>3-5006-00445-41-1</v>
          </cell>
          <cell r="L1142" t="str">
            <v>บิ๊กซีหางดง</v>
          </cell>
          <cell r="M1142" t="str">
            <v>เชียงใหม่ 3</v>
          </cell>
          <cell r="N1142">
            <v>8</v>
          </cell>
          <cell r="O1142"/>
          <cell r="P1142"/>
          <cell r="Q1142"/>
          <cell r="R1142"/>
          <cell r="S1142" t="str">
            <v>ศาลแขวงเชียงใหม่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1135</v>
          </cell>
          <cell r="D1143"/>
          <cell r="E1143"/>
          <cell r="F1143"/>
          <cell r="G1143">
            <v>800122807012</v>
          </cell>
          <cell r="H1143" t="str">
            <v>นาย</v>
          </cell>
          <cell r="I1143" t="str">
            <v>อนุพงค์</v>
          </cell>
          <cell r="J1143" t="str">
            <v>ต่อมคำ</v>
          </cell>
          <cell r="K1143" t="str">
            <v>1-5099-01445-08-0</v>
          </cell>
          <cell r="L1143" t="str">
            <v>บิ๊กซีหางดง</v>
          </cell>
          <cell r="M1143" t="str">
            <v>เชียงใหม่ 3</v>
          </cell>
          <cell r="N1143">
            <v>8</v>
          </cell>
          <cell r="O1143"/>
          <cell r="P1143"/>
          <cell r="Q1143"/>
          <cell r="R1143"/>
          <cell r="S1143" t="str">
            <v>ศาลแขวงเชียงใหม่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1136</v>
          </cell>
          <cell r="D1144"/>
          <cell r="E1144"/>
          <cell r="F1144"/>
          <cell r="G1144">
            <v>800122181962</v>
          </cell>
          <cell r="H1144" t="str">
            <v>นาย</v>
          </cell>
          <cell r="I1144" t="str">
            <v>ปราณนต์</v>
          </cell>
          <cell r="J1144" t="str">
            <v>หน่ออินตา</v>
          </cell>
          <cell r="K1144" t="str">
            <v>1-5053-00022-76-8</v>
          </cell>
          <cell r="L1144" t="str">
            <v>บิ๊กซีหางดง</v>
          </cell>
          <cell r="M1144" t="str">
            <v>เชียงใหม่ 3</v>
          </cell>
          <cell r="N1144">
            <v>8</v>
          </cell>
          <cell r="O1144"/>
          <cell r="P1144"/>
          <cell r="Q1144"/>
          <cell r="R1144"/>
          <cell r="S1144" t="str">
            <v>ศาลแขวงเชียงใหม่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1137</v>
          </cell>
          <cell r="D1145"/>
          <cell r="E1145"/>
          <cell r="F1145"/>
          <cell r="G1145">
            <v>800123043641</v>
          </cell>
          <cell r="H1145" t="str">
            <v>นางสาว</v>
          </cell>
          <cell r="I1145" t="str">
            <v>นงเยาว์</v>
          </cell>
          <cell r="J1145" t="str">
            <v>โพธานารักษ์</v>
          </cell>
          <cell r="K1145" t="str">
            <v>3-5001-00189-25-3</v>
          </cell>
          <cell r="L1145" t="str">
            <v>บิ๊กซีหางดง</v>
          </cell>
          <cell r="M1145" t="str">
            <v>เชียงใหม่ 3</v>
          </cell>
          <cell r="N1145">
            <v>8</v>
          </cell>
          <cell r="O1145"/>
          <cell r="P1145"/>
          <cell r="Q1145"/>
          <cell r="R1145"/>
          <cell r="S1145" t="str">
            <v>ศาลแขวงเชียงใหม่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1138</v>
          </cell>
          <cell r="D1146"/>
          <cell r="E1146"/>
          <cell r="F1146"/>
          <cell r="G1146">
            <v>800081828736</v>
          </cell>
          <cell r="H1146" t="str">
            <v>นาย</v>
          </cell>
          <cell r="I1146" t="str">
            <v>สุรวัช</v>
          </cell>
          <cell r="J1146" t="str">
            <v>ฟ้ากุศล</v>
          </cell>
          <cell r="K1146" t="str">
            <v>3-5001-00189-25-4</v>
          </cell>
          <cell r="L1146" t="str">
            <v>มีโชค พลาซ่า</v>
          </cell>
          <cell r="M1146" t="str">
            <v>เชียงใหม่ 2</v>
          </cell>
          <cell r="N1146">
            <v>8</v>
          </cell>
          <cell r="O1146"/>
          <cell r="P1146"/>
          <cell r="Q1146"/>
          <cell r="R1146"/>
          <cell r="S1146" t="str">
            <v>ศาลจังหวัดฮอด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1139</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ศาลจังหวัดฝาง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1140</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ศาลแขวงเชียงใหม่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1141</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ศาลจังหวัดฮอด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1142</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1143</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ศาลแขวงเชียงใหม่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1144</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ศาลจังหวัดเชียงใหม่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cell r="BW1152"/>
          <cell r="BX1152"/>
          <cell r="BY1152"/>
          <cell r="BZ1152"/>
          <cell r="CA1152"/>
          <cell r="CB1152"/>
          <cell r="CC1152"/>
          <cell r="CD1152" t="str">
            <v>นางสาวนันทิยา นวฐิติกุล</v>
          </cell>
          <cell r="CE1152"/>
          <cell r="CF1152"/>
          <cell r="CG1152"/>
          <cell r="CH1152"/>
          <cell r="CI1152"/>
          <cell r="CJ1152"/>
          <cell r="CK1152"/>
          <cell r="CL1152"/>
          <cell r="CM1152"/>
          <cell r="CN1152"/>
          <cell r="CO1152"/>
        </row>
        <row r="1153">
          <cell r="B1153">
            <v>2634</v>
          </cell>
          <cell r="C1153">
            <v>1145</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ศาลแขวงเชียงใหม่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1146</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cell r="P1154"/>
          <cell r="Q1154"/>
          <cell r="R1154"/>
          <cell r="S1154" t="str">
            <v>ศาลแขวงเชียงใหม่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0</v>
          </cell>
          <cell r="BV1154"/>
          <cell r="BW1154"/>
          <cell r="BX1154"/>
          <cell r="BY1154"/>
          <cell r="BZ1154"/>
          <cell r="CA1154"/>
          <cell r="CB1154"/>
          <cell r="CC1154"/>
          <cell r="CD1154" t="str">
            <v>นายดาวชัย สุกันทา</v>
          </cell>
          <cell r="CE1154"/>
          <cell r="CF1154"/>
          <cell r="CG1154"/>
          <cell r="CH1154"/>
          <cell r="CI1154"/>
          <cell r="CJ1154"/>
          <cell r="CK1154"/>
          <cell r="CL1154"/>
          <cell r="CM1154"/>
          <cell r="CN1154"/>
          <cell r="CO1154"/>
        </row>
        <row r="1155">
          <cell r="B1155">
            <v>2636</v>
          </cell>
          <cell r="C1155">
            <v>1147</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ศาลจังหวัดฮอด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cell r="BW1155"/>
          <cell r="BX1155"/>
          <cell r="BY1155"/>
          <cell r="BZ1155"/>
          <cell r="CA1155"/>
          <cell r="CB1155"/>
          <cell r="CC1155"/>
          <cell r="CD1155" t="str">
            <v>นายทีแป จารุเมธาวี</v>
          </cell>
          <cell r="CE1155"/>
          <cell r="CF1155"/>
          <cell r="CG1155"/>
          <cell r="CH1155"/>
          <cell r="CI1155"/>
          <cell r="CJ1155"/>
          <cell r="CK1155"/>
          <cell r="CL1155"/>
          <cell r="CM1155"/>
          <cell r="CN1155"/>
          <cell r="CO1155"/>
        </row>
        <row r="1156">
          <cell r="B1156">
            <v>2637</v>
          </cell>
          <cell r="C1156">
            <v>1148</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ศาลจังหวัดเชียงใหม่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1149</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ศาลจังหวัดฮอด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cell r="BW1157"/>
          <cell r="BX1157"/>
          <cell r="BY1157"/>
          <cell r="BZ1157"/>
          <cell r="CA1157"/>
          <cell r="CB1157"/>
          <cell r="CC1157"/>
          <cell r="CD1157" t="str">
            <v>นายยุทรพัทธ์ พรพชรเดช</v>
          </cell>
          <cell r="CE1157"/>
          <cell r="CF1157"/>
          <cell r="CG1157"/>
          <cell r="CH1157"/>
          <cell r="CI1157"/>
          <cell r="CJ1157"/>
          <cell r="CK1157"/>
          <cell r="CL1157"/>
          <cell r="CM1157"/>
          <cell r="CN1157"/>
          <cell r="CO1157"/>
        </row>
        <row r="1158">
          <cell r="B1158">
            <v>2639</v>
          </cell>
          <cell r="C1158">
            <v>1150</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ศาลจังหวัดฮอด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cell r="BW1158"/>
          <cell r="BX1158"/>
          <cell r="BY1158"/>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1151</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ศาลแขวงเชียงใหม่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cell r="BX1159"/>
          <cell r="BY1159"/>
          <cell r="BZ1159"/>
          <cell r="CA1159"/>
          <cell r="CB1159"/>
          <cell r="CC1159"/>
          <cell r="CD1159" t="str">
            <v>นายณัฐวุฒิ สุนันตา</v>
          </cell>
          <cell r="CE1159"/>
          <cell r="CF1159"/>
          <cell r="CG1159"/>
          <cell r="CH1159"/>
          <cell r="CI1159"/>
          <cell r="CJ1159"/>
          <cell r="CK1159"/>
          <cell r="CL1159"/>
          <cell r="CM1159"/>
          <cell r="CN1159"/>
          <cell r="CO1159"/>
        </row>
        <row r="1160">
          <cell r="B1160">
            <v>2641</v>
          </cell>
          <cell r="C1160">
            <v>1152</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ศาลจังหวัดฮอด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cell r="BX1160"/>
          <cell r="BY1160"/>
          <cell r="BZ1160"/>
          <cell r="CA1160"/>
          <cell r="CB1160"/>
          <cell r="CC1160"/>
          <cell r="CD1160" t="str">
            <v>นายสุทัศน์ ยงศักดิ์วัฒน์</v>
          </cell>
          <cell r="CE1160"/>
          <cell r="CF1160"/>
          <cell r="CG1160"/>
          <cell r="CH1160"/>
          <cell r="CI1160"/>
          <cell r="CJ1160"/>
          <cell r="CK1160"/>
          <cell r="CL1160"/>
          <cell r="CM1160"/>
          <cell r="CN1160"/>
          <cell r="CO1160"/>
        </row>
        <row r="1161">
          <cell r="B1161">
            <v>2642</v>
          </cell>
          <cell r="C1161">
            <v>1153</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cell r="P1161"/>
          <cell r="Q1161"/>
          <cell r="R1161"/>
          <cell r="S1161" t="str">
            <v>ศาลจังหวัดฮอด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0</v>
          </cell>
          <cell r="BV1161"/>
          <cell r="BW1161"/>
          <cell r="BX1161"/>
          <cell r="BY1161"/>
          <cell r="BZ1161"/>
          <cell r="CA1161"/>
          <cell r="CB1161"/>
          <cell r="CC1161"/>
          <cell r="CD1161" t="str">
            <v>นางสาวจันทร์ เป็งติ๊บ</v>
          </cell>
          <cell r="CE1161"/>
          <cell r="CF1161"/>
          <cell r="CG1161"/>
          <cell r="CH1161"/>
          <cell r="CI1161"/>
          <cell r="CJ1161"/>
          <cell r="CK1161"/>
          <cell r="CL1161"/>
          <cell r="CM1161"/>
          <cell r="CN1161"/>
          <cell r="CO1161"/>
        </row>
        <row r="1162">
          <cell r="B1162">
            <v>2643</v>
          </cell>
          <cell r="C1162">
            <v>1154</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cell r="P1162"/>
          <cell r="Q1162"/>
          <cell r="R1162"/>
          <cell r="S1162" t="str">
            <v>ศาลจังหวัดฮอด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0</v>
          </cell>
          <cell r="BV1162"/>
          <cell r="BW1162"/>
          <cell r="BX1162"/>
          <cell r="BY1162"/>
          <cell r="BZ1162"/>
          <cell r="CA1162"/>
          <cell r="CB1162"/>
          <cell r="CC1162"/>
          <cell r="CD1162" t="str">
            <v>นางสาวนันทัชพร ไหวยะ</v>
          </cell>
          <cell r="CE1162"/>
          <cell r="CF1162"/>
          <cell r="CG1162"/>
          <cell r="CH1162"/>
          <cell r="CI1162"/>
          <cell r="CJ1162"/>
          <cell r="CK1162"/>
          <cell r="CL1162"/>
          <cell r="CM1162"/>
          <cell r="CN1162"/>
          <cell r="CO1162"/>
        </row>
        <row r="1163">
          <cell r="B1163">
            <v>2644</v>
          </cell>
          <cell r="C1163">
            <v>1155</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cell r="P1163"/>
          <cell r="Q1163"/>
          <cell r="R1163"/>
          <cell r="S1163" t="str">
            <v>ศาลจังหวัดฮอด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0</v>
          </cell>
          <cell r="BV1163"/>
          <cell r="BW1163"/>
          <cell r="BX1163"/>
          <cell r="BY1163"/>
          <cell r="BZ1163"/>
          <cell r="CA1163"/>
          <cell r="CB1163"/>
          <cell r="CC1163"/>
          <cell r="CD1163" t="str">
            <v>นายสุวิวัตร พุทธา</v>
          </cell>
          <cell r="CE1163"/>
          <cell r="CF1163"/>
          <cell r="CG1163"/>
          <cell r="CH1163"/>
          <cell r="CI1163"/>
          <cell r="CJ1163"/>
          <cell r="CK1163"/>
          <cell r="CL1163"/>
          <cell r="CM1163"/>
          <cell r="CN1163"/>
          <cell r="CO1163"/>
        </row>
        <row r="1164">
          <cell r="B1164">
            <v>2645</v>
          </cell>
          <cell r="C1164">
            <v>1156</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cell r="P1164"/>
          <cell r="Q1164"/>
          <cell r="R1164"/>
          <cell r="S1164" t="str">
            <v>ศาลจังหวัดฮอด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0</v>
          </cell>
          <cell r="BV1164"/>
          <cell r="BW1164"/>
          <cell r="BX1164"/>
          <cell r="BY1164"/>
          <cell r="BZ1164"/>
          <cell r="CA1164"/>
          <cell r="CB1164"/>
          <cell r="CC1164"/>
          <cell r="CD1164" t="str">
            <v>นางธารารัตน์ ดีคำ</v>
          </cell>
          <cell r="CE1164"/>
          <cell r="CF1164"/>
          <cell r="CG1164"/>
          <cell r="CH1164"/>
          <cell r="CI1164"/>
          <cell r="CJ1164"/>
          <cell r="CK1164"/>
          <cell r="CL1164"/>
          <cell r="CM1164"/>
          <cell r="CN1164"/>
          <cell r="CO1164"/>
        </row>
        <row r="1165">
          <cell r="B1165">
            <v>2646</v>
          </cell>
          <cell r="C1165">
            <v>1157</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cell r="P1165"/>
          <cell r="Q1165"/>
          <cell r="R1165"/>
          <cell r="S1165" t="str">
            <v>ศาลแขวงเชียงใหม่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cell r="BW1165"/>
          <cell r="BX1165"/>
          <cell r="BY1165"/>
          <cell r="BZ1165"/>
          <cell r="CA1165"/>
          <cell r="CB1165"/>
          <cell r="CC1165"/>
          <cell r="CD1165" t="str">
            <v>นางคริษฐา พัฒนไพรงาม</v>
          </cell>
          <cell r="CE1165"/>
          <cell r="CF1165"/>
          <cell r="CG1165"/>
          <cell r="CH1165"/>
          <cell r="CI1165"/>
          <cell r="CJ1165"/>
          <cell r="CK1165"/>
          <cell r="CL1165"/>
          <cell r="CM1165"/>
          <cell r="CN1165"/>
          <cell r="CO1165"/>
        </row>
        <row r="1166">
          <cell r="B1166">
            <v>2647</v>
          </cell>
          <cell r="C1166">
            <v>1158</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cell r="P1166"/>
          <cell r="Q1166"/>
          <cell r="R1166"/>
          <cell r="S1166" t="str">
            <v>ศาลจังหวัดฮอด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cell r="BW1166"/>
          <cell r="BX1166"/>
          <cell r="BY1166"/>
          <cell r="BZ1166"/>
          <cell r="CA1166"/>
          <cell r="CB1166"/>
          <cell r="CC1166"/>
          <cell r="CD1166" t="str">
            <v>นายบุญมา วนาเดชสกุล</v>
          </cell>
          <cell r="CE1166"/>
          <cell r="CF1166"/>
          <cell r="CG1166"/>
          <cell r="CH1166"/>
          <cell r="CI1166"/>
          <cell r="CJ1166"/>
          <cell r="CK1166"/>
          <cell r="CL1166"/>
          <cell r="CM1166"/>
          <cell r="CN1166"/>
          <cell r="CO1166"/>
        </row>
        <row r="1167">
          <cell r="B1167">
            <v>2648</v>
          </cell>
          <cell r="C1167">
            <v>1159</v>
          </cell>
          <cell r="D1167"/>
          <cell r="E1167"/>
          <cell r="F1167"/>
          <cell r="G1167">
            <v>800080824785</v>
          </cell>
          <cell r="H1167" t="str">
            <v>นาง</v>
          </cell>
          <cell r="I1167" t="str">
            <v>ธีธิดา</v>
          </cell>
          <cell r="J1167" t="str">
            <v>มาคำ</v>
          </cell>
          <cell r="K1167">
            <v>3501800008112</v>
          </cell>
          <cell r="L1167" t="str">
            <v>อมก๋อย</v>
          </cell>
          <cell r="M1167" t="str">
            <v>เชียงใหม่ 3</v>
          </cell>
          <cell r="N1167">
            <v>8</v>
          </cell>
          <cell r="O1167"/>
          <cell r="P1167"/>
          <cell r="Q1167"/>
          <cell r="R1167"/>
          <cell r="S1167" t="str">
            <v>ศาลจังหวัดฮอด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cell r="BW1167"/>
          <cell r="BX1167"/>
          <cell r="BY1167"/>
          <cell r="BZ1167"/>
          <cell r="CA1167"/>
          <cell r="CB1167"/>
          <cell r="CC1167"/>
          <cell r="CD1167" t="str">
            <v>นางธีธิดา มาคำ</v>
          </cell>
          <cell r="CE1167"/>
          <cell r="CF1167"/>
          <cell r="CG1167"/>
          <cell r="CH1167"/>
          <cell r="CI1167"/>
          <cell r="CJ1167"/>
          <cell r="CK1167"/>
          <cell r="CL1167"/>
          <cell r="CM1167"/>
          <cell r="CN1167"/>
          <cell r="CO1167"/>
        </row>
        <row r="1168">
          <cell r="B1168">
            <v>2649</v>
          </cell>
          <cell r="C1168">
            <v>1160</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ศาลแขวงเชียงใหม่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1161</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cell r="P1169"/>
          <cell r="Q1169"/>
          <cell r="R1169"/>
          <cell r="S1169" t="str">
            <v>ศาลแขวงเชียงใหม่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0</v>
          </cell>
          <cell r="BV1169"/>
          <cell r="BW1169"/>
          <cell r="BX1169"/>
          <cell r="BY1169"/>
          <cell r="BZ1169"/>
          <cell r="CA1169"/>
          <cell r="CB1169"/>
          <cell r="CC1169"/>
          <cell r="CD1169" t="str">
            <v>นางอารี เนตรคำยวง</v>
          </cell>
          <cell r="CE1169"/>
          <cell r="CF1169"/>
          <cell r="CG1169"/>
          <cell r="CH1169"/>
          <cell r="CI1169"/>
          <cell r="CJ1169"/>
          <cell r="CK1169"/>
          <cell r="CL1169"/>
          <cell r="CM1169"/>
          <cell r="CN1169"/>
          <cell r="CO1169"/>
        </row>
        <row r="1170">
          <cell r="B1170">
            <v>2651</v>
          </cell>
          <cell r="C1170">
            <v>1162</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cell r="P1170"/>
          <cell r="Q1170"/>
          <cell r="R1170"/>
          <cell r="S1170" t="str">
            <v>ศาลแขวงเชียงใหม่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0</v>
          </cell>
          <cell r="BV1170"/>
          <cell r="BW1170"/>
          <cell r="BX1170"/>
          <cell r="BY1170"/>
          <cell r="BZ1170"/>
          <cell r="CA1170"/>
          <cell r="CB1170"/>
          <cell r="CC1170"/>
          <cell r="CD1170" t="str">
            <v>นายธนัช สุวรรณโฉม</v>
          </cell>
          <cell r="CE1170"/>
          <cell r="CF1170"/>
          <cell r="CG1170"/>
          <cell r="CH1170"/>
          <cell r="CI1170"/>
          <cell r="CJ1170"/>
          <cell r="CK1170"/>
          <cell r="CL1170"/>
          <cell r="CM1170"/>
          <cell r="CN1170"/>
          <cell r="CO1170"/>
        </row>
        <row r="1171">
          <cell r="B1171">
            <v>2652</v>
          </cell>
          <cell r="C1171">
            <v>1163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cell r="P1171"/>
          <cell r="Q1171"/>
          <cell r="R1171"/>
          <cell r="S1171" t="str">
            <v>ศาลจังหวัดพะเยา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1164</v>
          </cell>
          <cell r="D1172"/>
          <cell r="E1172"/>
          <cell r="F1172"/>
          <cell r="G1172">
            <v>800100167538</v>
          </cell>
          <cell r="H1172" t="str">
            <v>นาย</v>
          </cell>
          <cell r="I1172" t="str">
            <v>สถาร</v>
          </cell>
          <cell r="J1172" t="str">
            <v>อินเป็ง</v>
          </cell>
          <cell r="K1172" t="str">
            <v>3-5015-00448-25-7</v>
          </cell>
          <cell r="L1172" t="str">
            <v>บี๊ก ซี หางดง</v>
          </cell>
          <cell r="M1172" t="str">
            <v>เชียงใหม่ 3</v>
          </cell>
          <cell r="N1172">
            <v>8</v>
          </cell>
          <cell r="O1172" t="str">
            <v>สินเชื่อธนาคารประชาชน</v>
          </cell>
          <cell r="P1172" t="str">
            <v>1.บุคคลค้ำประกัน</v>
          </cell>
          <cell r="S1172" t="str">
            <v>ศาลแขวงเชียงใหม่</v>
          </cell>
          <cell r="T1172" t="str">
            <v>ผบE320</v>
          </cell>
          <cell r="U1172">
            <v>2566</v>
          </cell>
          <cell r="V1172" t="str">
            <v>ผบE3636</v>
          </cell>
          <cell r="W1172">
            <v>2566</v>
          </cell>
          <cell r="X1172"/>
          <cell r="Y1172"/>
          <cell r="Z1172"/>
          <cell r="AA1172">
            <v>23</v>
          </cell>
          <cell r="AB1172">
            <v>5</v>
          </cell>
          <cell r="AC1172">
            <v>2566</v>
          </cell>
          <cell r="BB1172" t="str">
            <v>สืบทรัพย์ (คำสั่ง 6/6/2567) // รายงานวันที่ 16/8/2567</v>
          </cell>
          <cell r="BT1172" t="str">
            <v>นายสถาร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นายสถาร อินเป็ง</v>
          </cell>
        </row>
        <row r="1173">
          <cell r="B1173">
            <v>2654</v>
          </cell>
          <cell r="C1173">
            <v>1165</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ศาลแขวงเชียงใหม่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1166</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ศาลจังหวัดเชียงใหม่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 xml:space="preserve">สืบทรัพย์ (คำสั่ง 7/6/2567) // รายงานวันที่ </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1167</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ศาลแขวงเชียงใหม่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1168</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ศาลแขวงเชียงดาว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cell r="CD1176"/>
          <cell r="CE1176"/>
          <cell r="CF1176"/>
          <cell r="CG1176"/>
          <cell r="CH1176"/>
          <cell r="CI1176"/>
          <cell r="CJ1176"/>
          <cell r="CK1176"/>
          <cell r="CL1176"/>
          <cell r="CM1176"/>
          <cell r="CN1176"/>
          <cell r="CO1176"/>
        </row>
        <row r="1177">
          <cell r="B1177">
            <v>2660</v>
          </cell>
          <cell r="C1177">
            <v>1169</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ศาลแขวงเชียงใหม่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cell r="CD1177"/>
          <cell r="CE1177"/>
          <cell r="CF1177"/>
          <cell r="CG1177"/>
          <cell r="CH1177"/>
          <cell r="CI1177"/>
          <cell r="CJ1177"/>
          <cell r="CK1177"/>
          <cell r="CL1177"/>
          <cell r="CM1177"/>
          <cell r="CN1177"/>
          <cell r="CO1177"/>
        </row>
        <row r="1178">
          <cell r="B1178">
            <v>2661</v>
          </cell>
          <cell r="C1178">
            <v>1170</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บิ๊กซีหางดง</v>
          </cell>
          <cell r="M1178" t="str">
            <v>เชียงใหม่ 3</v>
          </cell>
          <cell r="N1178">
            <v>8</v>
          </cell>
          <cell r="O1178"/>
          <cell r="P1178"/>
          <cell r="Q1178"/>
          <cell r="R1178"/>
          <cell r="S1178" t="str">
            <v>ศาลแขวงเชียงใหม่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2662</v>
          </cell>
          <cell r="C1179">
            <v>1171</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ศาลจังหวัดฮอด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1172</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บิ๊กซีหางดง</v>
          </cell>
          <cell r="M1180" t="str">
            <v>เชียงใหม่ 3</v>
          </cell>
          <cell r="N1180">
            <v>8</v>
          </cell>
          <cell r="O1180"/>
          <cell r="P1180"/>
          <cell r="Q1180"/>
          <cell r="R1180"/>
          <cell r="S1180" t="str">
            <v>ศาลแขวงเชียงใหม่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2664</v>
          </cell>
          <cell r="C1181">
            <v>1173</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ศาลแขวงเชียงใหม่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2665</v>
          </cell>
          <cell r="C1182">
            <v>1174</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ศาลแขวงเชียงใหม่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2666</v>
          </cell>
          <cell r="C1183">
            <v>1175</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cell r="P1183"/>
          <cell r="Q1183"/>
          <cell r="R1183"/>
          <cell r="S1183" t="str">
            <v>ศาลแขวงเชียงใหม่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2667</v>
          </cell>
          <cell r="C1184">
            <v>1176</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ศาลแขวงเชียงใหม่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v>1177</v>
          </cell>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t="str">
            <v xml:space="preserve"> </v>
          </cell>
          <cell r="BU1185">
            <v>0</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2668</v>
          </cell>
          <cell r="C1186">
            <v>1178</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cell r="P1186"/>
          <cell r="Q1186"/>
          <cell r="R1186"/>
          <cell r="S1186" t="str">
            <v>จังหวัดฮอด</v>
          </cell>
          <cell r="T1186" t="str">
            <v>ผบE283</v>
          </cell>
          <cell r="U1186">
            <v>2567</v>
          </cell>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นายดิศนัย ยาคำ</v>
          </cell>
          <cell r="BM1186">
            <v>0</v>
          </cell>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2669</v>
          </cell>
          <cell r="C1187">
            <v>1179</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cell r="P1187"/>
          <cell r="Q1187"/>
          <cell r="R1187"/>
          <cell r="S1187" t="str">
            <v>จังหวัดฮอด</v>
          </cell>
          <cell r="T1187" t="str">
            <v>ผบE279</v>
          </cell>
          <cell r="U1187">
            <v>2567</v>
          </cell>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นายสาคร  เปงติ๊บ</v>
          </cell>
          <cell r="BM1187">
            <v>0</v>
          </cell>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2670</v>
          </cell>
          <cell r="C1188">
            <v>1180</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cell r="P1188"/>
          <cell r="Q1188"/>
          <cell r="R1188"/>
          <cell r="S1188" t="str">
            <v>จังหวัดฮอด</v>
          </cell>
          <cell r="T1188" t="str">
            <v>ผบE280</v>
          </cell>
          <cell r="U1188">
            <v>2567</v>
          </cell>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นายสังเวียร ด้วงยศ</v>
          </cell>
          <cell r="BM1188">
            <v>0</v>
          </cell>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2671</v>
          </cell>
          <cell r="C1189">
            <v>1181</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cell r="P1189"/>
          <cell r="Q1189"/>
          <cell r="R1189"/>
          <cell r="S1189" t="str">
            <v>จังหวัดฮอด</v>
          </cell>
          <cell r="T1189" t="str">
            <v>ผบE281</v>
          </cell>
          <cell r="U1189">
            <v>2567</v>
          </cell>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 xml:space="preserve">นายนรินทร์ ปัญญามี </v>
          </cell>
          <cell r="BM1189">
            <v>0</v>
          </cell>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2672</v>
          </cell>
          <cell r="C1190">
            <v>1182</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cell r="P1190"/>
          <cell r="Q1190"/>
          <cell r="R1190"/>
          <cell r="S1190" t="str">
            <v>จังหวัดฮอด</v>
          </cell>
          <cell r="T1190" t="str">
            <v>ผบE282</v>
          </cell>
          <cell r="U1190">
            <v>2567</v>
          </cell>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นายพิเชษฐ ตาติ๊บ</v>
          </cell>
          <cell r="BM1190">
            <v>0</v>
          </cell>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2673</v>
          </cell>
          <cell r="C1191">
            <v>1183</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cell r="P1191"/>
          <cell r="Q1191"/>
          <cell r="R1191"/>
          <cell r="S1191" t="str">
            <v>แขวงเชียงดาว</v>
          </cell>
          <cell r="T1191" t="str">
            <v>ผบE323</v>
          </cell>
          <cell r="U1191">
            <v>2567</v>
          </cell>
          <cell r="V1191" t="str">
            <v>ผบE388</v>
          </cell>
          <cell r="W1191">
            <v>2567</v>
          </cell>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นางกัลยา สุนะ</v>
          </cell>
          <cell r="BM1191">
            <v>0</v>
          </cell>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2674</v>
          </cell>
          <cell r="C1192">
            <v>1184</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cell r="P1192"/>
          <cell r="Q1192"/>
          <cell r="R1192"/>
          <cell r="S1192" t="str">
            <v>จังหวัดฝาง</v>
          </cell>
          <cell r="T1192" t="str">
            <v>ผบE369</v>
          </cell>
          <cell r="U1192">
            <v>2567</v>
          </cell>
          <cell r="V1192" t="str">
            <v>ผบE489</v>
          </cell>
          <cell r="W1192">
            <v>2567</v>
          </cell>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นายอติพัทธ์ สวนอินทร์</v>
          </cell>
          <cell r="BM1192">
            <v>0</v>
          </cell>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2675</v>
          </cell>
          <cell r="C1193">
            <v>1185</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cell r="P1193"/>
          <cell r="Q1193"/>
          <cell r="R1193"/>
          <cell r="S1193" t="str">
            <v>จังหวัดฝาง</v>
          </cell>
          <cell r="T1193"/>
          <cell r="U1193"/>
          <cell r="V1193" t="str">
            <v>ผบE490</v>
          </cell>
          <cell r="W1193">
            <v>2567</v>
          </cell>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นางสาวจันจิรา กาวิชัย</v>
          </cell>
          <cell r="BM1193">
            <v>0</v>
          </cell>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2676</v>
          </cell>
          <cell r="C1194">
            <v>1186</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cell r="P1194"/>
          <cell r="Q1194"/>
          <cell r="R1194"/>
          <cell r="S1194" t="str">
            <v>จังหวัดฝาง</v>
          </cell>
          <cell r="T1194"/>
          <cell r="U1194"/>
          <cell r="V1194" t="str">
            <v>ผบE491</v>
          </cell>
          <cell r="W1194">
            <v>2567</v>
          </cell>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นางสม กันทะวัง</v>
          </cell>
          <cell r="BM1194">
            <v>0</v>
          </cell>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2677</v>
          </cell>
          <cell r="C1195">
            <v>1187</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cell r="P1195"/>
          <cell r="Q1195"/>
          <cell r="R1195"/>
          <cell r="S1195" t="str">
            <v>จังหวัดฝาง</v>
          </cell>
          <cell r="T1195"/>
          <cell r="U1195"/>
          <cell r="V1195" t="str">
            <v>ผบE492</v>
          </cell>
          <cell r="W1195">
            <v>2567</v>
          </cell>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นางจารุณีย์ บัวชุ่ม</v>
          </cell>
          <cell r="BM1195">
            <v>0</v>
          </cell>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2678</v>
          </cell>
          <cell r="C1196">
            <v>1188</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เซ็นทรัลแอร์พอร์ตพลาซ่าเชียงใหม่</v>
          </cell>
          <cell r="M1196" t="str">
            <v>เชียงใหม่ 1</v>
          </cell>
          <cell r="N1196">
            <v>8</v>
          </cell>
          <cell r="O1196" t="str">
            <v>สินเชื่อธนาคารประชาชน</v>
          </cell>
          <cell r="P1196"/>
          <cell r="Q1196"/>
          <cell r="R1196"/>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2680</v>
          </cell>
          <cell r="C1197">
            <v>1189</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cell r="W1197"/>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cell r="C1221"/>
          <cell r="D1221"/>
          <cell r="E1221"/>
          <cell r="F1221"/>
          <cell r="G1221"/>
          <cell r="H1221"/>
          <cell r="I1221"/>
          <cell r="J1221"/>
          <cell r="K1221"/>
          <cell r="L1221"/>
          <cell r="M1221"/>
          <cell r="N1221"/>
          <cell r="O1221"/>
          <cell r="P1221"/>
          <cell r="Q1221"/>
          <cell r="R1221"/>
          <cell r="S1221"/>
          <cell r="T1221"/>
          <cell r="U1221"/>
          <cell r="V1221"/>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7">
          <cell r="BV1807"/>
          <cell r="BW1807"/>
          <cell r="BX1807"/>
          <cell r="BY1807"/>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p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4" t="s">
        <v>135</v>
      </c>
      <c r="B1" s="224"/>
      <c r="C1" s="224"/>
      <c r="D1" s="224"/>
      <c r="E1" s="224"/>
      <c r="F1" s="224"/>
      <c r="G1" s="224"/>
      <c r="H1" s="224"/>
      <c r="I1" s="224"/>
    </row>
    <row r="2" spans="1:9">
      <c r="C2" s="19" t="s">
        <v>108</v>
      </c>
      <c r="D2" s="19"/>
      <c r="E2" s="2" t="e">
        <f>#REF!</f>
        <v>#REF!</v>
      </c>
      <c r="F2" s="36"/>
      <c r="G2" s="36"/>
      <c r="H2" s="36"/>
      <c r="I2" s="36"/>
    </row>
    <row r="3" spans="1:9">
      <c r="C3" s="19" t="s">
        <v>109</v>
      </c>
      <c r="D3" s="19"/>
      <c r="E3" s="225" t="e">
        <f>#REF!</f>
        <v>#REF!</v>
      </c>
      <c r="F3" s="225"/>
      <c r="G3" s="20"/>
    </row>
    <row r="4" spans="1:9" ht="6.75" customHeight="1">
      <c r="B4" s="22"/>
      <c r="C4" s="22"/>
      <c r="D4" s="22"/>
      <c r="E4" s="22"/>
      <c r="F4" s="22"/>
      <c r="G4" s="22"/>
      <c r="H4" s="22"/>
    </row>
    <row r="37" spans="1:10" ht="29.25">
      <c r="A37" s="224" t="s">
        <v>135</v>
      </c>
      <c r="B37" s="224"/>
      <c r="C37" s="224"/>
      <c r="D37" s="224"/>
      <c r="E37" s="224"/>
      <c r="F37" s="224"/>
      <c r="G37" s="224"/>
      <c r="H37" s="224"/>
      <c r="I37" s="224"/>
    </row>
    <row r="38" spans="1:10">
      <c r="C38" s="19" t="s">
        <v>108</v>
      </c>
      <c r="D38" s="19"/>
      <c r="E38" s="2" t="e">
        <f>#REF!</f>
        <v>#REF!</v>
      </c>
      <c r="F38" s="36"/>
      <c r="G38" s="36"/>
      <c r="H38" s="36"/>
      <c r="I38" s="36"/>
    </row>
    <row r="39" spans="1:10">
      <c r="C39" s="19" t="s">
        <v>109</v>
      </c>
      <c r="D39" s="19"/>
      <c r="E39" s="225" t="e">
        <f>#REF!</f>
        <v>#REF!</v>
      </c>
      <c r="F39" s="22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2" t="e">
        <f>#REF!</f>
        <v>#REF!</v>
      </c>
    </row>
    <row r="6" spans="1:26">
      <c r="A6" s="116" t="s">
        <v>157</v>
      </c>
      <c r="B6" s="55"/>
      <c r="C6" s="55"/>
      <c r="D6" s="55"/>
      <c r="E6" s="55"/>
      <c r="F6" s="55"/>
      <c r="G6" s="55"/>
      <c r="H6" s="55"/>
      <c r="I6" s="55"/>
      <c r="J6" s="55"/>
      <c r="K6" s="55"/>
      <c r="L6" s="55"/>
      <c r="M6" s="55"/>
      <c r="N6" s="55"/>
      <c r="O6" s="55"/>
      <c r="P6" s="55"/>
      <c r="Q6" s="55"/>
      <c r="S6" s="131"/>
      <c r="Y6" s="23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3"/>
    </row>
    <row r="8" spans="1:26">
      <c r="A8" s="107"/>
      <c r="C8" s="227" t="s">
        <v>199</v>
      </c>
      <c r="D8" s="227"/>
      <c r="E8" s="227"/>
      <c r="F8" s="227"/>
      <c r="G8" s="227"/>
      <c r="H8" s="227"/>
      <c r="I8" s="227"/>
      <c r="J8" s="227"/>
      <c r="K8" s="227"/>
      <c r="L8" s="227"/>
      <c r="M8" s="227"/>
      <c r="N8" s="227"/>
      <c r="O8" s="227"/>
      <c r="P8" s="227"/>
      <c r="Q8" s="75" t="s">
        <v>118</v>
      </c>
      <c r="S8" s="79"/>
      <c r="V8" s="76"/>
      <c r="Y8" s="233"/>
    </row>
    <row r="9" spans="1:26">
      <c r="A9" s="226" t="s">
        <v>116</v>
      </c>
      <c r="B9" s="226"/>
      <c r="S9" s="79" t="s">
        <v>196</v>
      </c>
      <c r="V9" s="76"/>
      <c r="X9" s="95"/>
      <c r="Y9" s="234"/>
    </row>
    <row r="10" spans="1:26">
      <c r="A10" s="226"/>
      <c r="B10" s="226"/>
      <c r="C10" s="227" t="s">
        <v>201</v>
      </c>
      <c r="D10" s="227"/>
      <c r="E10" s="227"/>
      <c r="F10" s="227"/>
      <c r="G10" s="227"/>
      <c r="H10" s="227"/>
      <c r="I10" s="227"/>
      <c r="J10" s="227"/>
      <c r="K10" s="227"/>
      <c r="L10" s="227"/>
      <c r="M10" s="227"/>
      <c r="N10" s="227"/>
      <c r="O10" s="227"/>
      <c r="P10" s="227"/>
      <c r="Q10" s="75" t="s">
        <v>119</v>
      </c>
      <c r="S10" s="134" t="s">
        <v>198</v>
      </c>
      <c r="T10" s="133" t="e">
        <f>#REF!</f>
        <v>#REF!</v>
      </c>
      <c r="U10" s="95"/>
      <c r="V10" s="95"/>
      <c r="W10" s="95"/>
      <c r="X10" s="235"/>
      <c r="Y10" s="235"/>
    </row>
    <row r="11" spans="1:26">
      <c r="A11" s="107"/>
      <c r="E11" s="106"/>
      <c r="S11" s="79" t="s">
        <v>197</v>
      </c>
      <c r="T11" s="79"/>
      <c r="U11" s="79"/>
      <c r="V11" s="79"/>
      <c r="X11" s="235"/>
      <c r="Y11" s="235"/>
    </row>
    <row r="12" spans="1:26" ht="21.75" customHeight="1">
      <c r="A12" s="107"/>
      <c r="O12" s="108"/>
      <c r="P12" s="108"/>
      <c r="Q12" s="108"/>
      <c r="R12" s="108"/>
      <c r="S12" s="134" t="s">
        <v>198</v>
      </c>
      <c r="T12" s="240" t="e">
        <f>#REF!</f>
        <v>#REF!</v>
      </c>
      <c r="U12" s="240"/>
      <c r="V12" s="240"/>
      <c r="W12" s="240"/>
      <c r="X12" s="236"/>
      <c r="Y12" s="236"/>
    </row>
    <row r="13" spans="1:26" ht="21.75" customHeight="1" thickBot="1">
      <c r="A13" s="107" t="s">
        <v>158</v>
      </c>
      <c r="F13" s="227" t="s">
        <v>159</v>
      </c>
      <c r="G13" s="227"/>
      <c r="H13" s="227"/>
      <c r="I13" s="227"/>
      <c r="J13" s="227"/>
      <c r="K13" s="227"/>
      <c r="L13" s="227"/>
      <c r="M13" s="227"/>
      <c r="N13" s="227"/>
      <c r="O13" s="227"/>
      <c r="P13" s="227"/>
      <c r="S13" s="130"/>
      <c r="T13" s="130"/>
      <c r="U13" s="128"/>
      <c r="V13" s="128"/>
      <c r="W13" s="128"/>
      <c r="X13" s="239" t="e">
        <f>#REF!</f>
        <v>#REF!</v>
      </c>
      <c r="Y13" s="239"/>
    </row>
    <row r="14" spans="1:26">
      <c r="A14" s="107"/>
      <c r="S14" s="129"/>
      <c r="T14" s="129"/>
      <c r="U14" s="237" t="e">
        <f>#REF!</f>
        <v>#REF!</v>
      </c>
      <c r="V14" s="237"/>
      <c r="W14" s="237"/>
      <c r="X14" s="238"/>
      <c r="Y14" s="76" t="s">
        <v>132</v>
      </c>
    </row>
    <row r="15" spans="1:26" ht="23.25">
      <c r="A15" s="120" t="s">
        <v>160</v>
      </c>
    </row>
    <row r="16" spans="1:26">
      <c r="B16" s="75" t="s">
        <v>161</v>
      </c>
      <c r="C16" s="118" t="s">
        <v>186</v>
      </c>
      <c r="D16" s="118"/>
      <c r="E16" s="118"/>
      <c r="F16" s="118"/>
      <c r="G16" s="118"/>
      <c r="H16" s="118"/>
      <c r="I16" s="75" t="s">
        <v>62</v>
      </c>
      <c r="J16" s="229" t="e">
        <f>#REF!</f>
        <v>#REF!</v>
      </c>
      <c r="K16" s="229"/>
      <c r="L16" s="229"/>
      <c r="M16" s="229"/>
      <c r="N16" s="229"/>
      <c r="O16" s="75" t="s">
        <v>99</v>
      </c>
      <c r="P16" s="228" t="e">
        <f>#REF!</f>
        <v>#REF!</v>
      </c>
      <c r="Q16" s="228"/>
      <c r="R16" s="231" t="s">
        <v>187</v>
      </c>
      <c r="S16" s="231"/>
      <c r="T16" s="117"/>
      <c r="U16" s="117"/>
      <c r="V16" s="117"/>
      <c r="W16" s="117"/>
      <c r="X16" s="117"/>
      <c r="Y16" s="117"/>
      <c r="Z16" s="118"/>
    </row>
    <row r="17" spans="1:26">
      <c r="B17" s="75" t="s">
        <v>162</v>
      </c>
      <c r="C17" s="118"/>
      <c r="D17" s="118"/>
      <c r="E17" s="118"/>
      <c r="F17" s="118"/>
      <c r="G17" s="118"/>
      <c r="H17" s="118"/>
      <c r="I17" s="75" t="s">
        <v>62</v>
      </c>
      <c r="J17" s="229"/>
      <c r="K17" s="229"/>
      <c r="L17" s="229"/>
      <c r="M17" s="229"/>
      <c r="N17" s="229"/>
      <c r="O17" s="75" t="s">
        <v>99</v>
      </c>
      <c r="P17" s="228"/>
      <c r="Q17" s="228"/>
      <c r="R17" s="231" t="s">
        <v>187</v>
      </c>
      <c r="S17" s="231"/>
      <c r="T17" s="117"/>
      <c r="U17" s="117"/>
      <c r="V17" s="117"/>
      <c r="W17" s="117"/>
      <c r="X17" s="117"/>
      <c r="Y17" s="117"/>
      <c r="Z17" s="118"/>
    </row>
    <row r="18" spans="1:26">
      <c r="B18" s="75" t="s">
        <v>163</v>
      </c>
      <c r="C18" s="118"/>
      <c r="D18" s="118"/>
      <c r="E18" s="118"/>
      <c r="F18" s="118"/>
      <c r="G18" s="118"/>
      <c r="H18" s="118"/>
      <c r="I18" s="75" t="s">
        <v>62</v>
      </c>
      <c r="J18" s="229"/>
      <c r="K18" s="229"/>
      <c r="L18" s="229"/>
      <c r="M18" s="229"/>
      <c r="N18" s="229"/>
      <c r="O18" s="75" t="s">
        <v>99</v>
      </c>
      <c r="P18" s="228"/>
      <c r="Q18" s="228"/>
      <c r="R18" s="231" t="s">
        <v>187</v>
      </c>
      <c r="S18" s="231"/>
      <c r="T18" s="117"/>
      <c r="U18" s="117"/>
      <c r="V18" s="117"/>
      <c r="W18" s="117"/>
      <c r="X18" s="117"/>
      <c r="Y18" s="117"/>
      <c r="Z18" s="118"/>
    </row>
    <row r="19" spans="1:26">
      <c r="A19" s="79"/>
      <c r="B19" s="75" t="s">
        <v>164</v>
      </c>
      <c r="C19" s="118"/>
      <c r="D19" s="118"/>
      <c r="E19" s="118"/>
      <c r="F19" s="118"/>
      <c r="G19" s="118"/>
      <c r="H19" s="118"/>
      <c r="I19" s="75" t="s">
        <v>62</v>
      </c>
      <c r="J19" s="229"/>
      <c r="K19" s="229"/>
      <c r="L19" s="229"/>
      <c r="M19" s="229"/>
      <c r="N19" s="229"/>
      <c r="O19" s="75" t="s">
        <v>99</v>
      </c>
      <c r="P19" s="228"/>
      <c r="Q19" s="228"/>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0"/>
      <c r="G32" s="230"/>
      <c r="H32" s="230"/>
      <c r="I32" s="230"/>
      <c r="J32" s="75" t="s">
        <v>180</v>
      </c>
      <c r="O32" s="75" t="s">
        <v>182</v>
      </c>
      <c r="Q32" s="123"/>
      <c r="R32" s="123"/>
      <c r="S32" s="123"/>
      <c r="T32" s="124" t="s">
        <v>184</v>
      </c>
      <c r="U32" s="87" t="s">
        <v>183</v>
      </c>
      <c r="V32" s="87"/>
      <c r="W32" s="125"/>
      <c r="X32" s="125"/>
      <c r="Y32" s="125"/>
    </row>
    <row r="33" spans="1:25">
      <c r="A33" s="124" t="s">
        <v>184</v>
      </c>
      <c r="B33" s="75" t="s">
        <v>185</v>
      </c>
      <c r="F33" s="230"/>
      <c r="G33" s="230"/>
      <c r="H33" s="230"/>
      <c r="I33" s="23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12" workbookViewId="0">
      <selection activeCell="C37" sqref="C37"/>
    </sheetView>
  </sheetViews>
  <sheetFormatPr defaultColWidth="9" defaultRowHeight="21.75"/>
  <cols>
    <col min="1" max="1" width="18.875" style="2" customWidth="1"/>
    <col min="2" max="2" width="38.625" style="2" bestFit="1" customWidth="1"/>
    <col min="3" max="3" width="19.75" style="176" bestFit="1" customWidth="1"/>
    <col min="4" max="4" width="26.125" style="2" customWidth="1"/>
    <col min="5" max="5" width="29.875" style="2" customWidth="1"/>
    <col min="6" max="6" width="15.375" style="2" customWidth="1"/>
    <col min="7" max="7" width="19.125" style="2" customWidth="1"/>
    <col min="8" max="8" width="7.125" style="2" customWidth="1"/>
    <col min="9" max="9" width="19.75" style="2" customWidth="1"/>
    <col min="10" max="16384" width="9" style="2"/>
  </cols>
  <sheetData>
    <row r="1" spans="1:11">
      <c r="H1" s="155" t="s">
        <v>248</v>
      </c>
      <c r="I1" s="241">
        <v>652</v>
      </c>
    </row>
    <row r="2" spans="1:11">
      <c r="A2" s="143" t="s">
        <v>261</v>
      </c>
      <c r="B2" s="145" t="str" cm="1">
        <f t="array" ref="B2">_xlfn.IFS(I1&lt;850,VLOOKUP(I1,[1]บังคับคดี!$B:$ZZ,60,0),AND(I1&gt;=850,I1&lt;1435),VLOOKUP(I1,'[1]บังคับคดีใหม่ ปี2563-2564'!$B:$ZZ,63,0),I1&gt;=1435,VLOOKUP(I1,'[1]สืบทรัพย์ ปี 2564-25666'!$B:$ZZ,71,0))</f>
        <v>นายถวัลย์   พงษ์นิกร</v>
      </c>
      <c r="C2" s="177" t="s">
        <v>73</v>
      </c>
      <c r="D2" s="145" t="str" cm="1">
        <f t="array" ref="D2">_xlfn.IFS(I1&lt;850,VLOOKUP(I1,[1]บังคับคดี!$B:$ZZ,10,0),AND(I1&gt;=850,I1&lt;1435),VLOOKUP(I1,'[1]บังคับคดีใหม่ ปี2563-2564'!$B:$ZZ,11,0),I1&gt;=1435,VLOOKUP(I1,'[1]สืบทรัพย์ ปี 2564-25666'!$B:$ZZ,11,0))</f>
        <v>เชียงใหม่</v>
      </c>
      <c r="E2" s="154" t="s">
        <v>266</v>
      </c>
      <c r="F2" s="145">
        <v>3</v>
      </c>
      <c r="I2" s="241"/>
    </row>
    <row r="3" spans="1:11">
      <c r="A3" s="143" t="s">
        <v>262</v>
      </c>
      <c r="B3" s="144" t="str" cm="1">
        <f t="array" ref="B3">_xlfn.IFS(I1&lt;850,VLOOKUP(I1,[1]บังคับคดี!$B:$ZZ,13,0),AND(I1&gt;=850,I1&lt;1435),VLOOKUP(I1,'[1]บังคับคดีใหม่ ปี2563-2564'!$B:$ZZ,14,0),I1&gt;=1435,VLOOKUP(I1,'[1]สืบทรัพย์ ปี 2564-25666'!$B:$ZZ,14,0))</f>
        <v>สินเชื่อสวัสดิการ</v>
      </c>
      <c r="C3" s="177" t="s">
        <v>210</v>
      </c>
      <c r="D3" s="147" cm="1">
        <f t="array" ref="D3">_xlfn.IFS(I1&lt;850,VLOOKUP(I1,[1]บังคับคดี!$B:$ZZ,59,0),AND(I1&gt;=850,I1&lt;1435),VLOOKUP(I1,'[1]บังคับคดีใหม่ ปี2563-2564'!$B:$ZZ,64,0),I1&gt;=1435,VLOOKUP(I1,'[1]สืบทรัพย์ ปี 2564-25666'!$B:$ZZ,72,0))</f>
        <v>823561020008</v>
      </c>
      <c r="E3" s="154" t="s">
        <v>265</v>
      </c>
      <c r="F3" s="149">
        <v>241177</v>
      </c>
      <c r="I3" s="241"/>
    </row>
    <row r="4" spans="1:11">
      <c r="A4" s="143" t="s">
        <v>263</v>
      </c>
      <c r="B4" s="146" cm="1">
        <f t="array" ref="B4">_xlfn.IFS(I1&lt;850,VLOOKUP(I1,[1]บังคับคดี!$B:$ZZ,5,0),AND(I1&gt;=850,I1&lt;1435),VLOOKUP(I1,'[1]บังคับคดีใหม่ ปี2563-2564'!$B:$ZZ,6,0),I1&gt;=1435,VLOOKUP(I1,'[1]สืบทรัพย์ ปี 2564-25666'!$B:$ZZ,6,0))</f>
        <v>800352016441</v>
      </c>
      <c r="C4" s="178" t="s">
        <v>274</v>
      </c>
      <c r="D4" s="148">
        <v>241379</v>
      </c>
      <c r="E4" s="143" t="s">
        <v>276</v>
      </c>
      <c r="F4" s="148">
        <v>239700</v>
      </c>
      <c r="I4" s="158" t="s">
        <v>250</v>
      </c>
    </row>
    <row r="5" spans="1:11">
      <c r="A5" s="143" t="s">
        <v>264</v>
      </c>
      <c r="B5" s="144" t="str" cm="1">
        <f t="array" ref="B5">_xlfn.IFS(I1&lt;850,VLOOKUP(I1,[1]บังคับคดี!$B:$ZZ,17,0),AND(I1&gt;=850,I1&lt;1435),VLOOKUP(I1,'[1]บังคับคดีใหม่ ปี2563-2564'!$B:$ZZ,18,0),I1&gt;=1435,VLOOKUP(I1,'[1]สืบทรัพย์ ปี 2564-25666'!$B:$ZZ,18,0))</f>
        <v>จังหวัดลำปาง</v>
      </c>
      <c r="C5" s="177" t="s">
        <v>156</v>
      </c>
      <c r="D5" s="144"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ผบ.792/2557</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ผบ.973/2557</v>
      </c>
      <c r="I5" s="158" t="s">
        <v>267</v>
      </c>
    </row>
    <row r="6" spans="1:11">
      <c r="A6" s="154" t="s">
        <v>275</v>
      </c>
      <c r="B6" s="173">
        <v>384775.17</v>
      </c>
      <c r="C6" s="176" t="s">
        <v>277</v>
      </c>
      <c r="D6" s="148">
        <v>243804</v>
      </c>
    </row>
    <row r="7" spans="1:11">
      <c r="A7" s="154"/>
      <c r="B7" s="192"/>
      <c r="D7" s="193"/>
    </row>
    <row r="8" spans="1:11">
      <c r="A8" s="154" t="s">
        <v>290</v>
      </c>
      <c r="B8" s="145" t="s">
        <v>292</v>
      </c>
      <c r="C8" s="177" t="s">
        <v>331</v>
      </c>
      <c r="D8" s="145">
        <v>42</v>
      </c>
      <c r="E8" s="177" t="s">
        <v>291</v>
      </c>
      <c r="F8" s="194">
        <v>3560300285736</v>
      </c>
      <c r="G8"/>
    </row>
    <row r="9" spans="1:11">
      <c r="A9" s="154" t="s">
        <v>341</v>
      </c>
      <c r="B9" s="205">
        <v>242075</v>
      </c>
      <c r="D9"/>
    </row>
    <row r="10" spans="1:11">
      <c r="A10" s="154"/>
      <c r="B10"/>
      <c r="C10"/>
      <c r="D10"/>
    </row>
    <row r="11" spans="1:11">
      <c r="A11" s="156" t="s">
        <v>249</v>
      </c>
      <c r="B11" s="161" t="s">
        <v>254</v>
      </c>
      <c r="C11" s="179" t="s">
        <v>234</v>
      </c>
      <c r="D11" s="150" t="s">
        <v>252</v>
      </c>
      <c r="E11" s="150" t="s">
        <v>241</v>
      </c>
      <c r="F11" s="150" t="s">
        <v>269</v>
      </c>
      <c r="G11" s="150" t="s">
        <v>251</v>
      </c>
      <c r="H11" s="140"/>
      <c r="I11" s="157" t="s">
        <v>238</v>
      </c>
      <c r="J11" s="157"/>
      <c r="K11" s="157"/>
    </row>
    <row r="12" spans="1:11" s="151" customFormat="1" ht="87" customHeight="1">
      <c r="A12" s="167" t="s">
        <v>213</v>
      </c>
      <c r="B12" s="159" t="s">
        <v>355</v>
      </c>
      <c r="C12" s="206" t="s">
        <v>353</v>
      </c>
      <c r="D12" s="152" t="s">
        <v>243</v>
      </c>
      <c r="E12" s="223" t="s">
        <v>354</v>
      </c>
      <c r="F12" s="171"/>
      <c r="G12" s="152"/>
      <c r="I12" s="242" t="s">
        <v>247</v>
      </c>
      <c r="J12" s="242"/>
      <c r="K12" s="242"/>
    </row>
    <row r="13" spans="1:11" s="151" customFormat="1">
      <c r="A13" s="167" t="s">
        <v>216</v>
      </c>
      <c r="B13" s="159" t="s">
        <v>356</v>
      </c>
      <c r="C13" s="206" t="s">
        <v>357</v>
      </c>
      <c r="D13" s="152" t="s">
        <v>243</v>
      </c>
      <c r="E13" s="159" t="s">
        <v>362</v>
      </c>
      <c r="F13" s="171"/>
      <c r="G13" s="152"/>
      <c r="I13" s="242"/>
      <c r="J13" s="242"/>
      <c r="K13" s="242"/>
    </row>
    <row r="14" spans="1:11" s="151" customFormat="1">
      <c r="A14" s="167" t="s">
        <v>214</v>
      </c>
      <c r="B14" s="159" t="s">
        <v>360</v>
      </c>
      <c r="C14" s="206" t="s">
        <v>358</v>
      </c>
      <c r="D14" s="152" t="s">
        <v>242</v>
      </c>
      <c r="E14" s="159"/>
      <c r="F14" s="171"/>
      <c r="G14" s="152"/>
      <c r="I14" s="168" t="s">
        <v>253</v>
      </c>
      <c r="J14" s="168"/>
      <c r="K14" s="168"/>
    </row>
    <row r="15" spans="1:11" s="151" customFormat="1">
      <c r="A15" s="167" t="s">
        <v>217</v>
      </c>
      <c r="B15" s="159" t="s">
        <v>359</v>
      </c>
      <c r="C15" s="206" t="s">
        <v>361</v>
      </c>
      <c r="D15" s="152" t="s">
        <v>243</v>
      </c>
      <c r="E15" s="159" t="s">
        <v>363</v>
      </c>
      <c r="F15" s="171"/>
      <c r="G15" s="152"/>
      <c r="I15" s="168" t="s">
        <v>255</v>
      </c>
      <c r="J15" s="168"/>
      <c r="K15" s="168"/>
    </row>
    <row r="16" spans="1:11" s="151" customFormat="1">
      <c r="A16" s="167" t="s">
        <v>215</v>
      </c>
      <c r="B16" s="159" t="s">
        <v>364</v>
      </c>
      <c r="C16" s="206" t="s">
        <v>365</v>
      </c>
      <c r="D16" s="152" t="s">
        <v>242</v>
      </c>
      <c r="E16" s="159"/>
      <c r="F16" s="171"/>
      <c r="G16" s="152"/>
      <c r="I16" s="168" t="s">
        <v>256</v>
      </c>
      <c r="J16" s="168"/>
      <c r="K16" s="168"/>
    </row>
    <row r="17" spans="1:12" s="151" customFormat="1">
      <c r="A17" s="167" t="s">
        <v>218</v>
      </c>
      <c r="B17" s="159" t="s">
        <v>366</v>
      </c>
      <c r="C17" s="206" t="s">
        <v>367</v>
      </c>
      <c r="D17" s="152" t="s">
        <v>242</v>
      </c>
      <c r="E17" s="159"/>
      <c r="F17" s="171"/>
      <c r="G17" s="152"/>
      <c r="I17" s="168" t="s">
        <v>257</v>
      </c>
      <c r="J17" s="168"/>
      <c r="K17" s="168"/>
    </row>
    <row r="18" spans="1:12" s="151" customFormat="1" ht="21.75" customHeight="1">
      <c r="A18" s="167" t="s">
        <v>219</v>
      </c>
      <c r="B18" s="159"/>
      <c r="C18" s="206"/>
      <c r="D18" s="152"/>
      <c r="E18" s="159"/>
      <c r="F18" s="171"/>
      <c r="G18" s="152"/>
      <c r="I18" s="168" t="s">
        <v>258</v>
      </c>
      <c r="J18" s="160"/>
      <c r="K18" s="160"/>
    </row>
    <row r="19" spans="1:12" s="151" customFormat="1">
      <c r="A19" s="167" t="s">
        <v>222</v>
      </c>
      <c r="B19" s="159" t="s">
        <v>152</v>
      </c>
      <c r="C19" s="206" t="s">
        <v>152</v>
      </c>
      <c r="D19" s="152" t="s">
        <v>152</v>
      </c>
      <c r="E19" s="159" t="s">
        <v>152</v>
      </c>
      <c r="F19" s="171"/>
      <c r="G19" s="152"/>
      <c r="I19" s="242" t="s">
        <v>259</v>
      </c>
      <c r="J19" s="242"/>
      <c r="K19" s="242"/>
    </row>
    <row r="20" spans="1:12" s="151" customFormat="1">
      <c r="A20" s="167" t="s">
        <v>220</v>
      </c>
      <c r="B20" s="159"/>
      <c r="C20" s="206"/>
      <c r="D20" s="152"/>
      <c r="E20" s="159"/>
      <c r="F20" s="171"/>
      <c r="G20" s="152"/>
      <c r="I20" s="242"/>
      <c r="J20" s="242"/>
      <c r="K20" s="242"/>
    </row>
    <row r="21" spans="1:12" s="151" customFormat="1">
      <c r="A21" s="167" t="s">
        <v>223</v>
      </c>
      <c r="B21" s="159"/>
      <c r="C21" s="206"/>
      <c r="D21" s="152"/>
      <c r="E21" s="169"/>
      <c r="F21" s="172"/>
      <c r="G21" s="152"/>
    </row>
    <row r="22" spans="1:12" s="151" customFormat="1">
      <c r="A22" s="167" t="s">
        <v>221</v>
      </c>
      <c r="B22" s="159"/>
      <c r="C22" s="206"/>
      <c r="D22" s="152"/>
      <c r="E22" s="159"/>
      <c r="F22" s="171"/>
      <c r="G22" s="152"/>
      <c r="I22" s="151" t="s">
        <v>271</v>
      </c>
    </row>
    <row r="23" spans="1:12" s="151" customFormat="1">
      <c r="A23" s="167" t="s">
        <v>224</v>
      </c>
      <c r="B23" s="159"/>
      <c r="C23" s="206"/>
      <c r="D23" s="152"/>
      <c r="E23" s="159"/>
      <c r="F23" s="171"/>
      <c r="G23" s="152"/>
      <c r="I23" s="151" t="str">
        <f>CONCATENATE(I1," - รายงานผลสืบทรัพย์ ราย ",B2," ",C2,D2," (สืบรอบที่ ",F2,")")</f>
        <v>652 - รายงานผลสืบทรัพย์ ราย นายถวัลย์   พงษ์นิกร สาขาเชียงใหม่ (สืบรอบที่ 3)</v>
      </c>
    </row>
    <row r="24" spans="1:12" s="151" customFormat="1">
      <c r="A24" s="167" t="s">
        <v>227</v>
      </c>
      <c r="B24" s="159"/>
      <c r="C24" s="206"/>
      <c r="D24" s="152"/>
      <c r="E24" s="159"/>
      <c r="F24" s="171"/>
      <c r="G24" s="152"/>
      <c r="I24" s="159"/>
      <c r="J24" s="243"/>
      <c r="K24" s="243"/>
      <c r="L24" s="243"/>
    </row>
    <row r="25" spans="1:12" s="151" customFormat="1">
      <c r="A25" s="167" t="s">
        <v>231</v>
      </c>
      <c r="B25" s="159"/>
      <c r="C25" s="206"/>
      <c r="D25" s="152"/>
      <c r="E25" s="159"/>
      <c r="F25" s="171"/>
      <c r="G25" s="152"/>
      <c r="J25" s="243"/>
      <c r="K25" s="243"/>
      <c r="L25" s="243"/>
    </row>
    <row r="26" spans="1:12" s="151" customFormat="1">
      <c r="A26" s="167" t="s">
        <v>228</v>
      </c>
      <c r="B26" s="159"/>
      <c r="C26" s="206"/>
      <c r="D26" s="152"/>
      <c r="E26" s="159"/>
      <c r="F26" s="171"/>
      <c r="G26" s="152"/>
      <c r="J26" s="243"/>
      <c r="K26" s="243"/>
      <c r="L26" s="243"/>
    </row>
    <row r="27" spans="1:12" s="151" customFormat="1">
      <c r="A27" s="167" t="s">
        <v>232</v>
      </c>
      <c r="B27" s="159"/>
      <c r="C27" s="206"/>
      <c r="D27" s="152"/>
      <c r="E27" s="169"/>
      <c r="F27" s="172"/>
      <c r="G27" s="152"/>
    </row>
    <row r="28" spans="1:12" s="151" customFormat="1">
      <c r="A28" s="167" t="s">
        <v>229</v>
      </c>
      <c r="B28" s="159"/>
      <c r="C28" s="206"/>
      <c r="D28" s="152"/>
      <c r="E28" s="159"/>
      <c r="F28" s="171"/>
      <c r="G28" s="152"/>
    </row>
    <row r="29" spans="1:12" s="151" customFormat="1">
      <c r="A29" s="167" t="s">
        <v>233</v>
      </c>
      <c r="B29" s="159"/>
      <c r="C29" s="206"/>
      <c r="D29" s="152"/>
      <c r="E29" s="159"/>
      <c r="F29" s="171"/>
      <c r="G29" s="152"/>
    </row>
    <row r="30" spans="1:12" s="151" customFormat="1">
      <c r="A30" s="167" t="s">
        <v>230</v>
      </c>
      <c r="B30" s="159"/>
      <c r="C30" s="206"/>
      <c r="D30" s="152"/>
      <c r="E30" s="159"/>
      <c r="F30" s="171"/>
      <c r="G30" s="152"/>
    </row>
    <row r="31" spans="1:12" s="151" customFormat="1">
      <c r="A31" s="170" t="s">
        <v>226</v>
      </c>
      <c r="B31" s="159"/>
      <c r="C31" s="207"/>
      <c r="D31" s="152"/>
      <c r="E31" s="159"/>
      <c r="F31" s="171"/>
      <c r="G31" s="152"/>
    </row>
    <row r="33" spans="1:6">
      <c r="A33" s="174" t="s">
        <v>270</v>
      </c>
      <c r="B33" s="2" t="s">
        <v>368</v>
      </c>
      <c r="D33" s="175" t="s">
        <v>269</v>
      </c>
      <c r="E33" s="180">
        <v>478800</v>
      </c>
      <c r="F33" s="2" t="s">
        <v>132</v>
      </c>
    </row>
    <row r="35" spans="1:6">
      <c r="A35" s="221"/>
      <c r="B35" s="222"/>
      <c r="C35" s="222"/>
      <c r="D35" s="222"/>
    </row>
  </sheetData>
  <mergeCells count="4">
    <mergeCell ref="I1:I3"/>
    <mergeCell ref="I12:K13"/>
    <mergeCell ref="I19:K20"/>
    <mergeCell ref="J24:L26"/>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display="ดาต้า"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20" zoomScaleNormal="100" zoomScaleSheetLayoutView="100" workbookViewId="0">
      <selection activeCell="G21" sqref="G21:S21"/>
    </sheetView>
  </sheetViews>
  <sheetFormatPr defaultColWidth="6.125" defaultRowHeight="21.75"/>
  <cols>
    <col min="1" max="33" width="2.25" style="2" customWidth="1"/>
    <col min="34" max="34" width="2.875" style="2" customWidth="1"/>
    <col min="35" max="35" width="3.625" style="2" customWidth="1"/>
    <col min="36" max="36" width="1"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L1" s="142">
        <f>YEAR(AL2)</f>
        <v>2567</v>
      </c>
    </row>
    <row r="2" spans="1:43" ht="23.25">
      <c r="A2" s="271" t="str">
        <f>CONCATENATE("รายงานการสืบทรัพย์ (ข้อมูล ณ วันที่ ",TEXT(AL2,"d ดดดด yyyy"),")")</f>
        <v>รายงานการสืบทรัพย์ (ข้อมูล ณ วันที่ 5 กรกฎาคม 2567)</v>
      </c>
      <c r="B2" s="271"/>
      <c r="C2" s="271"/>
      <c r="D2" s="271"/>
      <c r="E2" s="271"/>
      <c r="F2" s="271"/>
      <c r="G2" s="271"/>
      <c r="H2" s="271"/>
      <c r="I2" s="271"/>
      <c r="J2" s="271"/>
      <c r="K2" s="271"/>
      <c r="L2" s="271"/>
      <c r="M2" s="271"/>
      <c r="N2" s="271"/>
      <c r="O2" s="271"/>
      <c r="P2" s="271"/>
      <c r="Q2" s="271"/>
      <c r="R2" s="271"/>
      <c r="S2" s="271"/>
      <c r="T2" s="271"/>
      <c r="U2" s="271"/>
      <c r="V2" s="271"/>
      <c r="W2" s="271"/>
      <c r="X2" s="271"/>
      <c r="Y2" s="271"/>
      <c r="Z2" s="271"/>
      <c r="AA2" s="271"/>
      <c r="AB2" s="271"/>
      <c r="AC2" s="271"/>
      <c r="AD2" s="271"/>
      <c r="AE2" s="271"/>
      <c r="AF2" s="271"/>
      <c r="AG2" s="271"/>
      <c r="AH2" s="271"/>
      <c r="AI2" s="271"/>
      <c r="AJ2" s="142"/>
      <c r="AK2" s="34" t="s">
        <v>206</v>
      </c>
      <c r="AL2" s="166">
        <v>243804</v>
      </c>
      <c r="AM2" s="153" t="s">
        <v>245</v>
      </c>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207</v>
      </c>
      <c r="B4" s="137"/>
      <c r="E4" s="266" t="str">
        <f>Sheet1!B2</f>
        <v>นายถวัลย์   พงษ์นิกร</v>
      </c>
      <c r="F4" s="266"/>
      <c r="G4" s="266"/>
      <c r="H4" s="266"/>
      <c r="I4" s="266"/>
      <c r="J4" s="266"/>
      <c r="K4" s="266"/>
      <c r="L4" s="266"/>
      <c r="M4" s="266"/>
      <c r="N4" s="266"/>
      <c r="O4" s="266"/>
      <c r="P4" s="266"/>
      <c r="Q4" s="266"/>
      <c r="R4" s="266"/>
      <c r="S4" s="266"/>
      <c r="T4" s="266"/>
      <c r="U4" s="246" t="s">
        <v>73</v>
      </c>
      <c r="V4" s="246"/>
      <c r="W4" s="266" t="str">
        <f>Sheet1!D2</f>
        <v>เชียงใหม่</v>
      </c>
      <c r="X4" s="266"/>
      <c r="Y4" s="266"/>
      <c r="Z4" s="266"/>
      <c r="AA4" s="266"/>
      <c r="AB4" s="266"/>
      <c r="AC4" s="266"/>
      <c r="AD4" s="266"/>
      <c r="AE4" s="266"/>
      <c r="AF4" s="266"/>
      <c r="AG4" s="266"/>
      <c r="AH4" s="266"/>
      <c r="AI4" s="266"/>
      <c r="AJ4" s="266"/>
      <c r="AK4" s="138"/>
      <c r="AM4" s="138"/>
      <c r="AO4" s="162" t="s">
        <v>246</v>
      </c>
      <c r="AP4" s="138"/>
      <c r="AQ4" s="138"/>
    </row>
    <row r="5" spans="1:43">
      <c r="A5" s="19" t="s">
        <v>208</v>
      </c>
      <c r="B5" s="137"/>
      <c r="D5" s="266" t="str">
        <f>Sheet1!B3</f>
        <v>สินเชื่อสวัสดิการ</v>
      </c>
      <c r="E5" s="266"/>
      <c r="F5" s="266"/>
      <c r="G5" s="266"/>
      <c r="H5" s="266"/>
      <c r="I5" s="266"/>
      <c r="J5" s="266"/>
      <c r="K5" s="266"/>
      <c r="L5" s="266"/>
      <c r="M5" s="266"/>
      <c r="N5" s="266"/>
      <c r="O5" s="266"/>
      <c r="P5" s="266"/>
      <c r="Q5" s="266"/>
      <c r="R5" s="266"/>
      <c r="S5" s="246" t="s">
        <v>210</v>
      </c>
      <c r="T5" s="246"/>
      <c r="U5" s="246"/>
      <c r="V5" s="246"/>
      <c r="W5" s="272">
        <f>IF(OR(Sheet1!D3=0,Sheet1!D3="-"),"-",Sheet1!D3)</f>
        <v>823561020008</v>
      </c>
      <c r="X5" s="272"/>
      <c r="Y5" s="272"/>
      <c r="Z5" s="272"/>
      <c r="AA5" s="272"/>
      <c r="AB5" s="272"/>
      <c r="AC5" s="272"/>
      <c r="AD5" s="272"/>
      <c r="AE5" s="272"/>
      <c r="AF5" s="272"/>
      <c r="AG5" s="272"/>
      <c r="AH5" s="272"/>
      <c r="AI5" s="272"/>
      <c r="AJ5" s="272"/>
      <c r="AK5" s="138"/>
      <c r="AL5" s="188" t="s">
        <v>271</v>
      </c>
      <c r="AM5" s="187" t="s">
        <v>369</v>
      </c>
      <c r="AO5" s="163" t="s">
        <v>268</v>
      </c>
      <c r="AP5" s="138"/>
      <c r="AQ5" s="138"/>
    </row>
    <row r="6" spans="1:43">
      <c r="A6" s="19" t="s">
        <v>209</v>
      </c>
      <c r="B6" s="137"/>
      <c r="F6" s="267">
        <f>Sheet1!B4</f>
        <v>800352016441</v>
      </c>
      <c r="G6" s="268"/>
      <c r="H6" s="268"/>
      <c r="I6" s="268"/>
      <c r="J6" s="268"/>
      <c r="K6" s="268"/>
      <c r="L6" s="268"/>
      <c r="M6" s="268"/>
      <c r="N6" s="268"/>
      <c r="O6" s="268"/>
      <c r="P6" s="268"/>
      <c r="Q6" s="268"/>
      <c r="R6" s="268"/>
      <c r="S6" s="268"/>
      <c r="T6" s="268"/>
      <c r="U6" s="268"/>
      <c r="V6" s="268"/>
      <c r="W6" s="268"/>
      <c r="X6" s="268"/>
      <c r="Y6" s="268"/>
      <c r="Z6" s="268"/>
      <c r="AA6" s="268"/>
      <c r="AB6" s="268"/>
      <c r="AC6" s="268"/>
      <c r="AD6" s="268"/>
      <c r="AE6" s="268"/>
      <c r="AF6" s="268"/>
      <c r="AG6" s="268"/>
      <c r="AH6" s="268"/>
      <c r="AI6" s="268"/>
      <c r="AJ6" s="268"/>
      <c r="AK6" s="138"/>
      <c r="AL6" s="151" t="str">
        <f>CONCATENATE(Sheet1!I1,"(",RIGHT(AL1,2),") - รายงานผลสืบทรัพย์ ราย ",Sheet1!B2," ",Sheet1!C2,Sheet1!D2," (สืบรอบที่ ",Sheet1!F2,")",IF(Sheet1!B33=""," - ไม่พบทรัพย์",""))</f>
        <v>652(67) - รายงานผลสืบทรัพย์ ราย นายถวัลย์   พงษ์นิกร สาขาเชียงใหม่ (สืบรอบที่ 3)</v>
      </c>
      <c r="AM6" s="138"/>
      <c r="AO6" s="163" t="s">
        <v>260</v>
      </c>
      <c r="AP6" s="138"/>
      <c r="AQ6" s="138"/>
    </row>
    <row r="7" spans="1:43">
      <c r="A7" s="19" t="s">
        <v>63</v>
      </c>
      <c r="B7" s="137"/>
      <c r="C7" s="266" t="str">
        <f>Sheet1!B5</f>
        <v>จังหวัดลำปาง</v>
      </c>
      <c r="D7" s="266"/>
      <c r="E7" s="266"/>
      <c r="F7" s="266"/>
      <c r="G7" s="266"/>
      <c r="H7" s="266"/>
      <c r="I7" s="266"/>
      <c r="J7" s="266"/>
      <c r="K7" s="245" t="s">
        <v>211</v>
      </c>
      <c r="L7" s="245"/>
      <c r="M7" s="245"/>
      <c r="N7" s="245"/>
      <c r="O7" s="245"/>
      <c r="P7" s="245"/>
      <c r="Q7" s="273" t="str">
        <f>Sheet1!D5</f>
        <v>ผบ.792/2557</v>
      </c>
      <c r="R7" s="273"/>
      <c r="S7" s="273"/>
      <c r="T7" s="273"/>
      <c r="U7" s="273"/>
      <c r="V7" s="273"/>
      <c r="W7" s="273"/>
      <c r="X7" s="244" t="s">
        <v>212</v>
      </c>
      <c r="Y7" s="244"/>
      <c r="Z7" s="244"/>
      <c r="AA7" s="244"/>
      <c r="AB7" s="244"/>
      <c r="AC7" s="244"/>
      <c r="AD7" s="273" t="str">
        <f>Sheet1!F5</f>
        <v>ผบ.973/2557</v>
      </c>
      <c r="AE7" s="273"/>
      <c r="AF7" s="273"/>
      <c r="AG7" s="273"/>
      <c r="AH7" s="273"/>
      <c r="AI7" s="273"/>
      <c r="AJ7" s="273"/>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
        <v>213</v>
      </c>
      <c r="F9" s="252" t="str">
        <f>Sheet1!B12</f>
        <v>นายถวัลย์ พงษ์นิกร</v>
      </c>
      <c r="G9" s="252"/>
      <c r="H9" s="252"/>
      <c r="I9" s="252"/>
      <c r="J9" s="252"/>
      <c r="K9" s="252"/>
      <c r="L9" s="252"/>
      <c r="M9" s="252"/>
      <c r="N9" s="252"/>
      <c r="O9" s="252"/>
      <c r="P9" s="252"/>
      <c r="Q9" s="252"/>
      <c r="R9" s="252"/>
      <c r="S9" s="2" t="s">
        <v>216</v>
      </c>
      <c r="Y9" s="259" t="str">
        <f>Sheet1!B13</f>
        <v>นางนิตยา พงษ์นิกร</v>
      </c>
      <c r="Z9" s="259"/>
      <c r="AA9" s="259"/>
      <c r="AB9" s="259"/>
      <c r="AC9" s="259"/>
      <c r="AD9" s="259"/>
      <c r="AE9" s="259"/>
      <c r="AF9" s="259"/>
      <c r="AG9" s="259"/>
      <c r="AH9" s="259"/>
      <c r="AI9" s="259"/>
      <c r="AJ9" s="259"/>
      <c r="AK9" s="138"/>
      <c r="AN9" s="138"/>
      <c r="AO9" s="164" t="s">
        <v>238</v>
      </c>
      <c r="AP9" s="138"/>
      <c r="AQ9" s="138"/>
    </row>
    <row r="10" spans="1:43">
      <c r="A10" s="19"/>
      <c r="B10" s="2" t="s">
        <v>214</v>
      </c>
      <c r="F10" s="252" t="str">
        <f>Sheet1!B14</f>
        <v>นางศิภาภางค์ เรืองกรี</v>
      </c>
      <c r="G10" s="252"/>
      <c r="H10" s="252"/>
      <c r="I10" s="252"/>
      <c r="J10" s="252"/>
      <c r="K10" s="252"/>
      <c r="L10" s="252"/>
      <c r="M10" s="252"/>
      <c r="N10" s="252"/>
      <c r="O10" s="252"/>
      <c r="P10" s="252"/>
      <c r="Q10" s="252"/>
      <c r="R10" s="252"/>
      <c r="S10" s="2" t="s">
        <v>217</v>
      </c>
      <c r="Y10" s="259" t="str">
        <f>Sheet1!B15</f>
        <v>นายกวี เรืองกรี</v>
      </c>
      <c r="Z10" s="259"/>
      <c r="AA10" s="259"/>
      <c r="AB10" s="259"/>
      <c r="AC10" s="259"/>
      <c r="AD10" s="259"/>
      <c r="AE10" s="259"/>
      <c r="AF10" s="259"/>
      <c r="AG10" s="259"/>
      <c r="AH10" s="259"/>
      <c r="AI10" s="259"/>
      <c r="AJ10" s="259"/>
      <c r="AK10" s="138"/>
      <c r="AN10" s="138"/>
      <c r="AO10" s="165" t="s">
        <v>239</v>
      </c>
      <c r="AP10" s="138"/>
      <c r="AQ10" s="138"/>
    </row>
    <row r="11" spans="1:43">
      <c r="A11" s="19"/>
      <c r="B11" s="2" t="s">
        <v>215</v>
      </c>
      <c r="F11" s="252" t="str">
        <f>Sheet1!B16</f>
        <v>นายอดิศร คำหมื่น</v>
      </c>
      <c r="G11" s="252"/>
      <c r="H11" s="252"/>
      <c r="I11" s="252"/>
      <c r="J11" s="252"/>
      <c r="K11" s="252"/>
      <c r="L11" s="252"/>
      <c r="M11" s="252"/>
      <c r="N11" s="252"/>
      <c r="O11" s="252"/>
      <c r="P11" s="252"/>
      <c r="Q11" s="252"/>
      <c r="R11" s="252"/>
      <c r="S11" s="2" t="s">
        <v>218</v>
      </c>
      <c r="Y11" s="259" t="str">
        <f>Sheet1!B17</f>
        <v>นางสาวอุบลรัตน์ คำหมื่น</v>
      </c>
      <c r="Z11" s="259"/>
      <c r="AA11" s="259"/>
      <c r="AB11" s="259"/>
      <c r="AC11" s="259"/>
      <c r="AD11" s="259"/>
      <c r="AE11" s="259"/>
      <c r="AF11" s="259"/>
      <c r="AG11" s="259"/>
      <c r="AH11" s="259"/>
      <c r="AI11" s="259"/>
      <c r="AJ11" s="259"/>
      <c r="AK11" s="138"/>
      <c r="AL11" s="138"/>
      <c r="AM11" s="138"/>
      <c r="AN11" s="138"/>
      <c r="AO11" s="165" t="s">
        <v>240</v>
      </c>
      <c r="AP11" s="138"/>
      <c r="AQ11" s="138"/>
    </row>
    <row r="12" spans="1:43" hidden="1">
      <c r="A12" s="19"/>
      <c r="B12" s="2" t="s">
        <v>219</v>
      </c>
      <c r="F12" s="252">
        <f>Sheet1!B18</f>
        <v>0</v>
      </c>
      <c r="G12" s="252"/>
      <c r="H12" s="252"/>
      <c r="I12" s="252"/>
      <c r="J12" s="252"/>
      <c r="K12" s="252"/>
      <c r="L12" s="252"/>
      <c r="M12" s="252"/>
      <c r="N12" s="252"/>
      <c r="O12" s="252"/>
      <c r="P12" s="252"/>
      <c r="Q12" s="252"/>
      <c r="R12" s="252"/>
      <c r="S12" s="2" t="s">
        <v>222</v>
      </c>
      <c r="Y12" s="259" t="str">
        <f>Sheet1!B19</f>
        <v>-</v>
      </c>
      <c r="Z12" s="259"/>
      <c r="AA12" s="259"/>
      <c r="AB12" s="259"/>
      <c r="AC12" s="259"/>
      <c r="AD12" s="259"/>
      <c r="AE12" s="259"/>
      <c r="AF12" s="259"/>
      <c r="AG12" s="259"/>
      <c r="AH12" s="259"/>
      <c r="AI12" s="259"/>
      <c r="AJ12" s="259"/>
      <c r="AK12" s="138"/>
      <c r="AL12" s="138"/>
      <c r="AM12" s="138"/>
      <c r="AN12" s="138"/>
      <c r="AO12" s="165" t="s">
        <v>244</v>
      </c>
      <c r="AP12" s="138"/>
      <c r="AQ12" s="138"/>
    </row>
    <row r="13" spans="1:43" hidden="1">
      <c r="A13" s="19"/>
      <c r="B13" s="2" t="s">
        <v>220</v>
      </c>
      <c r="F13" s="252">
        <f>Sheet1!B20</f>
        <v>0</v>
      </c>
      <c r="G13" s="252"/>
      <c r="H13" s="252"/>
      <c r="I13" s="252"/>
      <c r="J13" s="252"/>
      <c r="K13" s="252"/>
      <c r="L13" s="252"/>
      <c r="M13" s="252"/>
      <c r="N13" s="252"/>
      <c r="O13" s="252"/>
      <c r="P13" s="252"/>
      <c r="Q13" s="252"/>
      <c r="R13" s="252"/>
      <c r="S13" s="2" t="s">
        <v>223</v>
      </c>
      <c r="Y13" s="259">
        <f>Sheet1!B21</f>
        <v>0</v>
      </c>
      <c r="Z13" s="259"/>
      <c r="AA13" s="259"/>
      <c r="AB13" s="259"/>
      <c r="AC13" s="259"/>
      <c r="AD13" s="259"/>
      <c r="AE13" s="259"/>
      <c r="AF13" s="259"/>
      <c r="AG13" s="259"/>
      <c r="AH13" s="259"/>
      <c r="AI13" s="259"/>
      <c r="AJ13" s="259"/>
      <c r="AK13" s="138"/>
      <c r="AL13" s="138"/>
      <c r="AM13" s="138"/>
      <c r="AN13" s="138"/>
      <c r="AO13" s="138"/>
      <c r="AP13" s="138"/>
      <c r="AQ13" s="138"/>
    </row>
    <row r="14" spans="1:43" hidden="1">
      <c r="A14" s="19"/>
      <c r="B14" s="2" t="s">
        <v>221</v>
      </c>
      <c r="F14" s="252">
        <f>Sheet1!B22</f>
        <v>0</v>
      </c>
      <c r="G14" s="252"/>
      <c r="H14" s="252"/>
      <c r="I14" s="252"/>
      <c r="J14" s="252"/>
      <c r="K14" s="252"/>
      <c r="L14" s="252"/>
      <c r="M14" s="252"/>
      <c r="N14" s="252"/>
      <c r="O14" s="252"/>
      <c r="P14" s="252"/>
      <c r="Q14" s="252"/>
      <c r="R14" s="252"/>
      <c r="S14" s="2" t="s">
        <v>224</v>
      </c>
      <c r="Y14" s="259">
        <f>Sheet1!B23</f>
        <v>0</v>
      </c>
      <c r="Z14" s="259"/>
      <c r="AA14" s="259"/>
      <c r="AB14" s="259"/>
      <c r="AC14" s="259"/>
      <c r="AD14" s="259"/>
      <c r="AE14" s="259"/>
      <c r="AF14" s="259"/>
      <c r="AG14" s="259"/>
      <c r="AH14" s="259"/>
      <c r="AI14" s="259"/>
      <c r="AJ14" s="259"/>
      <c r="AK14" s="138"/>
      <c r="AL14" s="138"/>
      <c r="AM14" s="138"/>
      <c r="AN14" s="138"/>
      <c r="AO14" s="138"/>
      <c r="AP14" s="138"/>
      <c r="AQ14" s="138"/>
    </row>
    <row r="15" spans="1:43" hidden="1">
      <c r="A15" s="19"/>
      <c r="B15" s="2" t="s">
        <v>227</v>
      </c>
      <c r="F15" s="252">
        <f>Sheet1!B24</f>
        <v>0</v>
      </c>
      <c r="G15" s="252"/>
      <c r="H15" s="252"/>
      <c r="I15" s="252"/>
      <c r="J15" s="252"/>
      <c r="K15" s="252"/>
      <c r="L15" s="252"/>
      <c r="M15" s="252"/>
      <c r="N15" s="252"/>
      <c r="O15" s="252"/>
      <c r="P15" s="252"/>
      <c r="Q15" s="252"/>
      <c r="R15" s="252"/>
      <c r="S15" s="2" t="s">
        <v>231</v>
      </c>
      <c r="Y15" s="259">
        <f>Sheet1!B25</f>
        <v>0</v>
      </c>
      <c r="Z15" s="259"/>
      <c r="AA15" s="259"/>
      <c r="AB15" s="259"/>
      <c r="AC15" s="259"/>
      <c r="AD15" s="259"/>
      <c r="AE15" s="259"/>
      <c r="AF15" s="259"/>
      <c r="AG15" s="259"/>
      <c r="AH15" s="259"/>
      <c r="AI15" s="259"/>
      <c r="AJ15" s="259"/>
      <c r="AK15" s="138"/>
      <c r="AL15" s="138"/>
      <c r="AM15" s="138"/>
      <c r="AN15" s="138"/>
      <c r="AO15" s="138"/>
      <c r="AP15" s="138"/>
      <c r="AQ15" s="138"/>
    </row>
    <row r="16" spans="1:43" hidden="1">
      <c r="A16" s="19"/>
      <c r="B16" s="2" t="s">
        <v>228</v>
      </c>
      <c r="F16" s="252">
        <f>Sheet1!B26</f>
        <v>0</v>
      </c>
      <c r="G16" s="252"/>
      <c r="H16" s="252"/>
      <c r="I16" s="252"/>
      <c r="J16" s="252"/>
      <c r="K16" s="252"/>
      <c r="L16" s="252"/>
      <c r="M16" s="252"/>
      <c r="N16" s="252"/>
      <c r="O16" s="252"/>
      <c r="P16" s="252"/>
      <c r="Q16" s="252"/>
      <c r="R16" s="252"/>
      <c r="S16" s="2" t="s">
        <v>232</v>
      </c>
      <c r="Y16" s="259">
        <f>Sheet1!B27</f>
        <v>0</v>
      </c>
      <c r="Z16" s="259"/>
      <c r="AA16" s="259"/>
      <c r="AB16" s="259"/>
      <c r="AC16" s="259"/>
      <c r="AD16" s="259"/>
      <c r="AE16" s="259"/>
      <c r="AF16" s="259"/>
      <c r="AG16" s="259"/>
      <c r="AH16" s="259"/>
      <c r="AI16" s="259"/>
      <c r="AJ16" s="259"/>
      <c r="AK16" s="138"/>
      <c r="AL16" s="138"/>
      <c r="AM16" s="138"/>
      <c r="AN16" s="138"/>
      <c r="AO16" s="138"/>
      <c r="AP16" s="138"/>
      <c r="AQ16" s="138"/>
    </row>
    <row r="17" spans="1:43" hidden="1">
      <c r="A17" s="19"/>
      <c r="B17" s="2" t="s">
        <v>229</v>
      </c>
      <c r="F17" s="252">
        <f>Sheet1!B28</f>
        <v>0</v>
      </c>
      <c r="G17" s="252"/>
      <c r="H17" s="252"/>
      <c r="I17" s="252"/>
      <c r="J17" s="252"/>
      <c r="K17" s="252"/>
      <c r="L17" s="252"/>
      <c r="M17" s="252"/>
      <c r="N17" s="252"/>
      <c r="O17" s="252"/>
      <c r="P17" s="252"/>
      <c r="Q17" s="252"/>
      <c r="R17" s="252"/>
      <c r="S17" s="2" t="s">
        <v>233</v>
      </c>
      <c r="Y17" s="259">
        <f>Sheet1!B29</f>
        <v>0</v>
      </c>
      <c r="Z17" s="259"/>
      <c r="AA17" s="259"/>
      <c r="AB17" s="259"/>
      <c r="AC17" s="259"/>
      <c r="AD17" s="259"/>
      <c r="AE17" s="259"/>
      <c r="AF17" s="259"/>
      <c r="AG17" s="259"/>
      <c r="AH17" s="259"/>
      <c r="AI17" s="259"/>
      <c r="AJ17" s="259"/>
      <c r="AK17" s="138"/>
      <c r="AL17" s="138"/>
      <c r="AM17" s="138"/>
      <c r="AN17" s="138"/>
      <c r="AO17" s="138"/>
      <c r="AP17" s="138"/>
      <c r="AQ17" s="138"/>
    </row>
    <row r="18" spans="1:43" hidden="1">
      <c r="A18" s="19"/>
      <c r="B18" s="2" t="s">
        <v>230</v>
      </c>
      <c r="F18" s="252">
        <f>Sheet1!B30</f>
        <v>0</v>
      </c>
      <c r="G18" s="252"/>
      <c r="H18" s="252"/>
      <c r="I18" s="252"/>
      <c r="J18" s="252"/>
      <c r="K18" s="252"/>
      <c r="L18" s="252"/>
      <c r="M18" s="252"/>
      <c r="N18" s="252"/>
      <c r="O18" s="252"/>
      <c r="P18" s="252"/>
      <c r="Q18" s="252"/>
      <c r="R18" s="252"/>
      <c r="S18" s="2" t="s">
        <v>226</v>
      </c>
      <c r="Y18" s="259">
        <f>Sheet1!B31</f>
        <v>0</v>
      </c>
      <c r="Z18" s="259"/>
      <c r="AA18" s="259"/>
      <c r="AB18" s="259"/>
      <c r="AC18" s="259"/>
      <c r="AD18" s="259"/>
      <c r="AE18" s="259"/>
      <c r="AF18" s="259"/>
      <c r="AG18" s="259"/>
      <c r="AH18" s="259"/>
      <c r="AI18" s="259"/>
      <c r="AJ18" s="259"/>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0" t="s">
        <v>205</v>
      </c>
      <c r="B20" s="270"/>
      <c r="C20" s="270"/>
      <c r="D20" s="270"/>
      <c r="E20" s="270"/>
      <c r="F20" s="270"/>
      <c r="G20" s="270" t="s">
        <v>225</v>
      </c>
      <c r="H20" s="270"/>
      <c r="I20" s="270"/>
      <c r="J20" s="270"/>
      <c r="K20" s="270"/>
      <c r="L20" s="270"/>
      <c r="M20" s="270"/>
      <c r="N20" s="270"/>
      <c r="O20" s="270"/>
      <c r="P20" s="270"/>
      <c r="Q20" s="270"/>
      <c r="R20" s="270"/>
      <c r="S20" s="270"/>
      <c r="T20" s="270" t="s">
        <v>273</v>
      </c>
      <c r="U20" s="270"/>
      <c r="V20" s="270"/>
      <c r="W20" s="270"/>
      <c r="X20" s="269" t="s">
        <v>236</v>
      </c>
      <c r="Y20" s="269"/>
      <c r="Z20" s="269"/>
      <c r="AA20" s="269"/>
      <c r="AB20" s="269"/>
      <c r="AC20" s="269"/>
      <c r="AD20" s="269"/>
      <c r="AE20" s="269"/>
      <c r="AF20" s="269"/>
      <c r="AG20" s="269"/>
      <c r="AH20" s="269"/>
      <c r="AI20" s="269"/>
      <c r="AJ20" s="269"/>
      <c r="AK20" s="138"/>
      <c r="AL20" s="138"/>
      <c r="AM20" s="138"/>
      <c r="AN20" s="138"/>
      <c r="AO20" s="138"/>
      <c r="AP20" s="138"/>
      <c r="AQ20" s="138"/>
    </row>
    <row r="21" spans="1:43" ht="91.5" customHeight="1">
      <c r="A21" s="248" t="str">
        <f>IF(F9=0,"ซ่อนช่อง","จำเลยที่ 1")</f>
        <v>จำเลยที่ 1</v>
      </c>
      <c r="B21" s="248"/>
      <c r="C21" s="248"/>
      <c r="D21" s="248"/>
      <c r="E21" s="248"/>
      <c r="F21" s="248"/>
      <c r="G21" s="371" t="s">
        <v>237</v>
      </c>
      <c r="H21" s="371"/>
      <c r="I21" s="371"/>
      <c r="J21" s="371"/>
      <c r="K21" s="371"/>
      <c r="L21" s="371"/>
      <c r="M21" s="371"/>
      <c r="N21" s="371"/>
      <c r="O21" s="371"/>
      <c r="P21" s="371"/>
      <c r="Q21" s="371"/>
      <c r="R21" s="371"/>
      <c r="S21" s="371"/>
      <c r="T21" s="250" t="str">
        <f>VLOOKUP(A21,Sheet1!A11:G31,4,0)</f>
        <v>พบ</v>
      </c>
      <c r="U21" s="250"/>
      <c r="V21" s="250"/>
      <c r="W21" s="250"/>
      <c r="X21" s="251" t="str">
        <f>IF(OR(T21="ไม่พบ",T21="-"),"-",VLOOKUP(A21,Sheet1!A11:G31,5,0))</f>
        <v>โฉนดเลขที่ 160183 (ติดอายัด) โฉนดเลขที่ 187274 (ติดอายัด) โฉนดเลขที่ 13584 (ติดจำนอง) โฉนดเลขที่ 4073 (ปลอดจำนอง) โฉนดเลขที่ 4086 (ปลอดจำนอง)</v>
      </c>
      <c r="Y21" s="251"/>
      <c r="Z21" s="251"/>
      <c r="AA21" s="251"/>
      <c r="AB21" s="251"/>
      <c r="AC21" s="251"/>
      <c r="AD21" s="251"/>
      <c r="AE21" s="251"/>
      <c r="AF21" s="251"/>
      <c r="AG21" s="251"/>
      <c r="AH21" s="251"/>
      <c r="AI21" s="251"/>
      <c r="AJ21" s="251"/>
      <c r="AK21" s="138"/>
      <c r="AL21" s="138"/>
      <c r="AM21" s="138"/>
      <c r="AN21" s="138"/>
      <c r="AO21" s="138"/>
      <c r="AP21" s="138"/>
      <c r="AQ21" s="138"/>
    </row>
    <row r="22" spans="1:43" ht="22.5" customHeight="1">
      <c r="A22" s="248"/>
      <c r="B22" s="248"/>
      <c r="C22" s="248"/>
      <c r="D22" s="248"/>
      <c r="E22" s="248"/>
      <c r="F22" s="248"/>
      <c r="G22" s="247" t="s">
        <v>272</v>
      </c>
      <c r="H22" s="247"/>
      <c r="I22" s="247"/>
      <c r="J22" s="247"/>
      <c r="K22" s="247"/>
      <c r="L22" s="247"/>
      <c r="M22" s="247"/>
      <c r="N22" s="247"/>
      <c r="O22" s="247"/>
      <c r="P22" s="247"/>
      <c r="Q22" s="247"/>
      <c r="R22" s="247"/>
      <c r="S22" s="247"/>
      <c r="T22" s="181"/>
      <c r="U22" s="186" t="str">
        <f>IF(Sheet1!G12="พบ","R","£")</f>
        <v>£</v>
      </c>
      <c r="V22" s="183"/>
      <c r="W22" s="184" t="s">
        <v>243</v>
      </c>
      <c r="X22" s="183"/>
      <c r="Y22" s="183"/>
      <c r="Z22" s="182"/>
      <c r="AA22" s="183"/>
      <c r="AB22" s="186" t="str">
        <f>IF(Sheet1!G12="ไม่พบ","R","£")</f>
        <v>£</v>
      </c>
      <c r="AC22" s="183"/>
      <c r="AD22" s="184" t="s">
        <v>242</v>
      </c>
      <c r="AE22" s="183"/>
      <c r="AF22" s="183"/>
      <c r="AG22" s="183"/>
      <c r="AH22" s="183"/>
      <c r="AI22" s="183"/>
      <c r="AJ22" s="185"/>
      <c r="AK22" s="138"/>
      <c r="AL22" s="138"/>
      <c r="AM22" s="138"/>
      <c r="AN22" s="138"/>
      <c r="AO22" s="138"/>
      <c r="AP22" s="138"/>
      <c r="AQ22" s="138"/>
    </row>
    <row r="23" spans="1:43" ht="64.5" customHeight="1">
      <c r="A23" s="248" t="str">
        <f>IF(Y9=0,"ซ่อนช่อง","คู่สมรสจำเลยที่ 1")</f>
        <v>คู่สมรสจำเลยที่ 1</v>
      </c>
      <c r="B23" s="248"/>
      <c r="C23" s="248"/>
      <c r="D23" s="248"/>
      <c r="E23" s="248"/>
      <c r="F23" s="248"/>
      <c r="G23" s="247" t="s">
        <v>237</v>
      </c>
      <c r="H23" s="247"/>
      <c r="I23" s="247"/>
      <c r="J23" s="247"/>
      <c r="K23" s="247"/>
      <c r="L23" s="247"/>
      <c r="M23" s="247"/>
      <c r="N23" s="247"/>
      <c r="O23" s="247"/>
      <c r="P23" s="247"/>
      <c r="Q23" s="247"/>
      <c r="R23" s="247"/>
      <c r="S23" s="247"/>
      <c r="T23" s="250" t="str">
        <f>VLOOKUP(A23,Sheet1!A11:G31,4,0)</f>
        <v>พบ</v>
      </c>
      <c r="U23" s="250"/>
      <c r="V23" s="250"/>
      <c r="W23" s="250"/>
      <c r="X23" s="251" t="str">
        <f>IF(OR(T23="ไม่พบ",T23="-"),"-",VLOOKUP(A23,Sheet1!A11:G31,5,0))</f>
        <v>โฉนดเลขที่ 160183 (ติดอายัด)</v>
      </c>
      <c r="Y23" s="251"/>
      <c r="Z23" s="251"/>
      <c r="AA23" s="251"/>
      <c r="AB23" s="251"/>
      <c r="AC23" s="251"/>
      <c r="AD23" s="251"/>
      <c r="AE23" s="251"/>
      <c r="AF23" s="251"/>
      <c r="AG23" s="251"/>
      <c r="AH23" s="251"/>
      <c r="AI23" s="251"/>
      <c r="AJ23" s="251"/>
      <c r="AK23" s="138"/>
      <c r="AL23" s="138"/>
      <c r="AM23" s="138"/>
      <c r="AN23" s="138"/>
      <c r="AO23" s="138"/>
      <c r="AP23" s="138"/>
      <c r="AQ23" s="138"/>
    </row>
    <row r="24" spans="1:43" ht="21.75" customHeight="1">
      <c r="A24" s="248"/>
      <c r="B24" s="248"/>
      <c r="C24" s="248"/>
      <c r="D24" s="248"/>
      <c r="E24" s="248"/>
      <c r="F24" s="248"/>
      <c r="G24" s="247" t="s">
        <v>272</v>
      </c>
      <c r="H24" s="247"/>
      <c r="I24" s="247"/>
      <c r="J24" s="247"/>
      <c r="K24" s="247"/>
      <c r="L24" s="247"/>
      <c r="M24" s="247"/>
      <c r="N24" s="247"/>
      <c r="O24" s="247"/>
      <c r="P24" s="247"/>
      <c r="Q24" s="247"/>
      <c r="R24" s="247"/>
      <c r="S24" s="247"/>
      <c r="T24" s="181"/>
      <c r="U24" s="186" t="str">
        <f>IF(Sheet1!G13="พบ","R","£")</f>
        <v>£</v>
      </c>
      <c r="V24" s="183"/>
      <c r="W24" s="184" t="s">
        <v>243</v>
      </c>
      <c r="X24" s="183"/>
      <c r="Y24" s="183"/>
      <c r="Z24" s="182"/>
      <c r="AA24" s="183"/>
      <c r="AB24" s="186" t="str">
        <f>IF(Sheet1!G13="ไม่พบ","R","£")</f>
        <v>£</v>
      </c>
      <c r="AC24" s="183"/>
      <c r="AD24" s="184" t="s">
        <v>242</v>
      </c>
      <c r="AE24" s="183"/>
      <c r="AF24" s="183"/>
      <c r="AG24" s="183"/>
      <c r="AH24" s="183"/>
      <c r="AI24" s="183"/>
      <c r="AJ24" s="185"/>
      <c r="AK24" s="138"/>
      <c r="AL24" s="138"/>
      <c r="AM24" s="138"/>
      <c r="AN24" s="138"/>
      <c r="AO24" s="138"/>
      <c r="AP24" s="138"/>
      <c r="AQ24" s="138"/>
    </row>
    <row r="25" spans="1:43" ht="64.5" customHeight="1">
      <c r="A25" s="248" t="str">
        <f>IF(F10=0,"ซ่อนช่อง","จำเลยที่ 2")</f>
        <v>จำเลยที่ 2</v>
      </c>
      <c r="B25" s="248"/>
      <c r="C25" s="248"/>
      <c r="D25" s="248"/>
      <c r="E25" s="248"/>
      <c r="F25" s="248"/>
      <c r="G25" s="247" t="s">
        <v>237</v>
      </c>
      <c r="H25" s="247"/>
      <c r="I25" s="247"/>
      <c r="J25" s="247"/>
      <c r="K25" s="247"/>
      <c r="L25" s="247"/>
      <c r="M25" s="247"/>
      <c r="N25" s="247"/>
      <c r="O25" s="247"/>
      <c r="P25" s="247"/>
      <c r="Q25" s="247"/>
      <c r="R25" s="247"/>
      <c r="S25" s="247"/>
      <c r="T25" s="260" t="str">
        <f>VLOOKUP(A25,Sheet1!A11:G31,4,0)</f>
        <v>ไม่พบ</v>
      </c>
      <c r="U25" s="261"/>
      <c r="V25" s="261"/>
      <c r="W25" s="262"/>
      <c r="X25" s="263" t="str">
        <f>IF(OR(T25="ไม่พบ",T25="-"),"-",VLOOKUP(A25,Sheet1!A11:G31,5,0))</f>
        <v>-</v>
      </c>
      <c r="Y25" s="264"/>
      <c r="Z25" s="264"/>
      <c r="AA25" s="264"/>
      <c r="AB25" s="264"/>
      <c r="AC25" s="264"/>
      <c r="AD25" s="264"/>
      <c r="AE25" s="264"/>
      <c r="AF25" s="264"/>
      <c r="AG25" s="264"/>
      <c r="AH25" s="264"/>
      <c r="AI25" s="264"/>
      <c r="AJ25" s="265"/>
      <c r="AK25" s="138"/>
      <c r="AL25" s="138"/>
      <c r="AM25" s="138"/>
      <c r="AN25" s="138"/>
      <c r="AO25" s="138"/>
      <c r="AP25" s="138"/>
      <c r="AQ25" s="138"/>
    </row>
    <row r="26" spans="1:43" ht="21.75" customHeight="1">
      <c r="A26" s="248"/>
      <c r="B26" s="248"/>
      <c r="C26" s="248"/>
      <c r="D26" s="248"/>
      <c r="E26" s="248"/>
      <c r="F26" s="248"/>
      <c r="G26" s="247" t="s">
        <v>272</v>
      </c>
      <c r="H26" s="247"/>
      <c r="I26" s="247"/>
      <c r="J26" s="247"/>
      <c r="K26" s="247"/>
      <c r="L26" s="247"/>
      <c r="M26" s="247"/>
      <c r="N26" s="247"/>
      <c r="O26" s="247"/>
      <c r="P26" s="247"/>
      <c r="Q26" s="247"/>
      <c r="R26" s="247"/>
      <c r="S26" s="247"/>
      <c r="T26" s="181"/>
      <c r="U26" s="186" t="str">
        <f>IF(Sheet1!G14="พบ","R","£")</f>
        <v>£</v>
      </c>
      <c r="V26" s="183"/>
      <c r="W26" s="184" t="s">
        <v>243</v>
      </c>
      <c r="X26" s="183"/>
      <c r="Y26" s="183"/>
      <c r="Z26" s="182"/>
      <c r="AA26" s="183"/>
      <c r="AB26" s="186" t="str">
        <f>IF(Sheet1!G14="ไม่พบ","R","£")</f>
        <v>£</v>
      </c>
      <c r="AC26" s="183"/>
      <c r="AD26" s="184" t="s">
        <v>242</v>
      </c>
      <c r="AE26" s="183"/>
      <c r="AF26" s="183"/>
      <c r="AG26" s="183"/>
      <c r="AH26" s="183"/>
      <c r="AI26" s="183"/>
      <c r="AJ26" s="185"/>
      <c r="AK26" s="138"/>
      <c r="AL26" s="138"/>
      <c r="AM26" s="138"/>
      <c r="AN26" s="138"/>
      <c r="AO26" s="138"/>
      <c r="AP26" s="138"/>
      <c r="AQ26" s="138"/>
    </row>
    <row r="27" spans="1:43" ht="64.5" customHeight="1">
      <c r="A27" s="248" t="str">
        <f>IF(Y10=0,"ซ่อนช่อง","คู่สมรสจำเลยที่ 2")</f>
        <v>คู่สมรสจำเลยที่ 2</v>
      </c>
      <c r="B27" s="248"/>
      <c r="C27" s="248"/>
      <c r="D27" s="248"/>
      <c r="E27" s="248"/>
      <c r="F27" s="248"/>
      <c r="G27" s="247" t="s">
        <v>237</v>
      </c>
      <c r="H27" s="247"/>
      <c r="I27" s="247"/>
      <c r="J27" s="247"/>
      <c r="K27" s="247"/>
      <c r="L27" s="247"/>
      <c r="M27" s="247"/>
      <c r="N27" s="247"/>
      <c r="O27" s="247"/>
      <c r="P27" s="247"/>
      <c r="Q27" s="247"/>
      <c r="R27" s="247"/>
      <c r="S27" s="247"/>
      <c r="T27" s="250" t="str">
        <f>VLOOKUP(A27,Sheet1!A11:G31,4,0)</f>
        <v>พบ</v>
      </c>
      <c r="U27" s="250"/>
      <c r="V27" s="250"/>
      <c r="W27" s="250"/>
      <c r="X27" s="251" t="str">
        <f>IF(OR(T27="ไม่พบ",T27="-"),"-",VLOOKUP(A27,Sheet1!A11:G31,5,0))</f>
        <v>โฉนดเลขที่ 69208 (ติดจำนอง)</v>
      </c>
      <c r="Y27" s="251"/>
      <c r="Z27" s="251"/>
      <c r="AA27" s="251"/>
      <c r="AB27" s="251"/>
      <c r="AC27" s="251"/>
      <c r="AD27" s="251"/>
      <c r="AE27" s="251"/>
      <c r="AF27" s="251"/>
      <c r="AG27" s="251"/>
      <c r="AH27" s="251"/>
      <c r="AI27" s="251"/>
      <c r="AJ27" s="251"/>
      <c r="AK27" s="138"/>
      <c r="AL27" s="138"/>
      <c r="AM27" s="138"/>
      <c r="AN27" s="138"/>
      <c r="AO27" s="138"/>
      <c r="AP27" s="138"/>
      <c r="AQ27" s="138"/>
    </row>
    <row r="28" spans="1:43" ht="21.75" customHeight="1">
      <c r="A28" s="248"/>
      <c r="B28" s="248"/>
      <c r="C28" s="248"/>
      <c r="D28" s="248"/>
      <c r="E28" s="248"/>
      <c r="F28" s="248"/>
      <c r="G28" s="247" t="s">
        <v>272</v>
      </c>
      <c r="H28" s="247"/>
      <c r="I28" s="247"/>
      <c r="J28" s="247"/>
      <c r="K28" s="247"/>
      <c r="L28" s="247"/>
      <c r="M28" s="247"/>
      <c r="N28" s="247"/>
      <c r="O28" s="247"/>
      <c r="P28" s="247"/>
      <c r="Q28" s="247"/>
      <c r="R28" s="247"/>
      <c r="S28" s="247"/>
      <c r="T28" s="181"/>
      <c r="U28" s="186" t="str">
        <f>IF(Sheet1!G15="พบ","R","£")</f>
        <v>£</v>
      </c>
      <c r="V28" s="183"/>
      <c r="W28" s="184" t="s">
        <v>243</v>
      </c>
      <c r="X28" s="183"/>
      <c r="Y28" s="183"/>
      <c r="Z28" s="182"/>
      <c r="AA28" s="183"/>
      <c r="AB28" s="186" t="str">
        <f>IF(Sheet1!G15="ไม่พบ","R","£")</f>
        <v>£</v>
      </c>
      <c r="AC28" s="183"/>
      <c r="AD28" s="184" t="s">
        <v>242</v>
      </c>
      <c r="AE28" s="183"/>
      <c r="AF28" s="183"/>
      <c r="AG28" s="183"/>
      <c r="AH28" s="183"/>
      <c r="AI28" s="183"/>
      <c r="AJ28" s="185"/>
      <c r="AK28" s="138"/>
      <c r="AL28" s="138"/>
      <c r="AM28" s="138"/>
      <c r="AN28" s="138"/>
      <c r="AO28" s="138"/>
      <c r="AP28" s="138"/>
      <c r="AQ28" s="138"/>
    </row>
    <row r="29" spans="1:43" ht="64.5" customHeight="1">
      <c r="A29" s="248" t="str">
        <f>IF(F11=0,"ซ่อนช่อง","จำเลยที่ 3")</f>
        <v>จำเลยที่ 3</v>
      </c>
      <c r="B29" s="248"/>
      <c r="C29" s="248"/>
      <c r="D29" s="248"/>
      <c r="E29" s="248"/>
      <c r="F29" s="248"/>
      <c r="G29" s="247" t="s">
        <v>237</v>
      </c>
      <c r="H29" s="247"/>
      <c r="I29" s="247"/>
      <c r="J29" s="247"/>
      <c r="K29" s="247"/>
      <c r="L29" s="247"/>
      <c r="M29" s="247"/>
      <c r="N29" s="247"/>
      <c r="O29" s="247"/>
      <c r="P29" s="247"/>
      <c r="Q29" s="247"/>
      <c r="R29" s="247"/>
      <c r="S29" s="247"/>
      <c r="T29" s="250" t="str">
        <f>VLOOKUP(A29,Sheet1!A11:G31,4,0)</f>
        <v>ไม่พบ</v>
      </c>
      <c r="U29" s="250"/>
      <c r="V29" s="250"/>
      <c r="W29" s="250"/>
      <c r="X29" s="251" t="str">
        <f>IF(OR(T29="ไม่พบ",T29="-"),"-",VLOOKUP(A29,Sheet1!A11:G31,5,0))</f>
        <v>-</v>
      </c>
      <c r="Y29" s="251"/>
      <c r="Z29" s="251"/>
      <c r="AA29" s="251"/>
      <c r="AB29" s="251"/>
      <c r="AC29" s="251"/>
      <c r="AD29" s="251"/>
      <c r="AE29" s="251"/>
      <c r="AF29" s="251"/>
      <c r="AG29" s="251"/>
      <c r="AH29" s="251"/>
      <c r="AI29" s="251"/>
      <c r="AJ29" s="251"/>
      <c r="AK29" s="138"/>
      <c r="AL29" s="138"/>
      <c r="AM29" s="138"/>
      <c r="AN29" s="138"/>
      <c r="AO29" s="138"/>
      <c r="AP29" s="138"/>
      <c r="AQ29" s="138"/>
    </row>
    <row r="30" spans="1:43" ht="21.75" customHeight="1">
      <c r="A30" s="248"/>
      <c r="B30" s="248"/>
      <c r="C30" s="248"/>
      <c r="D30" s="248"/>
      <c r="E30" s="248"/>
      <c r="F30" s="248"/>
      <c r="G30" s="247" t="s">
        <v>272</v>
      </c>
      <c r="H30" s="247"/>
      <c r="I30" s="247"/>
      <c r="J30" s="247"/>
      <c r="K30" s="247"/>
      <c r="L30" s="247"/>
      <c r="M30" s="247"/>
      <c r="N30" s="247"/>
      <c r="O30" s="247"/>
      <c r="P30" s="247"/>
      <c r="Q30" s="247"/>
      <c r="R30" s="247"/>
      <c r="S30" s="247"/>
      <c r="T30" s="181"/>
      <c r="U30" s="186" t="str">
        <f>IF(Sheet1!G16="พบ","R","£")</f>
        <v>£</v>
      </c>
      <c r="V30" s="183"/>
      <c r="W30" s="184" t="s">
        <v>243</v>
      </c>
      <c r="X30" s="183"/>
      <c r="Y30" s="183"/>
      <c r="Z30" s="182"/>
      <c r="AA30" s="183"/>
      <c r="AB30" s="186" t="str">
        <f>IF(Sheet1!G16="ไม่พบ","R","£")</f>
        <v>£</v>
      </c>
      <c r="AC30" s="183"/>
      <c r="AD30" s="184" t="s">
        <v>242</v>
      </c>
      <c r="AE30" s="183"/>
      <c r="AF30" s="183"/>
      <c r="AG30" s="183"/>
      <c r="AH30" s="183"/>
      <c r="AI30" s="183"/>
      <c r="AJ30" s="185"/>
      <c r="AK30" s="138"/>
      <c r="AL30" s="138"/>
      <c r="AM30" s="138"/>
      <c r="AN30" s="138"/>
      <c r="AO30" s="138"/>
      <c r="AP30" s="138"/>
      <c r="AQ30" s="138"/>
    </row>
    <row r="31" spans="1:43" ht="64.5" customHeight="1">
      <c r="A31" s="248" t="str">
        <f>IF(Y11=0,"ซ่อนช่อง","คู่สมรสจำเลยที่ 3")</f>
        <v>คู่สมรสจำเลยที่ 3</v>
      </c>
      <c r="B31" s="248"/>
      <c r="C31" s="248"/>
      <c r="D31" s="248"/>
      <c r="E31" s="248"/>
      <c r="F31" s="248"/>
      <c r="G31" s="247" t="s">
        <v>237</v>
      </c>
      <c r="H31" s="247"/>
      <c r="I31" s="247"/>
      <c r="J31" s="247"/>
      <c r="K31" s="247"/>
      <c r="L31" s="247"/>
      <c r="M31" s="247"/>
      <c r="N31" s="247"/>
      <c r="O31" s="247"/>
      <c r="P31" s="247"/>
      <c r="Q31" s="247"/>
      <c r="R31" s="247"/>
      <c r="S31" s="247"/>
      <c r="T31" s="250" t="str">
        <f>VLOOKUP(A31,Sheet1!A11:G31,4,0)</f>
        <v>ไม่พบ</v>
      </c>
      <c r="U31" s="250"/>
      <c r="V31" s="250"/>
      <c r="W31" s="250"/>
      <c r="X31" s="251" t="str">
        <f>IF(OR(T31="ไม่พบ",T31="-"),"-",VLOOKUP(A31,Sheet1!A11:G31,5,0))</f>
        <v>-</v>
      </c>
      <c r="Y31" s="251"/>
      <c r="Z31" s="251"/>
      <c r="AA31" s="251"/>
      <c r="AB31" s="251"/>
      <c r="AC31" s="251"/>
      <c r="AD31" s="251"/>
      <c r="AE31" s="251"/>
      <c r="AF31" s="251"/>
      <c r="AG31" s="251"/>
      <c r="AH31" s="251"/>
      <c r="AI31" s="251"/>
      <c r="AJ31" s="251"/>
      <c r="AK31" s="138"/>
      <c r="AL31" s="138"/>
      <c r="AM31" s="138"/>
      <c r="AN31" s="138"/>
      <c r="AO31" s="138"/>
      <c r="AP31" s="138"/>
      <c r="AQ31" s="138"/>
    </row>
    <row r="32" spans="1:43" ht="21.75" customHeight="1">
      <c r="A32" s="248"/>
      <c r="B32" s="248"/>
      <c r="C32" s="248"/>
      <c r="D32" s="248"/>
      <c r="E32" s="248"/>
      <c r="F32" s="248"/>
      <c r="G32" s="247" t="s">
        <v>272</v>
      </c>
      <c r="H32" s="247"/>
      <c r="I32" s="247"/>
      <c r="J32" s="247"/>
      <c r="K32" s="247"/>
      <c r="L32" s="247"/>
      <c r="M32" s="247"/>
      <c r="N32" s="247"/>
      <c r="O32" s="247"/>
      <c r="P32" s="247"/>
      <c r="Q32" s="247"/>
      <c r="R32" s="247"/>
      <c r="S32" s="247"/>
      <c r="T32" s="181"/>
      <c r="U32" s="186" t="str">
        <f>IF(Sheet1!G17="พบ","R","£")</f>
        <v>£</v>
      </c>
      <c r="V32" s="183"/>
      <c r="W32" s="184" t="s">
        <v>243</v>
      </c>
      <c r="X32" s="183"/>
      <c r="Y32" s="183"/>
      <c r="Z32" s="182"/>
      <c r="AA32" s="183"/>
      <c r="AB32" s="186" t="str">
        <f>IF(Sheet1!G17="ไม่พบ","R","£")</f>
        <v>£</v>
      </c>
      <c r="AC32" s="183"/>
      <c r="AD32" s="184" t="s">
        <v>242</v>
      </c>
      <c r="AE32" s="183"/>
      <c r="AF32" s="183"/>
      <c r="AG32" s="183"/>
      <c r="AH32" s="183"/>
      <c r="AI32" s="183"/>
      <c r="AJ32" s="185"/>
      <c r="AK32" s="138"/>
      <c r="AL32" s="138"/>
      <c r="AM32" s="138"/>
      <c r="AN32" s="138"/>
      <c r="AO32" s="138"/>
      <c r="AP32" s="138"/>
      <c r="AQ32" s="138"/>
    </row>
    <row r="33" spans="1:43" ht="64.5" hidden="1" customHeight="1">
      <c r="A33" s="253" t="str">
        <f>IF(F12=0,"ซ่อนช่อง","จำเลยที่ 4")</f>
        <v>ซ่อนช่อง</v>
      </c>
      <c r="B33" s="254"/>
      <c r="C33" s="254"/>
      <c r="D33" s="254"/>
      <c r="E33" s="254"/>
      <c r="F33" s="255"/>
      <c r="G33" s="247" t="s">
        <v>237</v>
      </c>
      <c r="H33" s="247"/>
      <c r="I33" s="247"/>
      <c r="J33" s="247"/>
      <c r="K33" s="247"/>
      <c r="L33" s="247"/>
      <c r="M33" s="247"/>
      <c r="N33" s="247"/>
      <c r="O33" s="247"/>
      <c r="P33" s="247"/>
      <c r="Q33" s="247"/>
      <c r="R33" s="247"/>
      <c r="S33" s="247"/>
      <c r="T33" s="250" t="e">
        <f>VLOOKUP(A33,Sheet1!A11:G31,4,0)</f>
        <v>#N/A</v>
      </c>
      <c r="U33" s="250"/>
      <c r="V33" s="250"/>
      <c r="W33" s="250"/>
      <c r="X33" s="251" t="e">
        <f>IF(OR(T33="ไม่พบ",T33="-"),"-",VLOOKUP(A33,Sheet1!A11:G31,5,0))</f>
        <v>#N/A</v>
      </c>
      <c r="Y33" s="251"/>
      <c r="Z33" s="251"/>
      <c r="AA33" s="251"/>
      <c r="AB33" s="251"/>
      <c r="AC33" s="251"/>
      <c r="AD33" s="251"/>
      <c r="AE33" s="251"/>
      <c r="AF33" s="251"/>
      <c r="AG33" s="251"/>
      <c r="AH33" s="251"/>
      <c r="AI33" s="251"/>
      <c r="AJ33" s="251"/>
      <c r="AK33" s="138"/>
      <c r="AL33" s="138"/>
      <c r="AM33" s="138"/>
      <c r="AN33" s="138"/>
      <c r="AO33" s="138"/>
      <c r="AP33" s="138"/>
      <c r="AQ33" s="138"/>
    </row>
    <row r="34" spans="1:43" ht="21.75" hidden="1" customHeight="1">
      <c r="A34" s="256"/>
      <c r="B34" s="257"/>
      <c r="C34" s="257"/>
      <c r="D34" s="257"/>
      <c r="E34" s="257"/>
      <c r="F34" s="258"/>
      <c r="G34" s="247" t="s">
        <v>272</v>
      </c>
      <c r="H34" s="247"/>
      <c r="I34" s="247"/>
      <c r="J34" s="247"/>
      <c r="K34" s="247"/>
      <c r="L34" s="247"/>
      <c r="M34" s="247"/>
      <c r="N34" s="247"/>
      <c r="O34" s="247"/>
      <c r="P34" s="247"/>
      <c r="Q34" s="247"/>
      <c r="R34" s="247"/>
      <c r="S34" s="247"/>
      <c r="T34" s="181"/>
      <c r="U34" s="186" t="str">
        <f>IF(Sheet1!G18="พบ","R","£")</f>
        <v>£</v>
      </c>
      <c r="V34" s="183"/>
      <c r="W34" s="184" t="s">
        <v>243</v>
      </c>
      <c r="X34" s="183"/>
      <c r="Y34" s="183"/>
      <c r="Z34" s="182"/>
      <c r="AA34" s="183"/>
      <c r="AB34" s="186" t="str">
        <f>IF(Sheet1!G18="ไม่พบ","R","£")</f>
        <v>£</v>
      </c>
      <c r="AC34" s="183"/>
      <c r="AD34" s="184" t="s">
        <v>242</v>
      </c>
      <c r="AE34" s="183"/>
      <c r="AF34" s="183"/>
      <c r="AG34" s="183"/>
      <c r="AH34" s="183"/>
      <c r="AI34" s="183"/>
      <c r="AJ34" s="185"/>
      <c r="AK34" s="138"/>
      <c r="AL34" s="138"/>
      <c r="AM34" s="138"/>
      <c r="AN34" s="138"/>
      <c r="AO34" s="138"/>
      <c r="AP34" s="138"/>
      <c r="AQ34" s="138"/>
    </row>
    <row r="35" spans="1:43" ht="64.5" hidden="1" customHeight="1">
      <c r="A35" s="248" t="str">
        <f>IF(Y12=0,"ซ่อนช่อง","คู่สมรสจำเลยที่ 4")</f>
        <v>คู่สมรสจำเลยที่ 4</v>
      </c>
      <c r="B35" s="248"/>
      <c r="C35" s="248"/>
      <c r="D35" s="248"/>
      <c r="E35" s="248"/>
      <c r="F35" s="248"/>
      <c r="G35" s="247" t="s">
        <v>237</v>
      </c>
      <c r="H35" s="247"/>
      <c r="I35" s="247"/>
      <c r="J35" s="247"/>
      <c r="K35" s="247"/>
      <c r="L35" s="247"/>
      <c r="M35" s="247"/>
      <c r="N35" s="247"/>
      <c r="O35" s="247"/>
      <c r="P35" s="247"/>
      <c r="Q35" s="247"/>
      <c r="R35" s="247"/>
      <c r="S35" s="247"/>
      <c r="T35" s="250" t="str">
        <f>VLOOKUP(A35,Sheet1!A11:G31,4,0)</f>
        <v>-</v>
      </c>
      <c r="U35" s="250"/>
      <c r="V35" s="250"/>
      <c r="W35" s="250"/>
      <c r="X35" s="251" t="str">
        <f>IF(OR(T35="ไม่พบ",T35="-"),"-",VLOOKUP(A35,Sheet1!A11:G31,5,0))</f>
        <v>-</v>
      </c>
      <c r="Y35" s="251"/>
      <c r="Z35" s="251"/>
      <c r="AA35" s="251"/>
      <c r="AB35" s="251"/>
      <c r="AC35" s="251"/>
      <c r="AD35" s="251"/>
      <c r="AE35" s="251"/>
      <c r="AF35" s="251"/>
      <c r="AG35" s="251"/>
      <c r="AH35" s="251"/>
      <c r="AI35" s="251"/>
      <c r="AJ35" s="251"/>
      <c r="AK35" s="138"/>
      <c r="AL35" s="138"/>
      <c r="AM35" s="138"/>
      <c r="AN35" s="138"/>
      <c r="AO35" s="138"/>
      <c r="AP35" s="138"/>
      <c r="AQ35" s="138"/>
    </row>
    <row r="36" spans="1:43" ht="21.75" hidden="1" customHeight="1">
      <c r="A36" s="248"/>
      <c r="B36" s="248"/>
      <c r="C36" s="248"/>
      <c r="D36" s="248"/>
      <c r="E36" s="248"/>
      <c r="F36" s="248"/>
      <c r="G36" s="247" t="s">
        <v>272</v>
      </c>
      <c r="H36" s="247"/>
      <c r="I36" s="247"/>
      <c r="J36" s="247"/>
      <c r="K36" s="247"/>
      <c r="L36" s="247"/>
      <c r="M36" s="247"/>
      <c r="N36" s="247"/>
      <c r="O36" s="247"/>
      <c r="P36" s="247"/>
      <c r="Q36" s="247"/>
      <c r="R36" s="247"/>
      <c r="S36" s="247"/>
      <c r="T36" s="181"/>
      <c r="U36" s="186" t="str">
        <f>IF(Sheet1!G19="พบ","R","£")</f>
        <v>£</v>
      </c>
      <c r="V36" s="183"/>
      <c r="W36" s="184" t="s">
        <v>243</v>
      </c>
      <c r="X36" s="183"/>
      <c r="Y36" s="183"/>
      <c r="Z36" s="182"/>
      <c r="AA36" s="183"/>
      <c r="AB36" s="186" t="str">
        <f>IF(Sheet1!G19="ไม่พบ","R","£")</f>
        <v>£</v>
      </c>
      <c r="AC36" s="183"/>
      <c r="AD36" s="184" t="s">
        <v>242</v>
      </c>
      <c r="AE36" s="183"/>
      <c r="AF36" s="183"/>
      <c r="AG36" s="183"/>
      <c r="AH36" s="183"/>
      <c r="AI36" s="183"/>
      <c r="AJ36" s="185"/>
      <c r="AK36" s="138"/>
      <c r="AL36" s="138"/>
      <c r="AM36" s="138"/>
      <c r="AN36" s="138"/>
      <c r="AO36" s="138"/>
      <c r="AP36" s="138"/>
      <c r="AQ36" s="138"/>
    </row>
    <row r="37" spans="1:43" ht="64.5" hidden="1" customHeight="1">
      <c r="A37" s="248" t="str">
        <f>IF(F13=0,"ซ่อนช่อง","จำเลยที่ 5")</f>
        <v>ซ่อนช่อง</v>
      </c>
      <c r="B37" s="248"/>
      <c r="C37" s="248"/>
      <c r="D37" s="248"/>
      <c r="E37" s="248"/>
      <c r="F37" s="248"/>
      <c r="G37" s="247" t="s">
        <v>237</v>
      </c>
      <c r="H37" s="247"/>
      <c r="I37" s="247"/>
      <c r="J37" s="247"/>
      <c r="K37" s="247"/>
      <c r="L37" s="247"/>
      <c r="M37" s="247"/>
      <c r="N37" s="247"/>
      <c r="O37" s="247"/>
      <c r="P37" s="247"/>
      <c r="Q37" s="247"/>
      <c r="R37" s="247"/>
      <c r="S37" s="247"/>
      <c r="T37" s="250" t="e">
        <f>VLOOKUP(A37,Sheet1!A11:G31,4,0)</f>
        <v>#N/A</v>
      </c>
      <c r="U37" s="250"/>
      <c r="V37" s="250"/>
      <c r="W37" s="250"/>
      <c r="X37" s="251" t="e">
        <f>IF(OR(T37="ไม่พบ",T37="-"),"-",VLOOKUP(A37,Sheet1!A11:G31,5,0))</f>
        <v>#N/A</v>
      </c>
      <c r="Y37" s="251"/>
      <c r="Z37" s="251"/>
      <c r="AA37" s="251"/>
      <c r="AB37" s="251"/>
      <c r="AC37" s="251"/>
      <c r="AD37" s="251"/>
      <c r="AE37" s="251"/>
      <c r="AF37" s="251"/>
      <c r="AG37" s="251"/>
      <c r="AH37" s="251"/>
      <c r="AI37" s="251"/>
      <c r="AJ37" s="251"/>
      <c r="AK37" s="138"/>
      <c r="AL37" s="138"/>
      <c r="AM37" s="138"/>
      <c r="AN37" s="138"/>
      <c r="AO37" s="138"/>
      <c r="AP37" s="138"/>
      <c r="AQ37" s="138"/>
    </row>
    <row r="38" spans="1:43" ht="21.75" hidden="1" customHeight="1">
      <c r="A38" s="248"/>
      <c r="B38" s="248"/>
      <c r="C38" s="248"/>
      <c r="D38" s="248"/>
      <c r="E38" s="248"/>
      <c r="F38" s="248"/>
      <c r="G38" s="247" t="s">
        <v>272</v>
      </c>
      <c r="H38" s="247"/>
      <c r="I38" s="247"/>
      <c r="J38" s="247"/>
      <c r="K38" s="247"/>
      <c r="L38" s="247"/>
      <c r="M38" s="247"/>
      <c r="N38" s="247"/>
      <c r="O38" s="247"/>
      <c r="P38" s="247"/>
      <c r="Q38" s="247"/>
      <c r="R38" s="247"/>
      <c r="S38" s="247"/>
      <c r="T38" s="181"/>
      <c r="U38" s="186" t="str">
        <f>IF(Sheet1!G20="พบ","R","£")</f>
        <v>£</v>
      </c>
      <c r="V38" s="183"/>
      <c r="W38" s="184" t="s">
        <v>243</v>
      </c>
      <c r="X38" s="183"/>
      <c r="Y38" s="183"/>
      <c r="Z38" s="182"/>
      <c r="AA38" s="183"/>
      <c r="AB38" s="186" t="str">
        <f>IF(Sheet1!G20="ไม่พบ","R","£")</f>
        <v>£</v>
      </c>
      <c r="AC38" s="183"/>
      <c r="AD38" s="184" t="s">
        <v>242</v>
      </c>
      <c r="AE38" s="183"/>
      <c r="AF38" s="183"/>
      <c r="AG38" s="183"/>
      <c r="AH38" s="183"/>
      <c r="AI38" s="183"/>
      <c r="AJ38" s="185"/>
      <c r="AK38" s="138"/>
      <c r="AL38" s="138"/>
      <c r="AM38" s="138"/>
      <c r="AN38" s="138"/>
      <c r="AO38" s="138"/>
      <c r="AP38" s="138"/>
      <c r="AQ38" s="138"/>
    </row>
    <row r="39" spans="1:43" ht="64.5" hidden="1" customHeight="1">
      <c r="A39" s="248" t="str">
        <f>IF(Y13=0,"ซ่อนช่อง","คู่สมรสจำเลยที่ 5")</f>
        <v>ซ่อนช่อง</v>
      </c>
      <c r="B39" s="248"/>
      <c r="C39" s="248"/>
      <c r="D39" s="248"/>
      <c r="E39" s="248"/>
      <c r="F39" s="248"/>
      <c r="G39" s="247" t="s">
        <v>237</v>
      </c>
      <c r="H39" s="247"/>
      <c r="I39" s="247"/>
      <c r="J39" s="247"/>
      <c r="K39" s="247"/>
      <c r="L39" s="247"/>
      <c r="M39" s="247"/>
      <c r="N39" s="247"/>
      <c r="O39" s="247"/>
      <c r="P39" s="247"/>
      <c r="Q39" s="247"/>
      <c r="R39" s="247"/>
      <c r="S39" s="247"/>
      <c r="T39" s="250" t="e">
        <f>VLOOKUP(A39,Sheet1!A11:G31,4,0)</f>
        <v>#N/A</v>
      </c>
      <c r="U39" s="250"/>
      <c r="V39" s="250"/>
      <c r="W39" s="250"/>
      <c r="X39" s="251" t="e">
        <f>IF(OR(T39="ไม่พบ",T39="-"),"-",VLOOKUP(A39,Sheet1!A11:G31,5,0))</f>
        <v>#N/A</v>
      </c>
      <c r="Y39" s="251"/>
      <c r="Z39" s="251"/>
      <c r="AA39" s="251"/>
      <c r="AB39" s="251"/>
      <c r="AC39" s="251"/>
      <c r="AD39" s="251"/>
      <c r="AE39" s="251"/>
      <c r="AF39" s="251"/>
      <c r="AG39" s="251"/>
      <c r="AH39" s="251"/>
      <c r="AI39" s="251"/>
      <c r="AJ39" s="251"/>
      <c r="AK39" s="138"/>
      <c r="AL39" s="138"/>
      <c r="AM39" s="138"/>
      <c r="AN39" s="138"/>
      <c r="AO39" s="138"/>
      <c r="AP39" s="138"/>
      <c r="AQ39" s="138"/>
    </row>
    <row r="40" spans="1:43" ht="21.75" hidden="1" customHeight="1">
      <c r="A40" s="248"/>
      <c r="B40" s="248"/>
      <c r="C40" s="248"/>
      <c r="D40" s="248"/>
      <c r="E40" s="248"/>
      <c r="F40" s="248"/>
      <c r="G40" s="247" t="s">
        <v>272</v>
      </c>
      <c r="H40" s="247"/>
      <c r="I40" s="247"/>
      <c r="J40" s="247"/>
      <c r="K40" s="247"/>
      <c r="L40" s="247"/>
      <c r="M40" s="247"/>
      <c r="N40" s="247"/>
      <c r="O40" s="247"/>
      <c r="P40" s="247"/>
      <c r="Q40" s="247"/>
      <c r="R40" s="247"/>
      <c r="S40" s="247"/>
      <c r="T40" s="181"/>
      <c r="U40" s="186" t="str">
        <f>IF(Sheet1!G21="พบ","R","£")</f>
        <v>£</v>
      </c>
      <c r="V40" s="183"/>
      <c r="W40" s="184" t="s">
        <v>243</v>
      </c>
      <c r="X40" s="183"/>
      <c r="Y40" s="183"/>
      <c r="Z40" s="182"/>
      <c r="AA40" s="183"/>
      <c r="AB40" s="186" t="str">
        <f>IF(Sheet1!G21="ไม่พบ","R","£")</f>
        <v>£</v>
      </c>
      <c r="AC40" s="183"/>
      <c r="AD40" s="184" t="s">
        <v>242</v>
      </c>
      <c r="AE40" s="183"/>
      <c r="AF40" s="183"/>
      <c r="AG40" s="183"/>
      <c r="AH40" s="183"/>
      <c r="AI40" s="183"/>
      <c r="AJ40" s="185"/>
      <c r="AK40" s="138"/>
      <c r="AL40" s="138"/>
      <c r="AM40" s="138"/>
      <c r="AN40" s="138"/>
      <c r="AO40" s="138"/>
      <c r="AP40" s="138"/>
      <c r="AQ40" s="138"/>
    </row>
    <row r="41" spans="1:43" ht="64.5" hidden="1" customHeight="1">
      <c r="A41" s="248" t="str">
        <f>IF(F14=0,"ซ่อนช่อง","จำเลยที่ 6")</f>
        <v>ซ่อนช่อง</v>
      </c>
      <c r="B41" s="248"/>
      <c r="C41" s="248"/>
      <c r="D41" s="248"/>
      <c r="E41" s="248"/>
      <c r="F41" s="248"/>
      <c r="G41" s="247" t="s">
        <v>237</v>
      </c>
      <c r="H41" s="247"/>
      <c r="I41" s="247"/>
      <c r="J41" s="247"/>
      <c r="K41" s="247"/>
      <c r="L41" s="247"/>
      <c r="M41" s="247"/>
      <c r="N41" s="247"/>
      <c r="O41" s="247"/>
      <c r="P41" s="247"/>
      <c r="Q41" s="247"/>
      <c r="R41" s="247"/>
      <c r="S41" s="247"/>
      <c r="T41" s="250" t="e">
        <f>VLOOKUP(A41,Sheet1!A11:G31,4,0)</f>
        <v>#N/A</v>
      </c>
      <c r="U41" s="250"/>
      <c r="V41" s="250"/>
      <c r="W41" s="250"/>
      <c r="X41" s="251" t="e">
        <f>IF(OR(T41="ไม่พบ",T41="-"),"-",VLOOKUP(A41,Sheet1!A11:G31,5,0))</f>
        <v>#N/A</v>
      </c>
      <c r="Y41" s="251"/>
      <c r="Z41" s="251"/>
      <c r="AA41" s="251"/>
      <c r="AB41" s="251"/>
      <c r="AC41" s="251"/>
      <c r="AD41" s="251"/>
      <c r="AE41" s="251"/>
      <c r="AF41" s="251"/>
      <c r="AG41" s="251"/>
      <c r="AH41" s="251"/>
      <c r="AI41" s="251"/>
      <c r="AJ41" s="251"/>
      <c r="AK41" s="138"/>
      <c r="AL41" s="138"/>
      <c r="AM41" s="138"/>
      <c r="AN41" s="138"/>
      <c r="AO41" s="138"/>
      <c r="AP41" s="138"/>
      <c r="AQ41" s="138"/>
    </row>
    <row r="42" spans="1:43" ht="21.75" hidden="1" customHeight="1">
      <c r="A42" s="248"/>
      <c r="B42" s="248"/>
      <c r="C42" s="248"/>
      <c r="D42" s="248"/>
      <c r="E42" s="248"/>
      <c r="F42" s="248"/>
      <c r="G42" s="247" t="s">
        <v>272</v>
      </c>
      <c r="H42" s="247"/>
      <c r="I42" s="247"/>
      <c r="J42" s="247"/>
      <c r="K42" s="247"/>
      <c r="L42" s="247"/>
      <c r="M42" s="247"/>
      <c r="N42" s="247"/>
      <c r="O42" s="247"/>
      <c r="P42" s="247"/>
      <c r="Q42" s="247"/>
      <c r="R42" s="247"/>
      <c r="S42" s="247"/>
      <c r="T42" s="181"/>
      <c r="U42" s="186" t="str">
        <f>IF(Sheet1!G22="พบ","R","£")</f>
        <v>£</v>
      </c>
      <c r="V42" s="183"/>
      <c r="W42" s="184" t="s">
        <v>243</v>
      </c>
      <c r="X42" s="183"/>
      <c r="Y42" s="183"/>
      <c r="Z42" s="182"/>
      <c r="AA42" s="183"/>
      <c r="AB42" s="186" t="str">
        <f>IF(Sheet1!G22="ไม่พบ","R","£")</f>
        <v>£</v>
      </c>
      <c r="AC42" s="183"/>
      <c r="AD42" s="184" t="s">
        <v>242</v>
      </c>
      <c r="AE42" s="183"/>
      <c r="AF42" s="183"/>
      <c r="AG42" s="183"/>
      <c r="AH42" s="183"/>
      <c r="AI42" s="183"/>
      <c r="AJ42" s="185"/>
      <c r="AK42" s="138"/>
      <c r="AL42" s="138"/>
      <c r="AM42" s="138"/>
      <c r="AN42" s="138"/>
      <c r="AO42" s="138"/>
      <c r="AP42" s="138"/>
      <c r="AQ42" s="138"/>
    </row>
    <row r="43" spans="1:43" ht="64.5" hidden="1" customHeight="1">
      <c r="A43" s="248" t="str">
        <f>IF(Y14=0,"ซ่อนช่อง","คู่สมรสจำเลยที่ 6")</f>
        <v>ซ่อนช่อง</v>
      </c>
      <c r="B43" s="248"/>
      <c r="C43" s="248"/>
      <c r="D43" s="248"/>
      <c r="E43" s="248"/>
      <c r="F43" s="248"/>
      <c r="G43" s="247" t="s">
        <v>237</v>
      </c>
      <c r="H43" s="247"/>
      <c r="I43" s="247"/>
      <c r="J43" s="247"/>
      <c r="K43" s="247"/>
      <c r="L43" s="247"/>
      <c r="M43" s="247"/>
      <c r="N43" s="247"/>
      <c r="O43" s="247"/>
      <c r="P43" s="247"/>
      <c r="Q43" s="247"/>
      <c r="R43" s="247"/>
      <c r="S43" s="247"/>
      <c r="T43" s="250" t="e">
        <f>VLOOKUP(A43,Sheet1!A11:G31,4,0)</f>
        <v>#N/A</v>
      </c>
      <c r="U43" s="250"/>
      <c r="V43" s="250"/>
      <c r="W43" s="250"/>
      <c r="X43" s="251" t="e">
        <f>IF(OR(T43="ไม่พบ",T43="-"),"-",VLOOKUP(A43,Sheet1!A11:G31,5,0))</f>
        <v>#N/A</v>
      </c>
      <c r="Y43" s="251"/>
      <c r="Z43" s="251"/>
      <c r="AA43" s="251"/>
      <c r="AB43" s="251"/>
      <c r="AC43" s="251"/>
      <c r="AD43" s="251"/>
      <c r="AE43" s="251"/>
      <c r="AF43" s="251"/>
      <c r="AG43" s="251"/>
      <c r="AH43" s="251"/>
      <c r="AI43" s="251"/>
      <c r="AJ43" s="251"/>
      <c r="AK43" s="138"/>
      <c r="AL43" s="138"/>
      <c r="AM43" s="138"/>
      <c r="AN43" s="138"/>
      <c r="AO43" s="138"/>
      <c r="AP43" s="138"/>
      <c r="AQ43" s="138"/>
    </row>
    <row r="44" spans="1:43" ht="21.75" hidden="1" customHeight="1">
      <c r="A44" s="248"/>
      <c r="B44" s="248"/>
      <c r="C44" s="248"/>
      <c r="D44" s="248"/>
      <c r="E44" s="248"/>
      <c r="F44" s="248"/>
      <c r="G44" s="247" t="s">
        <v>272</v>
      </c>
      <c r="H44" s="247"/>
      <c r="I44" s="247"/>
      <c r="J44" s="247"/>
      <c r="K44" s="247"/>
      <c r="L44" s="247"/>
      <c r="M44" s="247"/>
      <c r="N44" s="247"/>
      <c r="O44" s="247"/>
      <c r="P44" s="247"/>
      <c r="Q44" s="247"/>
      <c r="R44" s="247"/>
      <c r="S44" s="247"/>
      <c r="T44" s="181"/>
      <c r="U44" s="186" t="str">
        <f>IF(Sheet1!G23="พบ","R","£")</f>
        <v>£</v>
      </c>
      <c r="V44" s="183"/>
      <c r="W44" s="184" t="s">
        <v>243</v>
      </c>
      <c r="X44" s="183"/>
      <c r="Y44" s="183"/>
      <c r="Z44" s="182"/>
      <c r="AA44" s="183"/>
      <c r="AB44" s="186" t="str">
        <f>IF(Sheet1!G23="ไม่พบ","R","£")</f>
        <v>£</v>
      </c>
      <c r="AC44" s="183"/>
      <c r="AD44" s="184" t="s">
        <v>242</v>
      </c>
      <c r="AE44" s="183"/>
      <c r="AF44" s="183"/>
      <c r="AG44" s="183"/>
      <c r="AH44" s="183"/>
      <c r="AI44" s="183"/>
      <c r="AJ44" s="185"/>
      <c r="AK44" s="138"/>
      <c r="AL44" s="138"/>
      <c r="AM44" s="138"/>
      <c r="AN44" s="138"/>
      <c r="AO44" s="138"/>
      <c r="AP44" s="138"/>
      <c r="AQ44" s="138"/>
    </row>
    <row r="45" spans="1:43" ht="64.5" hidden="1" customHeight="1">
      <c r="A45" s="248" t="str">
        <f>IF(F15=0,"ซ่อนช่อง","จำเลยที่ 7")</f>
        <v>ซ่อนช่อง</v>
      </c>
      <c r="B45" s="248"/>
      <c r="C45" s="248"/>
      <c r="D45" s="248"/>
      <c r="E45" s="248"/>
      <c r="F45" s="248"/>
      <c r="G45" s="247" t="s">
        <v>237</v>
      </c>
      <c r="H45" s="247"/>
      <c r="I45" s="247"/>
      <c r="J45" s="247"/>
      <c r="K45" s="247"/>
      <c r="L45" s="247"/>
      <c r="M45" s="247"/>
      <c r="N45" s="247"/>
      <c r="O45" s="247"/>
      <c r="P45" s="247"/>
      <c r="Q45" s="247"/>
      <c r="R45" s="247"/>
      <c r="S45" s="247"/>
      <c r="T45" s="250" t="e">
        <f>VLOOKUP(A45,Sheet1!A11:G31,4,0)</f>
        <v>#N/A</v>
      </c>
      <c r="U45" s="250"/>
      <c r="V45" s="250"/>
      <c r="W45" s="250"/>
      <c r="X45" s="251" t="e">
        <f>IF(OR(T45="ไม่พบ",T45="-"),"-",VLOOKUP(A45,Sheet1!A11:G31,5,0))</f>
        <v>#N/A</v>
      </c>
      <c r="Y45" s="251"/>
      <c r="Z45" s="251"/>
      <c r="AA45" s="251"/>
      <c r="AB45" s="251"/>
      <c r="AC45" s="251"/>
      <c r="AD45" s="251"/>
      <c r="AE45" s="251"/>
      <c r="AF45" s="251"/>
      <c r="AG45" s="251"/>
      <c r="AH45" s="251"/>
      <c r="AI45" s="251"/>
      <c r="AJ45" s="251"/>
      <c r="AK45" s="138"/>
      <c r="AL45" s="138"/>
      <c r="AM45" s="138"/>
      <c r="AN45" s="138"/>
      <c r="AO45" s="138"/>
      <c r="AP45" s="138"/>
      <c r="AQ45" s="138"/>
    </row>
    <row r="46" spans="1:43" ht="21.75" hidden="1" customHeight="1">
      <c r="A46" s="248"/>
      <c r="B46" s="248"/>
      <c r="C46" s="248"/>
      <c r="D46" s="248"/>
      <c r="E46" s="248"/>
      <c r="F46" s="248"/>
      <c r="G46" s="247" t="s">
        <v>272</v>
      </c>
      <c r="H46" s="247"/>
      <c r="I46" s="247"/>
      <c r="J46" s="247"/>
      <c r="K46" s="247"/>
      <c r="L46" s="247"/>
      <c r="M46" s="247"/>
      <c r="N46" s="247"/>
      <c r="O46" s="247"/>
      <c r="P46" s="247"/>
      <c r="Q46" s="247"/>
      <c r="R46" s="247"/>
      <c r="S46" s="247"/>
      <c r="T46" s="181"/>
      <c r="U46" s="186" t="str">
        <f>IF(Sheet1!G24="พบ","R","£")</f>
        <v>£</v>
      </c>
      <c r="V46" s="183"/>
      <c r="W46" s="184" t="s">
        <v>243</v>
      </c>
      <c r="X46" s="183"/>
      <c r="Y46" s="183"/>
      <c r="Z46" s="182"/>
      <c r="AA46" s="183"/>
      <c r="AB46" s="186" t="str">
        <f>IF(Sheet1!G24="ไม่พบ","R","£")</f>
        <v>£</v>
      </c>
      <c r="AC46" s="183"/>
      <c r="AD46" s="184" t="s">
        <v>242</v>
      </c>
      <c r="AE46" s="183"/>
      <c r="AF46" s="183"/>
      <c r="AG46" s="183"/>
      <c r="AH46" s="183"/>
      <c r="AI46" s="183"/>
      <c r="AJ46" s="185"/>
      <c r="AK46" s="138"/>
      <c r="AL46" s="138"/>
      <c r="AM46" s="138"/>
      <c r="AN46" s="138"/>
      <c r="AO46" s="138"/>
      <c r="AP46" s="138"/>
      <c r="AQ46" s="138"/>
    </row>
    <row r="47" spans="1:43" ht="64.5" hidden="1" customHeight="1">
      <c r="A47" s="248" t="str">
        <f>IF(Y15=0,"ซ่อนช่อง","คู่สมรสจำเลยที่ 7")</f>
        <v>ซ่อนช่อง</v>
      </c>
      <c r="B47" s="248"/>
      <c r="C47" s="248"/>
      <c r="D47" s="248"/>
      <c r="E47" s="248"/>
      <c r="F47" s="248"/>
      <c r="G47" s="247" t="s">
        <v>237</v>
      </c>
      <c r="H47" s="247"/>
      <c r="I47" s="247"/>
      <c r="J47" s="247"/>
      <c r="K47" s="247"/>
      <c r="L47" s="247"/>
      <c r="M47" s="247"/>
      <c r="N47" s="247"/>
      <c r="O47" s="247"/>
      <c r="P47" s="247"/>
      <c r="Q47" s="247"/>
      <c r="R47" s="247"/>
      <c r="S47" s="247"/>
      <c r="T47" s="250" t="e">
        <f>VLOOKUP(A47,Sheet1!A11:G31,4,0)</f>
        <v>#N/A</v>
      </c>
      <c r="U47" s="250"/>
      <c r="V47" s="250"/>
      <c r="W47" s="250"/>
      <c r="X47" s="251" t="e">
        <f>IF(OR(T47="ไม่พบ",T47="-"),"-",VLOOKUP(A47,Sheet1!A11:G31,5,0))</f>
        <v>#N/A</v>
      </c>
      <c r="Y47" s="251"/>
      <c r="Z47" s="251"/>
      <c r="AA47" s="251"/>
      <c r="AB47" s="251"/>
      <c r="AC47" s="251"/>
      <c r="AD47" s="251"/>
      <c r="AE47" s="251"/>
      <c r="AF47" s="251"/>
      <c r="AG47" s="251"/>
      <c r="AH47" s="251"/>
      <c r="AI47" s="251"/>
      <c r="AJ47" s="251"/>
      <c r="AK47" s="138"/>
      <c r="AL47" s="138"/>
      <c r="AM47" s="138"/>
      <c r="AN47" s="138"/>
      <c r="AO47" s="138"/>
      <c r="AP47" s="138"/>
      <c r="AQ47" s="138"/>
    </row>
    <row r="48" spans="1:43" ht="21.75" hidden="1" customHeight="1">
      <c r="A48" s="248"/>
      <c r="B48" s="248"/>
      <c r="C48" s="248"/>
      <c r="D48" s="248"/>
      <c r="E48" s="248"/>
      <c r="F48" s="248"/>
      <c r="G48" s="247" t="s">
        <v>272</v>
      </c>
      <c r="H48" s="247"/>
      <c r="I48" s="247"/>
      <c r="J48" s="247"/>
      <c r="K48" s="247"/>
      <c r="L48" s="247"/>
      <c r="M48" s="247"/>
      <c r="N48" s="247"/>
      <c r="O48" s="247"/>
      <c r="P48" s="247"/>
      <c r="Q48" s="247"/>
      <c r="R48" s="247"/>
      <c r="S48" s="247"/>
      <c r="T48" s="181"/>
      <c r="U48" s="186" t="str">
        <f>IF(Sheet1!G25="พบ","R","£")</f>
        <v>£</v>
      </c>
      <c r="V48" s="183"/>
      <c r="W48" s="184" t="s">
        <v>243</v>
      </c>
      <c r="X48" s="183"/>
      <c r="Y48" s="183"/>
      <c r="Z48" s="182"/>
      <c r="AA48" s="183"/>
      <c r="AB48" s="186" t="str">
        <f>IF(Sheet1!G25="ไม่พบ","R","£")</f>
        <v>£</v>
      </c>
      <c r="AC48" s="183"/>
      <c r="AD48" s="184" t="s">
        <v>242</v>
      </c>
      <c r="AE48" s="183"/>
      <c r="AF48" s="183"/>
      <c r="AG48" s="183"/>
      <c r="AH48" s="183"/>
      <c r="AI48" s="183"/>
      <c r="AJ48" s="185"/>
      <c r="AK48" s="138"/>
      <c r="AL48" s="138"/>
      <c r="AM48" s="138"/>
      <c r="AN48" s="138"/>
      <c r="AO48" s="138"/>
      <c r="AP48" s="138"/>
      <c r="AQ48" s="138"/>
    </row>
    <row r="49" spans="1:43" ht="64.5" hidden="1" customHeight="1">
      <c r="A49" s="248" t="str">
        <f>IF(F16=0,"ซ่อนช่อง","จำเลยที่ 8")</f>
        <v>ซ่อนช่อง</v>
      </c>
      <c r="B49" s="248"/>
      <c r="C49" s="248"/>
      <c r="D49" s="248"/>
      <c r="E49" s="248"/>
      <c r="F49" s="248"/>
      <c r="G49" s="247" t="s">
        <v>237</v>
      </c>
      <c r="H49" s="247"/>
      <c r="I49" s="247"/>
      <c r="J49" s="247"/>
      <c r="K49" s="247"/>
      <c r="L49" s="247"/>
      <c r="M49" s="247"/>
      <c r="N49" s="247"/>
      <c r="O49" s="247"/>
      <c r="P49" s="247"/>
      <c r="Q49" s="247"/>
      <c r="R49" s="247"/>
      <c r="S49" s="247"/>
      <c r="T49" s="250" t="e">
        <f>VLOOKUP(A49,Sheet1!A11:G31,4,0)</f>
        <v>#N/A</v>
      </c>
      <c r="U49" s="250"/>
      <c r="V49" s="250"/>
      <c r="W49" s="250"/>
      <c r="X49" s="251" t="e">
        <f>IF(OR(T49="ไม่พบ",T49="-"),"-",VLOOKUP(A49,Sheet1!A11:G31,5,0))</f>
        <v>#N/A</v>
      </c>
      <c r="Y49" s="251"/>
      <c r="Z49" s="251"/>
      <c r="AA49" s="251"/>
      <c r="AB49" s="251"/>
      <c r="AC49" s="251"/>
      <c r="AD49" s="251"/>
      <c r="AE49" s="251"/>
      <c r="AF49" s="251"/>
      <c r="AG49" s="251"/>
      <c r="AH49" s="251"/>
      <c r="AI49" s="251"/>
      <c r="AJ49" s="251"/>
      <c r="AK49" s="138"/>
      <c r="AL49" s="138"/>
      <c r="AM49" s="138"/>
      <c r="AN49" s="138"/>
      <c r="AO49" s="138"/>
      <c r="AP49" s="138"/>
      <c r="AQ49" s="138"/>
    </row>
    <row r="50" spans="1:43" ht="21.75" hidden="1" customHeight="1">
      <c r="A50" s="248"/>
      <c r="B50" s="248"/>
      <c r="C50" s="248"/>
      <c r="D50" s="248"/>
      <c r="E50" s="248"/>
      <c r="F50" s="248"/>
      <c r="G50" s="247" t="s">
        <v>272</v>
      </c>
      <c r="H50" s="247"/>
      <c r="I50" s="247"/>
      <c r="J50" s="247"/>
      <c r="K50" s="247"/>
      <c r="L50" s="247"/>
      <c r="M50" s="247"/>
      <c r="N50" s="247"/>
      <c r="O50" s="247"/>
      <c r="P50" s="247"/>
      <c r="Q50" s="247"/>
      <c r="R50" s="247"/>
      <c r="S50" s="247"/>
      <c r="T50" s="181"/>
      <c r="U50" s="186" t="str">
        <f>IF(Sheet1!G26="พบ","R","£")</f>
        <v>£</v>
      </c>
      <c r="V50" s="183"/>
      <c r="W50" s="184" t="s">
        <v>243</v>
      </c>
      <c r="X50" s="183"/>
      <c r="Y50" s="183"/>
      <c r="Z50" s="182"/>
      <c r="AA50" s="183"/>
      <c r="AB50" s="186" t="str">
        <f>IF(Sheet1!G26="ไม่พบ","R","£")</f>
        <v>£</v>
      </c>
      <c r="AC50" s="183"/>
      <c r="AD50" s="184" t="s">
        <v>242</v>
      </c>
      <c r="AE50" s="183"/>
      <c r="AF50" s="183"/>
      <c r="AG50" s="183"/>
      <c r="AH50" s="183"/>
      <c r="AI50" s="183"/>
      <c r="AJ50" s="185"/>
      <c r="AK50" s="138"/>
      <c r="AL50" s="138"/>
      <c r="AM50" s="138"/>
      <c r="AN50" s="138"/>
      <c r="AO50" s="138"/>
      <c r="AP50" s="138"/>
      <c r="AQ50" s="138"/>
    </row>
    <row r="51" spans="1:43" ht="64.5" hidden="1" customHeight="1">
      <c r="A51" s="248" t="str">
        <f>IF(Y16=0,"ซ่อนช่อง","คู่สมรสจำเลยที่ 8")</f>
        <v>ซ่อนช่อง</v>
      </c>
      <c r="B51" s="248"/>
      <c r="C51" s="248"/>
      <c r="D51" s="248"/>
      <c r="E51" s="248"/>
      <c r="F51" s="248"/>
      <c r="G51" s="247" t="s">
        <v>237</v>
      </c>
      <c r="H51" s="247"/>
      <c r="I51" s="247"/>
      <c r="J51" s="247"/>
      <c r="K51" s="247"/>
      <c r="L51" s="247"/>
      <c r="M51" s="247"/>
      <c r="N51" s="247"/>
      <c r="O51" s="247"/>
      <c r="P51" s="247"/>
      <c r="Q51" s="247"/>
      <c r="R51" s="247"/>
      <c r="S51" s="247"/>
      <c r="T51" s="250" t="e">
        <f>VLOOKUP(A51,Sheet1!A11:G31,4,0)</f>
        <v>#N/A</v>
      </c>
      <c r="U51" s="250"/>
      <c r="V51" s="250"/>
      <c r="W51" s="250"/>
      <c r="X51" s="251" t="e">
        <f>IF(OR(T51="ไม่พบ",T51="-"),"-",VLOOKUP(A51,Sheet1!A11:G31,5,0))</f>
        <v>#N/A</v>
      </c>
      <c r="Y51" s="251"/>
      <c r="Z51" s="251"/>
      <c r="AA51" s="251"/>
      <c r="AB51" s="251"/>
      <c r="AC51" s="251"/>
      <c r="AD51" s="251"/>
      <c r="AE51" s="251"/>
      <c r="AF51" s="251"/>
      <c r="AG51" s="251"/>
      <c r="AH51" s="251"/>
      <c r="AI51" s="251"/>
      <c r="AJ51" s="251"/>
      <c r="AK51" s="138"/>
      <c r="AL51" s="138"/>
      <c r="AM51" s="138"/>
      <c r="AN51" s="138"/>
      <c r="AO51" s="138"/>
      <c r="AP51" s="138"/>
      <c r="AQ51" s="138"/>
    </row>
    <row r="52" spans="1:43" ht="21.75" hidden="1" customHeight="1">
      <c r="A52" s="248"/>
      <c r="B52" s="248"/>
      <c r="C52" s="248"/>
      <c r="D52" s="248"/>
      <c r="E52" s="248"/>
      <c r="F52" s="248"/>
      <c r="G52" s="247" t="s">
        <v>272</v>
      </c>
      <c r="H52" s="247"/>
      <c r="I52" s="247"/>
      <c r="J52" s="247"/>
      <c r="K52" s="247"/>
      <c r="L52" s="247"/>
      <c r="M52" s="247"/>
      <c r="N52" s="247"/>
      <c r="O52" s="247"/>
      <c r="P52" s="247"/>
      <c r="Q52" s="247"/>
      <c r="R52" s="247"/>
      <c r="S52" s="247"/>
      <c r="T52" s="181"/>
      <c r="U52" s="186" t="str">
        <f>IF(Sheet1!G27="พบ","R","£")</f>
        <v>£</v>
      </c>
      <c r="V52" s="183"/>
      <c r="W52" s="184" t="s">
        <v>243</v>
      </c>
      <c r="X52" s="183"/>
      <c r="Y52" s="183"/>
      <c r="Z52" s="182"/>
      <c r="AA52" s="183"/>
      <c r="AB52" s="186" t="str">
        <f>IF(Sheet1!G27="ไม่พบ","R","£")</f>
        <v>£</v>
      </c>
      <c r="AC52" s="183"/>
      <c r="AD52" s="184" t="s">
        <v>242</v>
      </c>
      <c r="AE52" s="183"/>
      <c r="AF52" s="183"/>
      <c r="AG52" s="183"/>
      <c r="AH52" s="183"/>
      <c r="AI52" s="183"/>
      <c r="AJ52" s="185"/>
      <c r="AK52" s="138"/>
      <c r="AL52" s="138"/>
      <c r="AM52" s="138"/>
      <c r="AN52" s="138"/>
      <c r="AO52" s="138"/>
      <c r="AP52" s="138"/>
      <c r="AQ52" s="138"/>
    </row>
    <row r="53" spans="1:43" ht="64.5" hidden="1" customHeight="1">
      <c r="A53" s="248" t="str">
        <f>IF(F17=0,"ซ่อนช่อง","จำเลยที่ 9")</f>
        <v>ซ่อนช่อง</v>
      </c>
      <c r="B53" s="248"/>
      <c r="C53" s="248"/>
      <c r="D53" s="248"/>
      <c r="E53" s="248"/>
      <c r="F53" s="248"/>
      <c r="G53" s="247" t="s">
        <v>237</v>
      </c>
      <c r="H53" s="247"/>
      <c r="I53" s="247"/>
      <c r="J53" s="247"/>
      <c r="K53" s="247"/>
      <c r="L53" s="247"/>
      <c r="M53" s="247"/>
      <c r="N53" s="247"/>
      <c r="O53" s="247"/>
      <c r="P53" s="247"/>
      <c r="Q53" s="247"/>
      <c r="R53" s="247"/>
      <c r="S53" s="247"/>
      <c r="T53" s="248" t="e">
        <f>VLOOKUP(A53,Sheet1!A11:G31,4,0)</f>
        <v>#N/A</v>
      </c>
      <c r="U53" s="248"/>
      <c r="V53" s="248"/>
      <c r="W53" s="248"/>
      <c r="X53" s="249" t="e">
        <f>VLOOKUP(A53,Sheet1!A11:G31,5,0)</f>
        <v>#N/A</v>
      </c>
      <c r="Y53" s="249"/>
      <c r="Z53" s="249"/>
      <c r="AA53" s="249"/>
      <c r="AB53" s="249"/>
      <c r="AC53" s="249"/>
      <c r="AD53" s="249"/>
      <c r="AE53" s="249"/>
      <c r="AF53" s="249"/>
      <c r="AG53" s="249"/>
      <c r="AH53" s="249"/>
      <c r="AI53" s="249"/>
      <c r="AJ53" s="249"/>
      <c r="AK53" s="138"/>
      <c r="AL53" s="138"/>
      <c r="AM53" s="138"/>
      <c r="AN53" s="138"/>
      <c r="AO53" s="138"/>
      <c r="AP53" s="138"/>
      <c r="AQ53" s="138"/>
    </row>
    <row r="54" spans="1:43" ht="21.75" hidden="1" customHeight="1">
      <c r="A54" s="248"/>
      <c r="B54" s="248"/>
      <c r="C54" s="248"/>
      <c r="D54" s="248"/>
      <c r="E54" s="248"/>
      <c r="F54" s="248"/>
      <c r="G54" s="247" t="s">
        <v>272</v>
      </c>
      <c r="H54" s="247"/>
      <c r="I54" s="247"/>
      <c r="J54" s="247"/>
      <c r="K54" s="247"/>
      <c r="L54" s="247"/>
      <c r="M54" s="247"/>
      <c r="N54" s="247"/>
      <c r="O54" s="247"/>
      <c r="P54" s="247"/>
      <c r="Q54" s="247"/>
      <c r="R54" s="247"/>
      <c r="S54" s="247"/>
      <c r="T54" s="181"/>
      <c r="U54" s="186" t="str">
        <f>IF(Sheet1!G28="พบ","R","£")</f>
        <v>£</v>
      </c>
      <c r="V54" s="183"/>
      <c r="W54" s="184" t="s">
        <v>243</v>
      </c>
      <c r="X54" s="183"/>
      <c r="Y54" s="183"/>
      <c r="Z54" s="182"/>
      <c r="AA54" s="183"/>
      <c r="AB54" s="186" t="str">
        <f>IF(Sheet1!G28="ไม่พบ","R","£")</f>
        <v>£</v>
      </c>
      <c r="AC54" s="183"/>
      <c r="AD54" s="184" t="s">
        <v>242</v>
      </c>
      <c r="AE54" s="183"/>
      <c r="AF54" s="183"/>
      <c r="AG54" s="183"/>
      <c r="AH54" s="183"/>
      <c r="AI54" s="183"/>
      <c r="AJ54" s="185"/>
      <c r="AK54" s="138"/>
      <c r="AL54" s="138"/>
      <c r="AM54" s="138"/>
      <c r="AN54" s="138"/>
      <c r="AO54" s="138"/>
      <c r="AP54" s="138"/>
      <c r="AQ54" s="138"/>
    </row>
    <row r="55" spans="1:43" ht="64.5" hidden="1" customHeight="1">
      <c r="A55" s="248" t="str">
        <f>IF(Y17=0,"ซ่อนช่อง","คู่สมรสจำเลยที่ 9")</f>
        <v>ซ่อนช่อง</v>
      </c>
      <c r="B55" s="248"/>
      <c r="C55" s="248"/>
      <c r="D55" s="248"/>
      <c r="E55" s="248"/>
      <c r="F55" s="248"/>
      <c r="G55" s="247" t="s">
        <v>237</v>
      </c>
      <c r="H55" s="247"/>
      <c r="I55" s="247"/>
      <c r="J55" s="247"/>
      <c r="K55" s="247"/>
      <c r="L55" s="247"/>
      <c r="M55" s="247"/>
      <c r="N55" s="247"/>
      <c r="O55" s="247"/>
      <c r="P55" s="247"/>
      <c r="Q55" s="247"/>
      <c r="R55" s="247"/>
      <c r="S55" s="247"/>
      <c r="T55" s="248" t="e">
        <f>VLOOKUP(A55,Sheet1!A11:G31,4,0)</f>
        <v>#N/A</v>
      </c>
      <c r="U55" s="248"/>
      <c r="V55" s="248"/>
      <c r="W55" s="248"/>
      <c r="X55" s="249" t="e">
        <f>VLOOKUP(A55,Sheet1!A11:G31,5,0)</f>
        <v>#N/A</v>
      </c>
      <c r="Y55" s="249"/>
      <c r="Z55" s="249"/>
      <c r="AA55" s="249"/>
      <c r="AB55" s="249"/>
      <c r="AC55" s="249"/>
      <c r="AD55" s="249"/>
      <c r="AE55" s="249"/>
      <c r="AF55" s="249"/>
      <c r="AG55" s="249"/>
      <c r="AH55" s="249"/>
      <c r="AI55" s="249"/>
      <c r="AJ55" s="249"/>
      <c r="AK55" s="138"/>
      <c r="AL55" s="138"/>
      <c r="AM55" s="138"/>
      <c r="AN55" s="138"/>
      <c r="AO55" s="138"/>
      <c r="AP55" s="138"/>
      <c r="AQ55" s="138"/>
    </row>
    <row r="56" spans="1:43" ht="21.75" hidden="1" customHeight="1">
      <c r="A56" s="248"/>
      <c r="B56" s="248"/>
      <c r="C56" s="248"/>
      <c r="D56" s="248"/>
      <c r="E56" s="248"/>
      <c r="F56" s="248"/>
      <c r="G56" s="247" t="s">
        <v>272</v>
      </c>
      <c r="H56" s="247"/>
      <c r="I56" s="247"/>
      <c r="J56" s="247"/>
      <c r="K56" s="247"/>
      <c r="L56" s="247"/>
      <c r="M56" s="247"/>
      <c r="N56" s="247"/>
      <c r="O56" s="247"/>
      <c r="P56" s="247"/>
      <c r="Q56" s="247"/>
      <c r="R56" s="247"/>
      <c r="S56" s="247"/>
      <c r="T56" s="181"/>
      <c r="U56" s="186" t="str">
        <f>IF(Sheet1!G29="พบ","R","£")</f>
        <v>£</v>
      </c>
      <c r="V56" s="183"/>
      <c r="W56" s="184" t="s">
        <v>243</v>
      </c>
      <c r="X56" s="183"/>
      <c r="Y56" s="183"/>
      <c r="Z56" s="182"/>
      <c r="AA56" s="183"/>
      <c r="AB56" s="186" t="str">
        <f>IF(Sheet1!G29="ไม่พบ","R","£")</f>
        <v>£</v>
      </c>
      <c r="AC56" s="183"/>
      <c r="AD56" s="184" t="s">
        <v>242</v>
      </c>
      <c r="AE56" s="183"/>
      <c r="AF56" s="183"/>
      <c r="AG56" s="183"/>
      <c r="AH56" s="183"/>
      <c r="AI56" s="183"/>
      <c r="AJ56" s="185"/>
      <c r="AK56" s="138"/>
      <c r="AL56" s="138"/>
      <c r="AM56" s="138"/>
      <c r="AN56" s="138"/>
      <c r="AO56" s="138"/>
      <c r="AP56" s="138"/>
      <c r="AQ56" s="138"/>
    </row>
    <row r="57" spans="1:43" ht="64.5" hidden="1" customHeight="1">
      <c r="A57" s="248" t="str">
        <f>IF(F18=0,"ซ่อนช่อง","จำเลยที่ 10")</f>
        <v>ซ่อนช่อง</v>
      </c>
      <c r="B57" s="248"/>
      <c r="C57" s="248"/>
      <c r="D57" s="248"/>
      <c r="E57" s="248"/>
      <c r="F57" s="248"/>
      <c r="G57" s="247" t="s">
        <v>237</v>
      </c>
      <c r="H57" s="247"/>
      <c r="I57" s="247"/>
      <c r="J57" s="247"/>
      <c r="K57" s="247"/>
      <c r="L57" s="247"/>
      <c r="M57" s="247"/>
      <c r="N57" s="247"/>
      <c r="O57" s="247"/>
      <c r="P57" s="247"/>
      <c r="Q57" s="247"/>
      <c r="R57" s="247"/>
      <c r="S57" s="247"/>
      <c r="T57" s="248" t="e">
        <f>VLOOKUP(A57,Sheet1!A11:G31,4,0)</f>
        <v>#N/A</v>
      </c>
      <c r="U57" s="248"/>
      <c r="V57" s="248"/>
      <c r="W57" s="248"/>
      <c r="X57" s="249" t="e">
        <f>VLOOKUP(A57,Sheet1!A11:G31,5,0)</f>
        <v>#N/A</v>
      </c>
      <c r="Y57" s="249"/>
      <c r="Z57" s="249"/>
      <c r="AA57" s="249"/>
      <c r="AB57" s="249"/>
      <c r="AC57" s="249"/>
      <c r="AD57" s="249"/>
      <c r="AE57" s="249"/>
      <c r="AF57" s="249"/>
      <c r="AG57" s="249"/>
      <c r="AH57" s="249"/>
      <c r="AI57" s="249"/>
      <c r="AJ57" s="249"/>
      <c r="AK57" s="138"/>
      <c r="AL57" s="138"/>
      <c r="AM57" s="138"/>
      <c r="AN57" s="138"/>
      <c r="AO57" s="138"/>
      <c r="AP57" s="138"/>
      <c r="AQ57" s="138"/>
    </row>
    <row r="58" spans="1:43" ht="21.75" hidden="1" customHeight="1">
      <c r="A58" s="248"/>
      <c r="B58" s="248"/>
      <c r="C58" s="248"/>
      <c r="D58" s="248"/>
      <c r="E58" s="248"/>
      <c r="F58" s="248"/>
      <c r="G58" s="247" t="s">
        <v>272</v>
      </c>
      <c r="H58" s="247"/>
      <c r="I58" s="247"/>
      <c r="J58" s="247"/>
      <c r="K58" s="247"/>
      <c r="L58" s="247"/>
      <c r="M58" s="247"/>
      <c r="N58" s="247"/>
      <c r="O58" s="247"/>
      <c r="P58" s="247"/>
      <c r="Q58" s="247"/>
      <c r="R58" s="247"/>
      <c r="S58" s="247"/>
      <c r="T58" s="181"/>
      <c r="U58" s="186" t="str">
        <f>IF(Sheet1!G30="พบ","R","£")</f>
        <v>£</v>
      </c>
      <c r="V58" s="183"/>
      <c r="W58" s="184" t="s">
        <v>243</v>
      </c>
      <c r="X58" s="183"/>
      <c r="Y58" s="183"/>
      <c r="Z58" s="182"/>
      <c r="AA58" s="183"/>
      <c r="AB58" s="186" t="str">
        <f>IF(Sheet1!G30="ไม่พบ","R","£")</f>
        <v>£</v>
      </c>
      <c r="AC58" s="183"/>
      <c r="AD58" s="184" t="s">
        <v>242</v>
      </c>
      <c r="AE58" s="183"/>
      <c r="AF58" s="183"/>
      <c r="AG58" s="183"/>
      <c r="AH58" s="183"/>
      <c r="AI58" s="183"/>
      <c r="AJ58" s="185"/>
      <c r="AK58" s="138"/>
      <c r="AL58" s="138"/>
      <c r="AM58" s="138"/>
      <c r="AN58" s="138"/>
      <c r="AO58" s="138"/>
      <c r="AP58" s="138"/>
      <c r="AQ58" s="138"/>
    </row>
    <row r="59" spans="1:43" ht="64.5" hidden="1" customHeight="1">
      <c r="A59" s="248" t="str">
        <f>IF(Y18=0,"ซ่อนช่อง","คู่สมรสจำเลยที่ 10")</f>
        <v>ซ่อนช่อง</v>
      </c>
      <c r="B59" s="248"/>
      <c r="C59" s="248"/>
      <c r="D59" s="248"/>
      <c r="E59" s="248"/>
      <c r="F59" s="248"/>
      <c r="G59" s="247" t="s">
        <v>237</v>
      </c>
      <c r="H59" s="247"/>
      <c r="I59" s="247"/>
      <c r="J59" s="247"/>
      <c r="K59" s="247"/>
      <c r="L59" s="247"/>
      <c r="M59" s="247"/>
      <c r="N59" s="247"/>
      <c r="O59" s="247"/>
      <c r="P59" s="247"/>
      <c r="Q59" s="247"/>
      <c r="R59" s="247"/>
      <c r="S59" s="247"/>
      <c r="T59" s="248" t="e">
        <f>VLOOKUP(A59,Sheet1!A11:G31,4,0)</f>
        <v>#N/A</v>
      </c>
      <c r="U59" s="248"/>
      <c r="V59" s="248"/>
      <c r="W59" s="248"/>
      <c r="X59" s="249" t="e">
        <f>VLOOKUP(A59,Sheet1!A11:G31,5,0)</f>
        <v>#N/A</v>
      </c>
      <c r="Y59" s="249"/>
      <c r="Z59" s="249"/>
      <c r="AA59" s="249"/>
      <c r="AB59" s="249"/>
      <c r="AC59" s="249"/>
      <c r="AD59" s="249"/>
      <c r="AE59" s="249"/>
      <c r="AF59" s="249"/>
      <c r="AG59" s="249"/>
      <c r="AH59" s="249"/>
      <c r="AI59" s="249"/>
      <c r="AJ59" s="249"/>
      <c r="AK59" s="138"/>
      <c r="AL59" s="138"/>
      <c r="AM59" s="138"/>
      <c r="AN59" s="138"/>
      <c r="AO59" s="138"/>
      <c r="AP59" s="138"/>
      <c r="AQ59" s="138"/>
    </row>
    <row r="60" spans="1:43" ht="21.75" hidden="1" customHeight="1">
      <c r="A60" s="248"/>
      <c r="B60" s="248"/>
      <c r="C60" s="248"/>
      <c r="D60" s="248"/>
      <c r="E60" s="248"/>
      <c r="F60" s="248"/>
      <c r="G60" s="247" t="s">
        <v>272</v>
      </c>
      <c r="H60" s="247"/>
      <c r="I60" s="247"/>
      <c r="J60" s="247"/>
      <c r="K60" s="247"/>
      <c r="L60" s="247"/>
      <c r="M60" s="247"/>
      <c r="N60" s="247"/>
      <c r="O60" s="247"/>
      <c r="P60" s="247"/>
      <c r="Q60" s="247"/>
      <c r="R60" s="247"/>
      <c r="S60" s="247"/>
      <c r="T60" s="181"/>
      <c r="U60" s="186" t="str">
        <f>IF(Sheet1!G31="พบ","R","£")</f>
        <v>£</v>
      </c>
      <c r="V60" s="183"/>
      <c r="W60" s="184" t="s">
        <v>243</v>
      </c>
      <c r="X60" s="183"/>
      <c r="Y60" s="183"/>
      <c r="Z60" s="182"/>
      <c r="AA60" s="183"/>
      <c r="AB60" s="186" t="str">
        <f>IF(Sheet1!G31="ไม่พบ","R","£")</f>
        <v>£</v>
      </c>
      <c r="AC60" s="183"/>
      <c r="AD60" s="184" t="s">
        <v>242</v>
      </c>
      <c r="AE60" s="183"/>
      <c r="AF60" s="183"/>
      <c r="AG60" s="183"/>
      <c r="AH60" s="183"/>
      <c r="AI60" s="183"/>
      <c r="AJ60" s="185"/>
      <c r="AK60" s="138"/>
      <c r="AL60" s="138"/>
      <c r="AM60" s="138"/>
      <c r="AN60" s="138"/>
      <c r="AO60" s="138"/>
      <c r="AP60" s="138"/>
      <c r="AQ60" s="138"/>
    </row>
    <row r="61" spans="1:43" ht="17.25"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235</v>
      </c>
      <c r="F62" s="259" t="str">
        <f>IF(Sheet1!B33&lt;&gt;"","เห็นควรยึด","")</f>
        <v>เห็นควรยึด</v>
      </c>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59"/>
      <c r="AE62" s="259"/>
      <c r="AF62" s="259"/>
      <c r="AG62" s="259"/>
      <c r="AH62" s="259"/>
      <c r="AI62" s="259"/>
      <c r="AJ62" s="138"/>
      <c r="AK62" s="138"/>
      <c r="AL62" s="138"/>
      <c r="AM62" s="138"/>
      <c r="AN62" s="138"/>
      <c r="AO62" s="138"/>
      <c r="AP62" s="138"/>
      <c r="AQ62" s="138"/>
    </row>
    <row r="63" spans="1:43">
      <c r="A63" s="19"/>
      <c r="B63" s="137"/>
      <c r="F63" s="259" t="str">
        <f>IF(Sheet1!B33&lt;&gt;"",Sheet1!B33,"")</f>
        <v>โฉนดเลขที่ 13584, 4073,  4086 ต.แจ้ห่ม อ.แจ้ห่ม จ.ลำปาง</v>
      </c>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59"/>
      <c r="AE63" s="259"/>
      <c r="AF63" s="259"/>
      <c r="AG63" s="259"/>
      <c r="AH63" s="259"/>
      <c r="AI63" s="259"/>
      <c r="AJ63" s="138"/>
      <c r="AK63" s="138"/>
      <c r="AL63" s="138"/>
      <c r="AM63" s="138"/>
      <c r="AN63" s="138"/>
      <c r="AO63" s="138"/>
      <c r="AP63" s="138"/>
      <c r="AQ63" s="138"/>
    </row>
    <row r="64" spans="1:43">
      <c r="A64" s="19"/>
      <c r="B64" s="137"/>
      <c r="F64" s="259" t="str">
        <f>IF(Sheet1!B33&lt;&gt;"",CONCATENATE(Sheet1!D33,"  ",IF(Sheet1!E33="ไม่พบ",Sheet1!E33,CONCATENATE(TEXT(Sheet1!E33,"#,##")," บาท ไม่รวมสิ่งปลูกสร้าง"))),"")</f>
        <v>ราคาประเมิน  478,800 บาท ไม่รวมสิ่งปลูกสร้าง</v>
      </c>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59"/>
      <c r="AE64" s="259"/>
      <c r="AF64" s="259"/>
      <c r="AG64" s="259"/>
      <c r="AH64" s="259"/>
      <c r="AI64" s="259"/>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4566929133858268" bottom="0.74803149606299213" header="0.31496062992125984" footer="0.31496062992125984"/>
  <pageSetup paperSize="9" scale="98"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zoomScaleNormal="100" workbookViewId="0">
      <selection activeCell="AD6" sqref="AD6:AQ6"/>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6"/>
      <c r="T1" s="276"/>
      <c r="U1" s="276"/>
      <c r="V1" s="276"/>
      <c r="W1" s="276"/>
      <c r="X1" s="276"/>
      <c r="Y1" s="276"/>
      <c r="AQ1" s="200" t="s">
        <v>306</v>
      </c>
      <c r="AR1" s="200"/>
    </row>
    <row r="2" spans="1:48" ht="10.5" customHeight="1">
      <c r="S2" s="140"/>
      <c r="T2" s="140"/>
      <c r="U2" s="140"/>
      <c r="V2" s="140"/>
      <c r="W2" s="140"/>
      <c r="X2" s="140"/>
      <c r="Y2" s="140"/>
      <c r="AQ2" s="200"/>
      <c r="AR2" s="200"/>
    </row>
    <row r="3" spans="1:48">
      <c r="O3" s="2" t="s">
        <v>280</v>
      </c>
      <c r="Q3" s="190"/>
      <c r="R3" s="281" t="s">
        <v>281</v>
      </c>
      <c r="S3" s="281"/>
      <c r="T3" s="281"/>
      <c r="U3" s="281"/>
      <c r="V3" s="281"/>
      <c r="W3" s="281"/>
      <c r="X3" s="281"/>
      <c r="Y3" s="281"/>
      <c r="Z3" s="281"/>
      <c r="AA3" s="281"/>
      <c r="AB3" s="281"/>
      <c r="AC3" s="281"/>
      <c r="AD3" s="281"/>
    </row>
    <row r="4" spans="1:48">
      <c r="A4" s="276" t="s">
        <v>278</v>
      </c>
      <c r="B4" s="276"/>
      <c r="C4" s="276"/>
      <c r="D4" s="276"/>
      <c r="E4" s="276"/>
      <c r="F4" s="276"/>
      <c r="G4" s="276"/>
      <c r="H4" s="276"/>
      <c r="I4" s="276"/>
      <c r="J4" s="276"/>
      <c r="K4" s="276"/>
      <c r="L4" s="276"/>
      <c r="M4" s="276"/>
      <c r="N4" s="276"/>
      <c r="O4" s="276"/>
      <c r="P4" s="276"/>
      <c r="Q4" s="276"/>
      <c r="R4" s="276"/>
      <c r="S4" s="276"/>
      <c r="T4" s="276"/>
      <c r="U4" s="276"/>
      <c r="V4" s="276"/>
      <c r="W4" s="276"/>
      <c r="X4" s="276"/>
      <c r="Y4" s="276"/>
      <c r="Z4" s="276"/>
      <c r="AA4" s="276"/>
      <c r="AB4" s="276"/>
      <c r="AC4" s="276"/>
      <c r="AD4" s="276"/>
      <c r="AE4" s="276"/>
      <c r="AF4" s="276"/>
      <c r="AG4" s="276"/>
      <c r="AH4" s="276"/>
      <c r="AI4" s="276"/>
      <c r="AJ4" s="276"/>
      <c r="AK4" s="276"/>
      <c r="AL4" s="276"/>
      <c r="AM4" s="276"/>
      <c r="AN4" s="276"/>
      <c r="AO4" s="276"/>
      <c r="AP4" s="276"/>
      <c r="AQ4" s="276"/>
      <c r="AR4" s="140"/>
    </row>
    <row r="5" spans="1:48">
      <c r="M5" s="2" t="s">
        <v>282</v>
      </c>
      <c r="P5" s="266"/>
      <c r="Q5" s="266"/>
      <c r="R5" s="266"/>
      <c r="S5" s="266"/>
      <c r="T5" s="266"/>
      <c r="U5" s="266"/>
      <c r="V5" s="266"/>
      <c r="W5" s="266"/>
      <c r="X5" s="266"/>
      <c r="Y5" s="266"/>
      <c r="Z5" s="266"/>
      <c r="AA5" s="266"/>
      <c r="AB5" s="266"/>
      <c r="AC5" s="266"/>
      <c r="AD5" s="266"/>
      <c r="AE5" s="266"/>
    </row>
    <row r="6" spans="1:48">
      <c r="AC6" s="143" t="s">
        <v>279</v>
      </c>
      <c r="AD6" s="266" t="s">
        <v>352</v>
      </c>
      <c r="AE6" s="266"/>
      <c r="AF6" s="266"/>
      <c r="AG6" s="266"/>
      <c r="AH6" s="266"/>
      <c r="AI6" s="266"/>
      <c r="AJ6" s="266"/>
      <c r="AK6" s="266"/>
      <c r="AL6" s="266"/>
      <c r="AM6" s="266"/>
      <c r="AN6" s="266"/>
      <c r="AO6" s="266"/>
      <c r="AP6" s="266"/>
      <c r="AQ6" s="266"/>
      <c r="AR6" s="140"/>
    </row>
    <row r="7" spans="1:48">
      <c r="X7" s="143" t="s">
        <v>62</v>
      </c>
      <c r="Y7" s="266">
        <v>12</v>
      </c>
      <c r="Z7" s="266"/>
      <c r="AA7" s="276" t="s">
        <v>283</v>
      </c>
      <c r="AB7" s="276"/>
      <c r="AC7" s="276"/>
      <c r="AD7" s="273"/>
      <c r="AE7" s="273"/>
      <c r="AF7" s="273"/>
      <c r="AG7" s="273"/>
      <c r="AH7" s="273"/>
      <c r="AI7" s="273"/>
      <c r="AJ7" s="282" t="s">
        <v>284</v>
      </c>
      <c r="AK7" s="282"/>
      <c r="AL7" s="282"/>
      <c r="AM7" s="282"/>
      <c r="AN7" s="282"/>
      <c r="AO7" s="273">
        <v>2567</v>
      </c>
      <c r="AP7" s="273"/>
      <c r="AQ7" s="273"/>
      <c r="AR7" s="140"/>
    </row>
    <row r="8" spans="1:48">
      <c r="D8" s="2" t="s">
        <v>285</v>
      </c>
      <c r="G8" s="268" t="s">
        <v>286</v>
      </c>
      <c r="H8" s="268"/>
      <c r="I8" s="268"/>
      <c r="J8" s="268"/>
      <c r="K8" s="268"/>
      <c r="L8" s="268"/>
      <c r="M8" s="268"/>
      <c r="N8" s="268"/>
      <c r="O8" s="268"/>
      <c r="P8" s="268"/>
      <c r="Q8" s="268"/>
      <c r="R8" s="268"/>
      <c r="S8" s="268"/>
      <c r="T8" s="268"/>
      <c r="U8" s="268"/>
      <c r="V8" s="268"/>
      <c r="W8" s="268"/>
      <c r="X8" s="268"/>
      <c r="Y8" s="268"/>
      <c r="Z8" s="268"/>
      <c r="AA8" s="268"/>
      <c r="AB8" s="276" t="s">
        <v>287</v>
      </c>
      <c r="AC8" s="276"/>
      <c r="AD8" s="276"/>
      <c r="AE8" s="276"/>
      <c r="AF8" s="266">
        <v>42</v>
      </c>
      <c r="AG8" s="266"/>
      <c r="AH8" s="266"/>
      <c r="AI8" s="266"/>
      <c r="AL8" s="143" t="s">
        <v>288</v>
      </c>
      <c r="AM8" s="266" t="s">
        <v>289</v>
      </c>
      <c r="AN8" s="266"/>
      <c r="AO8" s="266"/>
      <c r="AP8" s="266"/>
      <c r="AQ8" s="266"/>
      <c r="AR8" s="140"/>
    </row>
    <row r="9" spans="1:48">
      <c r="H9" s="2" t="str">
        <f>CONCATENATE("( โดย ",Sheet1!B8," (",TEXT(Sheet1!F8,"[$-,100]0-0000-00000-00-0"),") แทน )")</f>
        <v>( โดย นายอัครชัย จันทร์ขอนแก่น (3-5603-00285-73-6) แทน )</v>
      </c>
      <c r="I9" s="191"/>
      <c r="J9" s="191"/>
    </row>
    <row r="10" spans="1:48">
      <c r="A10" s="276" t="s">
        <v>293</v>
      </c>
      <c r="B10" s="276"/>
      <c r="C10" s="276"/>
      <c r="D10" s="266" t="s">
        <v>289</v>
      </c>
      <c r="E10" s="266"/>
      <c r="F10" s="266"/>
      <c r="G10" s="266"/>
      <c r="H10" s="266"/>
      <c r="I10" s="276" t="s">
        <v>295</v>
      </c>
      <c r="J10" s="276"/>
      <c r="K10" s="276"/>
      <c r="L10" s="276"/>
      <c r="M10" s="276"/>
      <c r="N10" s="266">
        <v>470</v>
      </c>
      <c r="O10" s="266"/>
      <c r="P10" s="266"/>
      <c r="Q10" s="266"/>
      <c r="R10" s="276" t="s">
        <v>296</v>
      </c>
      <c r="S10" s="276"/>
      <c r="T10" s="266" t="s">
        <v>152</v>
      </c>
      <c r="U10" s="266"/>
      <c r="V10" s="266"/>
      <c r="W10" s="266"/>
      <c r="X10" s="276" t="s">
        <v>297</v>
      </c>
      <c r="Y10" s="276"/>
      <c r="Z10" s="266" t="s">
        <v>299</v>
      </c>
      <c r="AA10" s="266"/>
      <c r="AB10" s="266"/>
      <c r="AC10" s="266"/>
      <c r="AD10" s="266"/>
      <c r="AE10" s="266"/>
      <c r="AF10" s="266"/>
      <c r="AG10" s="266"/>
      <c r="AH10" s="276" t="s">
        <v>298</v>
      </c>
      <c r="AI10" s="276"/>
      <c r="AJ10" s="276"/>
      <c r="AK10" s="276"/>
      <c r="AL10" s="266" t="s">
        <v>152</v>
      </c>
      <c r="AM10" s="266"/>
      <c r="AN10" s="266"/>
      <c r="AO10" s="266"/>
      <c r="AP10" s="266"/>
      <c r="AQ10" s="266"/>
      <c r="AR10" s="140"/>
    </row>
    <row r="11" spans="1:48">
      <c r="A11" s="2" t="s">
        <v>294</v>
      </c>
      <c r="F11" s="266" t="s">
        <v>302</v>
      </c>
      <c r="G11" s="266"/>
      <c r="H11" s="266"/>
      <c r="I11" s="266"/>
      <c r="J11" s="266"/>
      <c r="K11" s="266"/>
      <c r="L11" s="276" t="s">
        <v>300</v>
      </c>
      <c r="M11" s="276"/>
      <c r="N11" s="276"/>
      <c r="O11" s="276"/>
      <c r="P11" s="266" t="s">
        <v>307</v>
      </c>
      <c r="Q11" s="266"/>
      <c r="R11" s="266"/>
      <c r="S11" s="266"/>
      <c r="T11" s="266"/>
      <c r="U11" s="266"/>
      <c r="V11" s="266"/>
      <c r="W11" s="266"/>
      <c r="X11" s="276" t="s">
        <v>301</v>
      </c>
      <c r="Y11" s="276"/>
      <c r="Z11" s="276"/>
      <c r="AA11" s="273" t="s">
        <v>308</v>
      </c>
      <c r="AB11" s="273"/>
      <c r="AC11" s="273"/>
      <c r="AD11" s="273"/>
      <c r="AE11" s="273"/>
      <c r="AF11" s="273"/>
      <c r="AG11" s="273"/>
      <c r="AH11" s="276" t="s">
        <v>303</v>
      </c>
      <c r="AI11" s="276"/>
      <c r="AJ11" s="266" t="s">
        <v>309</v>
      </c>
      <c r="AK11" s="266"/>
      <c r="AL11" s="266"/>
      <c r="AM11" s="266"/>
      <c r="AN11" s="266"/>
      <c r="AO11" s="266"/>
      <c r="AP11" s="266"/>
      <c r="AQ11" s="266"/>
      <c r="AR11" s="140"/>
    </row>
    <row r="12" spans="1:48">
      <c r="A12" s="277"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จังหวัดลำปาง สาขาเกาะคา ด้วยระบบสารสนเทศและขอให้ถ้อยคำด้วยความสัตย์จริงว่า</v>
      </c>
      <c r="B12" s="277"/>
      <c r="C12" s="277"/>
      <c r="D12" s="277"/>
      <c r="E12" s="277"/>
      <c r="F12" s="277"/>
      <c r="G12" s="277"/>
      <c r="H12" s="277"/>
      <c r="I12" s="277"/>
      <c r="J12" s="277"/>
      <c r="K12" s="277"/>
      <c r="L12" s="277"/>
      <c r="M12" s="277"/>
      <c r="N12" s="277"/>
      <c r="O12" s="277"/>
      <c r="P12" s="277"/>
      <c r="Q12" s="277"/>
      <c r="R12" s="277"/>
      <c r="S12" s="277"/>
      <c r="T12" s="277"/>
      <c r="U12" s="277"/>
      <c r="V12" s="277"/>
      <c r="W12" s="277"/>
      <c r="X12" s="277"/>
      <c r="Y12" s="277"/>
      <c r="Z12" s="277"/>
      <c r="AA12" s="277"/>
      <c r="AB12" s="277"/>
      <c r="AC12" s="277"/>
      <c r="AD12" s="277"/>
      <c r="AE12" s="277"/>
      <c r="AF12" s="277"/>
      <c r="AG12" s="277"/>
      <c r="AH12" s="277"/>
      <c r="AI12" s="277"/>
      <c r="AJ12" s="277"/>
      <c r="AK12" s="277"/>
      <c r="AL12" s="277"/>
      <c r="AM12" s="277"/>
      <c r="AN12" s="277"/>
      <c r="AO12" s="277"/>
      <c r="AP12" s="277"/>
      <c r="AQ12" s="277"/>
      <c r="AR12" s="189"/>
      <c r="AS12" s="198" t="s">
        <v>279</v>
      </c>
    </row>
    <row r="13" spans="1:48">
      <c r="A13" s="277"/>
      <c r="B13" s="277"/>
      <c r="C13" s="277"/>
      <c r="D13" s="277"/>
      <c r="E13" s="277"/>
      <c r="F13" s="277"/>
      <c r="G13" s="277"/>
      <c r="H13" s="277"/>
      <c r="I13" s="277"/>
      <c r="J13" s="277"/>
      <c r="K13" s="277"/>
      <c r="L13" s="277"/>
      <c r="M13" s="277"/>
      <c r="N13" s="277"/>
      <c r="O13" s="277"/>
      <c r="P13" s="277"/>
      <c r="Q13" s="277"/>
      <c r="R13" s="277"/>
      <c r="S13" s="277"/>
      <c r="T13" s="277"/>
      <c r="U13" s="277"/>
      <c r="V13" s="277"/>
      <c r="W13" s="277"/>
      <c r="X13" s="277"/>
      <c r="Y13" s="277"/>
      <c r="Z13" s="277"/>
      <c r="AA13" s="277"/>
      <c r="AB13" s="277"/>
      <c r="AC13" s="277"/>
      <c r="AD13" s="277"/>
      <c r="AE13" s="277"/>
      <c r="AF13" s="277"/>
      <c r="AG13" s="277"/>
      <c r="AH13" s="277"/>
      <c r="AI13" s="277"/>
      <c r="AJ13" s="277"/>
      <c r="AK13" s="277"/>
      <c r="AL13" s="277"/>
      <c r="AM13" s="277"/>
      <c r="AN13" s="277"/>
      <c r="AO13" s="277"/>
      <c r="AP13" s="277"/>
      <c r="AQ13" s="277"/>
      <c r="AR13" s="189"/>
      <c r="AS13" s="274" t="s">
        <v>305</v>
      </c>
      <c r="AT13" s="275"/>
    </row>
    <row r="14" spans="1:48">
      <c r="A14" s="277"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ตามคำพิพากษาของศาลจังหวัดลำปาง ในคดีหมายเลขดำที่ ผบ.792/2557 ในคดีหมายเลขแดงที่  ผบ.973/2557 ลว.13 พฤศจิกายน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77"/>
      <c r="C14" s="277"/>
      <c r="D14" s="277"/>
      <c r="E14" s="277"/>
      <c r="F14" s="277"/>
      <c r="G14" s="277"/>
      <c r="H14" s="277"/>
      <c r="I14" s="277"/>
      <c r="J14" s="277"/>
      <c r="K14" s="277"/>
      <c r="L14" s="277"/>
      <c r="M14" s="277"/>
      <c r="N14" s="277"/>
      <c r="O14" s="277"/>
      <c r="P14" s="277"/>
      <c r="Q14" s="277"/>
      <c r="R14" s="277"/>
      <c r="S14" s="277"/>
      <c r="T14" s="277"/>
      <c r="U14" s="277"/>
      <c r="V14" s="277"/>
      <c r="W14" s="277"/>
      <c r="X14" s="277"/>
      <c r="Y14" s="277"/>
      <c r="Z14" s="277"/>
      <c r="AA14" s="277"/>
      <c r="AB14" s="277"/>
      <c r="AC14" s="277"/>
      <c r="AD14" s="277"/>
      <c r="AE14" s="277"/>
      <c r="AF14" s="277"/>
      <c r="AG14" s="277"/>
      <c r="AH14" s="277"/>
      <c r="AI14" s="277"/>
      <c r="AJ14" s="277"/>
      <c r="AK14" s="277"/>
      <c r="AL14" s="277"/>
      <c r="AM14" s="277"/>
      <c r="AN14" s="277"/>
      <c r="AO14" s="277"/>
      <c r="AP14" s="277"/>
      <c r="AQ14" s="277"/>
      <c r="AR14" s="189"/>
    </row>
    <row r="15" spans="1:48">
      <c r="A15" s="277"/>
      <c r="B15" s="277"/>
      <c r="C15" s="277"/>
      <c r="D15" s="277"/>
      <c r="E15" s="277"/>
      <c r="F15" s="277"/>
      <c r="G15" s="277"/>
      <c r="H15" s="277"/>
      <c r="I15" s="277"/>
      <c r="J15" s="277"/>
      <c r="K15" s="277"/>
      <c r="L15" s="277"/>
      <c r="M15" s="277"/>
      <c r="N15" s="277"/>
      <c r="O15" s="277"/>
      <c r="P15" s="277"/>
      <c r="Q15" s="277"/>
      <c r="R15" s="277"/>
      <c r="S15" s="277"/>
      <c r="T15" s="277"/>
      <c r="U15" s="277"/>
      <c r="V15" s="277"/>
      <c r="W15" s="277"/>
      <c r="X15" s="277"/>
      <c r="Y15" s="277"/>
      <c r="Z15" s="277"/>
      <c r="AA15" s="277"/>
      <c r="AB15" s="277"/>
      <c r="AC15" s="277"/>
      <c r="AD15" s="277"/>
      <c r="AE15" s="277"/>
      <c r="AF15" s="277"/>
      <c r="AG15" s="277"/>
      <c r="AH15" s="277"/>
      <c r="AI15" s="277"/>
      <c r="AJ15" s="277"/>
      <c r="AK15" s="277"/>
      <c r="AL15" s="277"/>
      <c r="AM15" s="277"/>
      <c r="AN15" s="277"/>
      <c r="AO15" s="277"/>
      <c r="AP15" s="277"/>
      <c r="AQ15" s="277"/>
      <c r="AR15" s="189"/>
    </row>
    <row r="16" spans="1:48">
      <c r="A16" s="277"/>
      <c r="B16" s="277"/>
      <c r="C16" s="277"/>
      <c r="D16" s="277"/>
      <c r="E16" s="277"/>
      <c r="F16" s="277"/>
      <c r="G16" s="277"/>
      <c r="H16" s="277"/>
      <c r="I16" s="277"/>
      <c r="J16" s="277"/>
      <c r="K16" s="277"/>
      <c r="L16" s="277"/>
      <c r="M16" s="277"/>
      <c r="N16" s="277"/>
      <c r="O16" s="277"/>
      <c r="P16" s="277"/>
      <c r="Q16" s="277"/>
      <c r="R16" s="277"/>
      <c r="S16" s="277"/>
      <c r="T16" s="277"/>
      <c r="U16" s="277"/>
      <c r="V16" s="277"/>
      <c r="W16" s="277"/>
      <c r="X16" s="277"/>
      <c r="Y16" s="277"/>
      <c r="Z16" s="277"/>
      <c r="AA16" s="277"/>
      <c r="AB16" s="277"/>
      <c r="AC16" s="277"/>
      <c r="AD16" s="277"/>
      <c r="AE16" s="277"/>
      <c r="AF16" s="277"/>
      <c r="AG16" s="277"/>
      <c r="AH16" s="277"/>
      <c r="AI16" s="277"/>
      <c r="AJ16" s="277"/>
      <c r="AK16" s="277"/>
      <c r="AL16" s="277"/>
      <c r="AM16" s="277"/>
      <c r="AN16" s="277"/>
      <c r="AO16" s="277"/>
      <c r="AP16" s="277"/>
      <c r="AQ16" s="277"/>
      <c r="AR16" s="189"/>
      <c r="AS16" s="174" t="s">
        <v>304</v>
      </c>
      <c r="AT16" s="220" t="s">
        <v>350</v>
      </c>
      <c r="AU16" s="219">
        <f>COUNTIF(C17:N32,"ซ่อนช่อง")</f>
        <v>11</v>
      </c>
      <c r="AV16" s="218" t="s">
        <v>351</v>
      </c>
    </row>
    <row r="17" spans="1:45">
      <c r="A17" s="190"/>
      <c r="B17" s="190"/>
      <c r="C17" s="252" t="str">
        <f>IF(AS17="","ซ่อนช่อง",CONCATENATE("1. ",VLOOKUP(AS17,Table1[#All],2,0)))</f>
        <v>1. นายถวัลย์ พงษ์นิกร</v>
      </c>
      <c r="D17" s="252"/>
      <c r="E17" s="252"/>
      <c r="F17" s="252"/>
      <c r="G17" s="252"/>
      <c r="H17" s="252"/>
      <c r="I17" s="252"/>
      <c r="J17" s="252"/>
      <c r="K17" s="252"/>
      <c r="L17" s="252"/>
      <c r="M17" s="252"/>
      <c r="N17" s="252"/>
      <c r="O17" s="215"/>
      <c r="P17" s="190" t="str">
        <f t="shared" ref="P17:P18" si="0">IF(AS17="","",AS17)</f>
        <v>จำเลยที่ 1</v>
      </c>
      <c r="Q17" s="190"/>
      <c r="R17" s="190"/>
      <c r="S17" s="190"/>
      <c r="T17" s="190"/>
      <c r="U17" s="190"/>
      <c r="V17" s="190"/>
      <c r="W17" s="190" t="str">
        <f t="shared" ref="W17:W18" si="1">IF(AS17="","","เลขบัตรประชาชน")</f>
        <v>เลขบัตรประชาชน</v>
      </c>
      <c r="X17" s="190"/>
      <c r="Y17" s="190"/>
      <c r="Z17" s="190"/>
      <c r="AA17" s="190"/>
      <c r="AB17" s="190"/>
      <c r="AC17" s="190"/>
      <c r="AD17" s="280" t="str">
        <f>IF(AS17="","",VLOOKUP(AS17,Table1[#All],3,0))</f>
        <v>3-5206-00045-08-1</v>
      </c>
      <c r="AE17" s="280"/>
      <c r="AF17" s="280"/>
      <c r="AG17" s="280"/>
      <c r="AH17" s="280"/>
      <c r="AI17" s="280"/>
      <c r="AJ17" s="280"/>
      <c r="AK17" s="280"/>
      <c r="AL17" s="203"/>
      <c r="AM17" s="190"/>
      <c r="AN17" s="190"/>
      <c r="AO17" s="190"/>
      <c r="AP17" s="190"/>
      <c r="AQ17" s="190"/>
      <c r="AS17" s="199" t="s">
        <v>213</v>
      </c>
    </row>
    <row r="18" spans="1:45">
      <c r="A18" s="195"/>
      <c r="B18" s="195"/>
      <c r="C18" s="279" t="str">
        <f>IF(AS18="","ซ่อนช่อง",CONCATENATE("2. ",VLOOKUP(AS18,Table1[#All],2,0)))</f>
        <v>2. นางนิตยา พงษ์นิกร</v>
      </c>
      <c r="D18" s="279"/>
      <c r="E18" s="279"/>
      <c r="F18" s="279"/>
      <c r="G18" s="279"/>
      <c r="H18" s="279"/>
      <c r="I18" s="279"/>
      <c r="J18" s="279"/>
      <c r="K18" s="279"/>
      <c r="L18" s="279"/>
      <c r="M18" s="279"/>
      <c r="N18" s="279"/>
      <c r="O18" s="196"/>
      <c r="P18" s="195" t="str">
        <f t="shared" si="0"/>
        <v>คู่สมรสจำเลยที่ 1</v>
      </c>
      <c r="Q18" s="195"/>
      <c r="R18" s="195"/>
      <c r="S18" s="195"/>
      <c r="T18" s="195"/>
      <c r="U18" s="195"/>
      <c r="V18" s="195"/>
      <c r="W18" s="195" t="str">
        <f t="shared" si="1"/>
        <v>เลขบัตรประชาชน</v>
      </c>
      <c r="X18" s="195"/>
      <c r="Y18" s="195"/>
      <c r="Z18" s="195"/>
      <c r="AA18" s="195"/>
      <c r="AB18" s="195"/>
      <c r="AC18" s="195"/>
      <c r="AD18" s="278" t="str">
        <f>IF(AS18="","",VLOOKUP(AS18,Table1[#All],3,0))</f>
        <v>3-5206-00044-59-9</v>
      </c>
      <c r="AE18" s="278"/>
      <c r="AF18" s="278"/>
      <c r="AG18" s="278"/>
      <c r="AH18" s="278"/>
      <c r="AI18" s="278"/>
      <c r="AJ18" s="278"/>
      <c r="AK18" s="278"/>
      <c r="AL18" s="197"/>
      <c r="AM18" s="195"/>
      <c r="AN18" s="195"/>
      <c r="AO18" s="195"/>
      <c r="AP18" s="195"/>
      <c r="AQ18" s="195"/>
      <c r="AS18" s="199" t="s">
        <v>216</v>
      </c>
    </row>
    <row r="19" spans="1:45">
      <c r="A19" s="195"/>
      <c r="B19" s="195"/>
      <c r="C19" s="279" t="str">
        <f>IF(AS19="","ซ่อนช่อง",CONCATENATE("3. ",VLOOKUP(AS19,Table1[#All],2,0)))</f>
        <v>3. นางศิภาภางค์ เรืองกรี</v>
      </c>
      <c r="D19" s="279"/>
      <c r="E19" s="279"/>
      <c r="F19" s="279"/>
      <c r="G19" s="279"/>
      <c r="H19" s="279"/>
      <c r="I19" s="279"/>
      <c r="J19" s="279"/>
      <c r="K19" s="279"/>
      <c r="L19" s="279"/>
      <c r="M19" s="279"/>
      <c r="N19" s="279"/>
      <c r="O19" s="196"/>
      <c r="P19" s="195" t="str">
        <f>IF(AS19="","",AS19)</f>
        <v>จำเลยที่ 2</v>
      </c>
      <c r="Q19" s="195"/>
      <c r="R19" s="195"/>
      <c r="S19" s="195"/>
      <c r="T19" s="195"/>
      <c r="U19" s="195"/>
      <c r="V19" s="195"/>
      <c r="W19" s="195" t="str">
        <f>IF(AS19="","","เลขบัตรประชาชน")</f>
        <v>เลขบัตรประชาชน</v>
      </c>
      <c r="X19" s="195"/>
      <c r="Y19" s="195"/>
      <c r="Z19" s="195"/>
      <c r="AA19" s="195"/>
      <c r="AB19" s="195"/>
      <c r="AC19" s="195"/>
      <c r="AD19" s="278" t="str">
        <f>IF(AS19="","",VLOOKUP(AS19,Table1[#All],3,0))</f>
        <v>3-5804-00039-94-0</v>
      </c>
      <c r="AE19" s="278"/>
      <c r="AF19" s="278"/>
      <c r="AG19" s="278"/>
      <c r="AH19" s="278"/>
      <c r="AI19" s="278"/>
      <c r="AJ19" s="278"/>
      <c r="AK19" s="278"/>
      <c r="AL19" s="197"/>
      <c r="AM19" s="195"/>
      <c r="AN19" s="195"/>
      <c r="AO19" s="195"/>
      <c r="AP19" s="195"/>
      <c r="AQ19" s="195"/>
      <c r="AS19" s="199" t="s">
        <v>214</v>
      </c>
    </row>
    <row r="20" spans="1:45">
      <c r="A20" s="195"/>
      <c r="B20" s="195"/>
      <c r="C20" s="279" t="str">
        <f>IF(AS20="","ซ่อนช่อง",CONCATENATE("4. ",VLOOKUP(AS20,Table1[#All],2,0)))</f>
        <v>4. นายอดิศร คำหมื่น</v>
      </c>
      <c r="D20" s="279"/>
      <c r="E20" s="279"/>
      <c r="F20" s="279"/>
      <c r="G20" s="279"/>
      <c r="H20" s="279"/>
      <c r="I20" s="279"/>
      <c r="J20" s="279"/>
      <c r="K20" s="279"/>
      <c r="L20" s="279"/>
      <c r="M20" s="279"/>
      <c r="N20" s="279"/>
      <c r="O20" s="196"/>
      <c r="P20" s="195" t="str">
        <f t="shared" ref="P20:P32" si="2">IF(AS20="","",AS20)</f>
        <v>จำเลยที่ 3</v>
      </c>
      <c r="Q20" s="195"/>
      <c r="R20" s="195"/>
      <c r="S20" s="195"/>
      <c r="T20" s="195"/>
      <c r="U20" s="195"/>
      <c r="V20" s="195"/>
      <c r="W20" s="195" t="str">
        <f t="shared" ref="W20:W32" si="3">IF(AS20="","","เลขบัตรประชาชน")</f>
        <v>เลขบัตรประชาชน</v>
      </c>
      <c r="X20" s="195"/>
      <c r="Y20" s="195"/>
      <c r="Z20" s="195"/>
      <c r="AA20" s="195"/>
      <c r="AB20" s="195"/>
      <c r="AC20" s="195"/>
      <c r="AD20" s="278" t="str">
        <f>IF(AS20="","",VLOOKUP(AS20,Table1[#All],3,0))</f>
        <v>3-5004-00176-55-6</v>
      </c>
      <c r="AE20" s="278"/>
      <c r="AF20" s="278"/>
      <c r="AG20" s="278"/>
      <c r="AH20" s="278"/>
      <c r="AI20" s="278"/>
      <c r="AJ20" s="278"/>
      <c r="AK20" s="278"/>
      <c r="AL20" s="197"/>
      <c r="AM20" s="195"/>
      <c r="AN20" s="195"/>
      <c r="AO20" s="195"/>
      <c r="AP20" s="195"/>
      <c r="AQ20" s="195"/>
      <c r="AS20" s="199" t="s">
        <v>215</v>
      </c>
    </row>
    <row r="21" spans="1:45">
      <c r="A21" s="195"/>
      <c r="B21" s="195"/>
      <c r="C21" s="279" t="str">
        <f>IF(AS21="","ซ่อนช่อง",CONCATENATE("5. ",VLOOKUP(AS21,Table1[#All],2,0)))</f>
        <v>5. นางสาวอุบลรัตน์ คำหมื่น</v>
      </c>
      <c r="D21" s="279"/>
      <c r="E21" s="279"/>
      <c r="F21" s="279"/>
      <c r="G21" s="279"/>
      <c r="H21" s="279"/>
      <c r="I21" s="279"/>
      <c r="J21" s="279"/>
      <c r="K21" s="279"/>
      <c r="L21" s="279"/>
      <c r="M21" s="279"/>
      <c r="N21" s="279"/>
      <c r="O21" s="196"/>
      <c r="P21" s="195" t="str">
        <f t="shared" si="2"/>
        <v>คู่สมรสจำเลยที่ 3</v>
      </c>
      <c r="Q21" s="195"/>
      <c r="R21" s="195"/>
      <c r="S21" s="195"/>
      <c r="T21" s="195"/>
      <c r="U21" s="195"/>
      <c r="V21" s="195"/>
      <c r="W21" s="195" t="str">
        <f t="shared" si="3"/>
        <v>เลขบัตรประชาชน</v>
      </c>
      <c r="X21" s="195"/>
      <c r="Y21" s="195"/>
      <c r="Z21" s="195"/>
      <c r="AA21" s="195"/>
      <c r="AB21" s="195"/>
      <c r="AC21" s="195"/>
      <c r="AD21" s="278" t="str">
        <f>IF(AS21="","",VLOOKUP(AS21,Table1[#All],3,0))</f>
        <v>3-5004-00063-64-6</v>
      </c>
      <c r="AE21" s="278"/>
      <c r="AF21" s="278"/>
      <c r="AG21" s="278"/>
      <c r="AH21" s="278"/>
      <c r="AI21" s="278"/>
      <c r="AJ21" s="278"/>
      <c r="AK21" s="278"/>
      <c r="AL21" s="197"/>
      <c r="AM21" s="195"/>
      <c r="AN21" s="195"/>
      <c r="AO21" s="195"/>
      <c r="AP21" s="195"/>
      <c r="AQ21" s="195"/>
      <c r="AS21" s="199" t="s">
        <v>218</v>
      </c>
    </row>
    <row r="22" spans="1:45" hidden="1">
      <c r="A22" s="195"/>
      <c r="B22" s="195"/>
      <c r="C22" s="279" t="str">
        <f>IF(AS22="","ซ่อนช่อง",CONCATENATE("6. ",VLOOKUP(AS22,Table1[#All],2,0)))</f>
        <v>ซ่อนช่อง</v>
      </c>
      <c r="D22" s="279"/>
      <c r="E22" s="279"/>
      <c r="F22" s="279"/>
      <c r="G22" s="279"/>
      <c r="H22" s="279"/>
      <c r="I22" s="279"/>
      <c r="J22" s="279"/>
      <c r="K22" s="279"/>
      <c r="L22" s="279"/>
      <c r="M22" s="279"/>
      <c r="N22" s="279"/>
      <c r="O22" s="196"/>
      <c r="P22" s="195" t="str">
        <f t="shared" si="2"/>
        <v/>
      </c>
      <c r="Q22" s="195"/>
      <c r="R22" s="195"/>
      <c r="S22" s="195"/>
      <c r="T22" s="195"/>
      <c r="U22" s="195"/>
      <c r="V22" s="195"/>
      <c r="W22" s="195" t="str">
        <f t="shared" si="3"/>
        <v/>
      </c>
      <c r="X22" s="195"/>
      <c r="Y22" s="195"/>
      <c r="Z22" s="195"/>
      <c r="AA22" s="195"/>
      <c r="AB22" s="195"/>
      <c r="AC22" s="195"/>
      <c r="AD22" s="278" t="str">
        <f>IF(AS22="","",VLOOKUP(AS22,Table1[#All],3,0))</f>
        <v/>
      </c>
      <c r="AE22" s="278"/>
      <c r="AF22" s="278"/>
      <c r="AG22" s="278"/>
      <c r="AH22" s="278"/>
      <c r="AI22" s="278"/>
      <c r="AJ22" s="278"/>
      <c r="AK22" s="278"/>
      <c r="AL22" s="197"/>
      <c r="AM22" s="195"/>
      <c r="AN22" s="195"/>
      <c r="AO22" s="195"/>
      <c r="AP22" s="195"/>
      <c r="AQ22" s="195"/>
      <c r="AS22" s="199"/>
    </row>
    <row r="23" spans="1:45" hidden="1">
      <c r="A23" s="195"/>
      <c r="B23" s="195"/>
      <c r="C23" s="279" t="str">
        <f>IF(AS23="","ซ่อนช่อง",CONCATENATE("7. ",VLOOKUP(AS23,Table1[#All],2,0)))</f>
        <v>ซ่อนช่อง</v>
      </c>
      <c r="D23" s="279"/>
      <c r="E23" s="279"/>
      <c r="F23" s="279"/>
      <c r="G23" s="279"/>
      <c r="H23" s="279"/>
      <c r="I23" s="279"/>
      <c r="J23" s="279"/>
      <c r="K23" s="279"/>
      <c r="L23" s="279"/>
      <c r="M23" s="279"/>
      <c r="N23" s="279"/>
      <c r="O23" s="196"/>
      <c r="P23" s="195" t="str">
        <f t="shared" si="2"/>
        <v/>
      </c>
      <c r="Q23" s="195"/>
      <c r="R23" s="195"/>
      <c r="S23" s="195"/>
      <c r="T23" s="195"/>
      <c r="U23" s="195"/>
      <c r="V23" s="195"/>
      <c r="W23" s="195" t="str">
        <f t="shared" si="3"/>
        <v/>
      </c>
      <c r="X23" s="195"/>
      <c r="Y23" s="195"/>
      <c r="Z23" s="195"/>
      <c r="AA23" s="195"/>
      <c r="AB23" s="195"/>
      <c r="AC23" s="195"/>
      <c r="AD23" s="278" t="str">
        <f>IF(AS23="","",VLOOKUP(AS23,Table1[#All],3,0))</f>
        <v/>
      </c>
      <c r="AE23" s="278"/>
      <c r="AF23" s="278"/>
      <c r="AG23" s="278"/>
      <c r="AH23" s="278"/>
      <c r="AI23" s="278"/>
      <c r="AJ23" s="278"/>
      <c r="AK23" s="278"/>
      <c r="AL23" s="197"/>
      <c r="AM23" s="195"/>
      <c r="AN23" s="195"/>
      <c r="AO23" s="195"/>
      <c r="AP23" s="195"/>
      <c r="AQ23" s="195"/>
      <c r="AS23" s="199"/>
    </row>
    <row r="24" spans="1:45" hidden="1">
      <c r="A24" s="195"/>
      <c r="B24" s="195"/>
      <c r="C24" s="279" t="str">
        <f>IF(AS24="","ซ่อนช่อง",CONCATENATE("8. ",VLOOKUP(AS24,Table1[#All],2,0)))</f>
        <v>ซ่อนช่อง</v>
      </c>
      <c r="D24" s="279"/>
      <c r="E24" s="279"/>
      <c r="F24" s="279"/>
      <c r="G24" s="279"/>
      <c r="H24" s="279"/>
      <c r="I24" s="279"/>
      <c r="J24" s="279"/>
      <c r="K24" s="279"/>
      <c r="L24" s="279"/>
      <c r="M24" s="279"/>
      <c r="N24" s="279"/>
      <c r="O24" s="196"/>
      <c r="P24" s="195" t="str">
        <f t="shared" si="2"/>
        <v/>
      </c>
      <c r="Q24" s="195"/>
      <c r="R24" s="195"/>
      <c r="S24" s="195"/>
      <c r="T24" s="195"/>
      <c r="U24" s="195"/>
      <c r="V24" s="195"/>
      <c r="W24" s="195" t="str">
        <f t="shared" si="3"/>
        <v/>
      </c>
      <c r="X24" s="195"/>
      <c r="Y24" s="195"/>
      <c r="Z24" s="195"/>
      <c r="AA24" s="195"/>
      <c r="AB24" s="195"/>
      <c r="AC24" s="195"/>
      <c r="AD24" s="278" t="str">
        <f>IF(AS24="","",VLOOKUP(AS24,Table1[#All],3,0))</f>
        <v/>
      </c>
      <c r="AE24" s="278"/>
      <c r="AF24" s="278"/>
      <c r="AG24" s="278"/>
      <c r="AH24" s="278"/>
      <c r="AI24" s="278"/>
      <c r="AJ24" s="278"/>
      <c r="AK24" s="278"/>
      <c r="AL24" s="197"/>
      <c r="AM24" s="195"/>
      <c r="AN24" s="195"/>
      <c r="AO24" s="195"/>
      <c r="AP24" s="195"/>
      <c r="AQ24" s="195"/>
      <c r="AS24" s="199"/>
    </row>
    <row r="25" spans="1:45" hidden="1">
      <c r="A25" s="195"/>
      <c r="B25" s="195"/>
      <c r="C25" s="279" t="str">
        <f>IF(AS25="","ซ่อนช่อง",CONCATENATE("9. ",VLOOKUP(AS25,Table1[#All],2,0)))</f>
        <v>ซ่อนช่อง</v>
      </c>
      <c r="D25" s="279"/>
      <c r="E25" s="279"/>
      <c r="F25" s="279"/>
      <c r="G25" s="279"/>
      <c r="H25" s="279"/>
      <c r="I25" s="279"/>
      <c r="J25" s="279"/>
      <c r="K25" s="279"/>
      <c r="L25" s="279"/>
      <c r="M25" s="279"/>
      <c r="N25" s="279"/>
      <c r="O25" s="196"/>
      <c r="P25" s="195" t="str">
        <f t="shared" si="2"/>
        <v/>
      </c>
      <c r="Q25" s="195"/>
      <c r="R25" s="195"/>
      <c r="S25" s="195"/>
      <c r="T25" s="195"/>
      <c r="U25" s="195"/>
      <c r="V25" s="195"/>
      <c r="W25" s="195" t="str">
        <f t="shared" si="3"/>
        <v/>
      </c>
      <c r="X25" s="195"/>
      <c r="Y25" s="195"/>
      <c r="Z25" s="195"/>
      <c r="AA25" s="195"/>
      <c r="AB25" s="195"/>
      <c r="AC25" s="195"/>
      <c r="AD25" s="278" t="str">
        <f>IF(AS25="","",VLOOKUP(AS25,Table1[#All],3,0))</f>
        <v/>
      </c>
      <c r="AE25" s="278"/>
      <c r="AF25" s="278"/>
      <c r="AG25" s="278"/>
      <c r="AH25" s="278"/>
      <c r="AI25" s="278"/>
      <c r="AJ25" s="278"/>
      <c r="AK25" s="278"/>
      <c r="AL25" s="197"/>
      <c r="AM25" s="195"/>
      <c r="AN25" s="195"/>
      <c r="AO25" s="195"/>
      <c r="AP25" s="195"/>
      <c r="AQ25" s="195"/>
      <c r="AS25" s="199"/>
    </row>
    <row r="26" spans="1:45" hidden="1">
      <c r="A26" s="195"/>
      <c r="B26" s="195"/>
      <c r="C26" s="279" t="str">
        <f>IF(AS26="","ซ่อนช่อง",CONCATENATE("10. ",VLOOKUP(AS26,Table1[#All],2,0)))</f>
        <v>ซ่อนช่อง</v>
      </c>
      <c r="D26" s="279"/>
      <c r="E26" s="279"/>
      <c r="F26" s="279"/>
      <c r="G26" s="279"/>
      <c r="H26" s="279"/>
      <c r="I26" s="279"/>
      <c r="J26" s="279"/>
      <c r="K26" s="279"/>
      <c r="L26" s="279"/>
      <c r="M26" s="279"/>
      <c r="N26" s="279"/>
      <c r="O26" s="196"/>
      <c r="P26" s="195" t="str">
        <f t="shared" si="2"/>
        <v/>
      </c>
      <c r="Q26" s="195"/>
      <c r="R26" s="195"/>
      <c r="S26" s="195"/>
      <c r="T26" s="195"/>
      <c r="U26" s="195"/>
      <c r="V26" s="195"/>
      <c r="W26" s="195" t="str">
        <f t="shared" si="3"/>
        <v/>
      </c>
      <c r="X26" s="195"/>
      <c r="Y26" s="195"/>
      <c r="Z26" s="195"/>
      <c r="AA26" s="195"/>
      <c r="AB26" s="195"/>
      <c r="AC26" s="195"/>
      <c r="AD26" s="278" t="str">
        <f>IF(AS26="","",VLOOKUP(AS26,Table1[#All],3,0))</f>
        <v/>
      </c>
      <c r="AE26" s="278"/>
      <c r="AF26" s="278"/>
      <c r="AG26" s="278"/>
      <c r="AH26" s="278"/>
      <c r="AI26" s="278"/>
      <c r="AJ26" s="278"/>
      <c r="AK26" s="278"/>
      <c r="AL26" s="197"/>
      <c r="AM26" s="195"/>
      <c r="AN26" s="195"/>
      <c r="AO26" s="195"/>
      <c r="AP26" s="195"/>
      <c r="AQ26" s="195"/>
      <c r="AS26" s="199"/>
    </row>
    <row r="27" spans="1:45" hidden="1">
      <c r="A27" s="195"/>
      <c r="B27" s="195"/>
      <c r="C27" s="279" t="str">
        <f>IF(AS27="","ซ่อนช่อง",CONCATENATE("11. ",VLOOKUP(AS27,Table1[#All],2,0)))</f>
        <v>ซ่อนช่อง</v>
      </c>
      <c r="D27" s="279"/>
      <c r="E27" s="279"/>
      <c r="F27" s="279"/>
      <c r="G27" s="279"/>
      <c r="H27" s="279"/>
      <c r="I27" s="279"/>
      <c r="J27" s="279"/>
      <c r="K27" s="279"/>
      <c r="L27" s="279"/>
      <c r="M27" s="279"/>
      <c r="N27" s="279"/>
      <c r="O27" s="196"/>
      <c r="P27" s="195" t="str">
        <f t="shared" si="2"/>
        <v/>
      </c>
      <c r="Q27" s="195"/>
      <c r="R27" s="195"/>
      <c r="S27" s="195"/>
      <c r="T27" s="195"/>
      <c r="U27" s="195"/>
      <c r="V27" s="195"/>
      <c r="W27" s="195" t="str">
        <f t="shared" si="3"/>
        <v/>
      </c>
      <c r="X27" s="195"/>
      <c r="Y27" s="195"/>
      <c r="Z27" s="195"/>
      <c r="AA27" s="195"/>
      <c r="AB27" s="195"/>
      <c r="AC27" s="195"/>
      <c r="AD27" s="278" t="str">
        <f>IF(AS27="","",VLOOKUP(AS27,Table1[#All],3,0))</f>
        <v/>
      </c>
      <c r="AE27" s="278"/>
      <c r="AF27" s="278"/>
      <c r="AG27" s="278"/>
      <c r="AH27" s="278"/>
      <c r="AI27" s="278"/>
      <c r="AJ27" s="278"/>
      <c r="AK27" s="278"/>
      <c r="AL27" s="197"/>
      <c r="AM27" s="195"/>
      <c r="AN27" s="195"/>
      <c r="AO27" s="195"/>
      <c r="AP27" s="195"/>
      <c r="AQ27" s="195"/>
      <c r="AS27" s="199"/>
    </row>
    <row r="28" spans="1:45" hidden="1">
      <c r="A28" s="195"/>
      <c r="B28" s="195"/>
      <c r="C28" s="279" t="str">
        <f>IF(AS28="","ซ่อนช่อง",CONCATENATE("12. ",VLOOKUP(AS28,Table1[#All],2,0)))</f>
        <v>ซ่อนช่อง</v>
      </c>
      <c r="D28" s="279"/>
      <c r="E28" s="279"/>
      <c r="F28" s="279"/>
      <c r="G28" s="279"/>
      <c r="H28" s="279"/>
      <c r="I28" s="279"/>
      <c r="J28" s="279"/>
      <c r="K28" s="279"/>
      <c r="L28" s="279"/>
      <c r="M28" s="279"/>
      <c r="N28" s="279"/>
      <c r="O28" s="196"/>
      <c r="P28" s="195" t="str">
        <f t="shared" si="2"/>
        <v/>
      </c>
      <c r="Q28" s="195"/>
      <c r="R28" s="195"/>
      <c r="S28" s="195"/>
      <c r="T28" s="195"/>
      <c r="U28" s="195"/>
      <c r="V28" s="195"/>
      <c r="W28" s="195" t="str">
        <f t="shared" si="3"/>
        <v/>
      </c>
      <c r="X28" s="195"/>
      <c r="Y28" s="195"/>
      <c r="Z28" s="195"/>
      <c r="AA28" s="195"/>
      <c r="AB28" s="195"/>
      <c r="AC28" s="195"/>
      <c r="AD28" s="278" t="str">
        <f>IF(AS28="","",VLOOKUP(AS28,Table1[#All],3,0))</f>
        <v/>
      </c>
      <c r="AE28" s="278"/>
      <c r="AF28" s="278"/>
      <c r="AG28" s="278"/>
      <c r="AH28" s="278"/>
      <c r="AI28" s="278"/>
      <c r="AJ28" s="278"/>
      <c r="AK28" s="278"/>
      <c r="AL28" s="197"/>
      <c r="AM28" s="195"/>
      <c r="AN28" s="195"/>
      <c r="AO28" s="195"/>
      <c r="AP28" s="195"/>
      <c r="AQ28" s="195"/>
      <c r="AS28" s="199"/>
    </row>
    <row r="29" spans="1:45" hidden="1">
      <c r="A29" s="195"/>
      <c r="B29" s="195"/>
      <c r="C29" s="279" t="str">
        <f>IF(AS29="","ซ่อนช่อง",CONCATENATE("13. ",VLOOKUP(AS29,Table1[#All],2,0)))</f>
        <v>ซ่อนช่อง</v>
      </c>
      <c r="D29" s="279"/>
      <c r="E29" s="279"/>
      <c r="F29" s="279"/>
      <c r="G29" s="279"/>
      <c r="H29" s="279"/>
      <c r="I29" s="279"/>
      <c r="J29" s="279"/>
      <c r="K29" s="279"/>
      <c r="L29" s="279"/>
      <c r="M29" s="279"/>
      <c r="N29" s="279"/>
      <c r="O29" s="196"/>
      <c r="P29" s="195" t="str">
        <f t="shared" si="2"/>
        <v/>
      </c>
      <c r="Q29" s="195"/>
      <c r="R29" s="195"/>
      <c r="S29" s="195"/>
      <c r="T29" s="195"/>
      <c r="U29" s="195"/>
      <c r="V29" s="195"/>
      <c r="W29" s="195" t="str">
        <f t="shared" si="3"/>
        <v/>
      </c>
      <c r="X29" s="195"/>
      <c r="Y29" s="195"/>
      <c r="Z29" s="195"/>
      <c r="AA29" s="195"/>
      <c r="AB29" s="195"/>
      <c r="AC29" s="195"/>
      <c r="AD29" s="278" t="str">
        <f>IF(AS29="","",VLOOKUP(AS29,Table1[#All],3,0))</f>
        <v/>
      </c>
      <c r="AE29" s="278"/>
      <c r="AF29" s="278"/>
      <c r="AG29" s="278"/>
      <c r="AH29" s="278"/>
      <c r="AI29" s="278"/>
      <c r="AJ29" s="278"/>
      <c r="AK29" s="278"/>
      <c r="AL29" s="197"/>
      <c r="AM29" s="195"/>
      <c r="AN29" s="195"/>
      <c r="AO29" s="195"/>
      <c r="AP29" s="195"/>
      <c r="AQ29" s="195"/>
      <c r="AS29" s="199"/>
    </row>
    <row r="30" spans="1:45" hidden="1">
      <c r="A30" s="195"/>
      <c r="B30" s="195"/>
      <c r="C30" s="279" t="str">
        <f>IF(AS30="","ซ่อนช่อง",CONCATENATE("14. ",VLOOKUP(AS30,Table1[#All],2,0)))</f>
        <v>ซ่อนช่อง</v>
      </c>
      <c r="D30" s="279"/>
      <c r="E30" s="279"/>
      <c r="F30" s="279"/>
      <c r="G30" s="279"/>
      <c r="H30" s="279"/>
      <c r="I30" s="279"/>
      <c r="J30" s="279"/>
      <c r="K30" s="279"/>
      <c r="L30" s="279"/>
      <c r="M30" s="279"/>
      <c r="N30" s="279"/>
      <c r="O30" s="196"/>
      <c r="P30" s="195" t="str">
        <f t="shared" si="2"/>
        <v/>
      </c>
      <c r="Q30" s="195"/>
      <c r="R30" s="195"/>
      <c r="S30" s="195"/>
      <c r="T30" s="195"/>
      <c r="U30" s="195"/>
      <c r="V30" s="195"/>
      <c r="W30" s="195" t="str">
        <f t="shared" si="3"/>
        <v/>
      </c>
      <c r="X30" s="195"/>
      <c r="Y30" s="195"/>
      <c r="Z30" s="195"/>
      <c r="AA30" s="195"/>
      <c r="AB30" s="195"/>
      <c r="AC30" s="195"/>
      <c r="AD30" s="278" t="str">
        <f>IF(AS30="","",VLOOKUP(AS30,Table1[#All],3,0))</f>
        <v/>
      </c>
      <c r="AE30" s="278"/>
      <c r="AF30" s="278"/>
      <c r="AG30" s="278"/>
      <c r="AH30" s="278"/>
      <c r="AI30" s="278"/>
      <c r="AJ30" s="278"/>
      <c r="AK30" s="278"/>
      <c r="AL30" s="197"/>
      <c r="AM30" s="195"/>
      <c r="AN30" s="195"/>
      <c r="AO30" s="195"/>
      <c r="AP30" s="195"/>
      <c r="AQ30" s="195"/>
      <c r="AS30" s="199"/>
    </row>
    <row r="31" spans="1:45" hidden="1">
      <c r="A31" s="195"/>
      <c r="B31" s="195"/>
      <c r="C31" s="279" t="str">
        <f>IF(AS31="","ซ่อนช่อง",CONCATENATE("15. ",VLOOKUP(AS31,Table1[#All],2,0)))</f>
        <v>ซ่อนช่อง</v>
      </c>
      <c r="D31" s="279"/>
      <c r="E31" s="279"/>
      <c r="F31" s="279"/>
      <c r="G31" s="279"/>
      <c r="H31" s="279"/>
      <c r="I31" s="279"/>
      <c r="J31" s="279"/>
      <c r="K31" s="279"/>
      <c r="L31" s="279"/>
      <c r="M31" s="279"/>
      <c r="N31" s="279"/>
      <c r="O31" s="196"/>
      <c r="P31" s="195" t="str">
        <f t="shared" si="2"/>
        <v/>
      </c>
      <c r="Q31" s="195"/>
      <c r="R31" s="195"/>
      <c r="S31" s="195"/>
      <c r="T31" s="195"/>
      <c r="U31" s="195"/>
      <c r="V31" s="195"/>
      <c r="W31" s="195" t="str">
        <f t="shared" si="3"/>
        <v/>
      </c>
      <c r="X31" s="195"/>
      <c r="Y31" s="195"/>
      <c r="Z31" s="195"/>
      <c r="AA31" s="195"/>
      <c r="AB31" s="195"/>
      <c r="AC31" s="195"/>
      <c r="AD31" s="278" t="str">
        <f>IF(AS31="","",VLOOKUP(AS31,Table1[#All],3,0))</f>
        <v/>
      </c>
      <c r="AE31" s="278"/>
      <c r="AF31" s="278"/>
      <c r="AG31" s="278"/>
      <c r="AH31" s="278"/>
      <c r="AI31" s="278"/>
      <c r="AJ31" s="278"/>
      <c r="AK31" s="278"/>
      <c r="AL31" s="197"/>
      <c r="AM31" s="195"/>
      <c r="AN31" s="195"/>
      <c r="AO31" s="195"/>
      <c r="AP31" s="195"/>
      <c r="AQ31" s="195"/>
      <c r="AS31" s="199"/>
    </row>
    <row r="32" spans="1:45" hidden="1">
      <c r="A32" s="191"/>
      <c r="B32" s="191"/>
      <c r="C32" s="279" t="str">
        <f>IF(AS32="","ซ่อนช่อง",CONCATENATE("16. ",VLOOKUP(AS32,Table1[#All],2,0)))</f>
        <v>ซ่อนช่อง</v>
      </c>
      <c r="D32" s="279"/>
      <c r="E32" s="279"/>
      <c r="F32" s="279"/>
      <c r="G32" s="279"/>
      <c r="H32" s="279"/>
      <c r="I32" s="279"/>
      <c r="J32" s="279"/>
      <c r="K32" s="279"/>
      <c r="L32" s="279"/>
      <c r="M32" s="279"/>
      <c r="N32" s="279"/>
      <c r="O32" s="201"/>
      <c r="P32" s="195" t="str">
        <f t="shared" si="2"/>
        <v/>
      </c>
      <c r="Q32" s="191"/>
      <c r="R32" s="191"/>
      <c r="S32" s="191"/>
      <c r="T32" s="191"/>
      <c r="U32" s="191"/>
      <c r="V32" s="191"/>
      <c r="W32" s="195" t="str">
        <f t="shared" si="3"/>
        <v/>
      </c>
      <c r="X32" s="191"/>
      <c r="Y32" s="191"/>
      <c r="Z32" s="191"/>
      <c r="AA32" s="191"/>
      <c r="AB32" s="191"/>
      <c r="AC32" s="191"/>
      <c r="AD32" s="278" t="str">
        <f>IF(AS32="","",VLOOKUP(AS32,Table1[#All],3,0))</f>
        <v/>
      </c>
      <c r="AE32" s="278"/>
      <c r="AF32" s="278"/>
      <c r="AG32" s="278"/>
      <c r="AH32" s="278"/>
      <c r="AI32" s="278"/>
      <c r="AJ32" s="278"/>
      <c r="AK32" s="278"/>
      <c r="AL32" s="202"/>
      <c r="AM32" s="191"/>
      <c r="AN32" s="191"/>
      <c r="AO32" s="191"/>
      <c r="AP32" s="191"/>
      <c r="AQ32" s="191"/>
      <c r="AS32" s="199"/>
    </row>
    <row r="33" spans="1:43">
      <c r="A33" s="191"/>
      <c r="B33" s="191"/>
      <c r="C33" s="201"/>
      <c r="D33" s="201"/>
      <c r="E33" s="201"/>
      <c r="F33" s="201"/>
      <c r="G33" s="201"/>
      <c r="H33" s="201"/>
      <c r="I33" s="201"/>
      <c r="J33" s="201"/>
      <c r="K33" s="201"/>
      <c r="L33" s="201"/>
      <c r="M33" s="201"/>
      <c r="N33" s="201"/>
      <c r="O33" s="201"/>
      <c r="P33" s="191"/>
      <c r="Q33" s="201"/>
      <c r="R33" s="201"/>
      <c r="S33" s="191"/>
      <c r="T33" s="191"/>
      <c r="U33" s="191"/>
      <c r="V33" s="191"/>
      <c r="W33" s="191"/>
      <c r="X33" s="191"/>
      <c r="Y33" s="191"/>
      <c r="Z33" s="191"/>
      <c r="AA33" s="191"/>
      <c r="AB33" s="191"/>
      <c r="AC33" s="191"/>
      <c r="AD33" s="202"/>
      <c r="AE33" s="202"/>
      <c r="AF33" s="202"/>
      <c r="AG33" s="202"/>
      <c r="AH33" s="202"/>
      <c r="AI33" s="202"/>
      <c r="AJ33" s="202"/>
      <c r="AK33" s="202"/>
      <c r="AL33" s="202"/>
      <c r="AM33" s="191"/>
      <c r="AN33" s="191"/>
      <c r="AO33" s="191"/>
      <c r="AP33" s="191"/>
      <c r="AQ33" s="191"/>
    </row>
    <row r="34" spans="1:43">
      <c r="D34" s="2" t="s">
        <v>310</v>
      </c>
      <c r="G34" s="2" t="s">
        <v>311</v>
      </c>
      <c r="S34" s="190" t="s">
        <v>312</v>
      </c>
      <c r="T34" s="190"/>
      <c r="U34" s="190"/>
      <c r="V34" s="190"/>
      <c r="W34" s="190"/>
      <c r="X34" s="190"/>
      <c r="Y34" s="190"/>
      <c r="Z34" s="190"/>
      <c r="AA34" s="190"/>
      <c r="AB34" s="190"/>
      <c r="AC34" s="190"/>
      <c r="AD34" s="203"/>
      <c r="AE34" s="203"/>
      <c r="AF34" s="203"/>
      <c r="AG34" s="203"/>
      <c r="AH34" s="203"/>
      <c r="AI34" s="203"/>
      <c r="AJ34" s="203"/>
      <c r="AK34" s="203"/>
      <c r="AL34" s="203"/>
      <c r="AM34" s="190"/>
      <c r="AN34" s="190"/>
      <c r="AO34" s="190"/>
      <c r="AP34" s="190"/>
      <c r="AQ34" s="190"/>
    </row>
    <row r="35" spans="1:43">
      <c r="A35" s="190" t="s">
        <v>313</v>
      </c>
      <c r="B35" s="190"/>
      <c r="C35" s="190"/>
      <c r="D35" s="190"/>
      <c r="E35" s="190"/>
      <c r="F35" s="190"/>
      <c r="G35" s="190"/>
      <c r="H35" s="190"/>
      <c r="I35" s="190"/>
      <c r="J35" s="190"/>
      <c r="K35" s="190"/>
      <c r="L35" s="190"/>
      <c r="M35" s="190"/>
      <c r="N35" s="190"/>
      <c r="O35" s="190"/>
      <c r="P35" s="190"/>
      <c r="Q35" s="190"/>
      <c r="R35" s="190"/>
      <c r="S35" s="195"/>
      <c r="T35" s="195"/>
      <c r="U35" s="195"/>
      <c r="V35" s="195"/>
      <c r="W35" s="195"/>
      <c r="X35" s="195"/>
      <c r="Y35" s="195"/>
      <c r="Z35" s="195"/>
      <c r="AA35" s="195"/>
      <c r="AB35" s="195"/>
      <c r="AC35" s="195"/>
      <c r="AD35" s="197"/>
      <c r="AE35" s="197"/>
      <c r="AF35" s="197"/>
      <c r="AG35" s="197"/>
      <c r="AH35" s="197"/>
      <c r="AI35" s="197"/>
      <c r="AJ35" s="197"/>
      <c r="AK35" s="197"/>
      <c r="AL35" s="197"/>
      <c r="AM35" s="195"/>
      <c r="AN35" s="195"/>
      <c r="AO35" s="195"/>
      <c r="AP35" s="195"/>
      <c r="AQ35" s="195"/>
    </row>
    <row r="36" spans="1:43">
      <c r="J36" s="2" t="s">
        <v>314</v>
      </c>
      <c r="L36" s="190"/>
      <c r="M36" s="190"/>
      <c r="N36" s="190"/>
      <c r="O36" s="190"/>
      <c r="P36" s="190"/>
      <c r="Q36" s="190"/>
      <c r="R36" s="190"/>
      <c r="S36" s="190"/>
      <c r="T36" s="190"/>
      <c r="U36" s="2" t="str">
        <f>CONCATENATE("(",TEXT(Sheet1!F8,"[$-,100]0-0000-00000-00-0"),") ผู้ขอ (แทนตามมอบ ลว. ",TEXT(Sheet1!B9,"d ดดดด yyyy"),")")</f>
        <v>(3-5603-00285-73-6) ผู้ขอ (แทนตามมอบ ลว. 10 ตุลาคม 2562)</v>
      </c>
      <c r="AA36" s="204"/>
      <c r="AB36" s="204"/>
      <c r="AC36" s="204"/>
      <c r="AD36" s="204"/>
      <c r="AE36" s="204"/>
      <c r="AF36" s="204"/>
      <c r="AG36" s="204"/>
      <c r="AH36" s="204"/>
      <c r="AI36" s="204"/>
    </row>
    <row r="37" spans="1:43">
      <c r="J37" s="2" t="s">
        <v>314</v>
      </c>
      <c r="L37" s="190"/>
      <c r="M37" s="190"/>
      <c r="N37" s="190"/>
      <c r="O37" s="190"/>
      <c r="P37" s="190"/>
      <c r="Q37" s="190"/>
      <c r="R37" s="190"/>
      <c r="S37" s="190"/>
      <c r="T37" s="190"/>
      <c r="U37" s="190"/>
      <c r="V37" s="190"/>
      <c r="W37" s="190"/>
      <c r="X37" s="190"/>
      <c r="Y37" s="190"/>
      <c r="Z37" s="190"/>
      <c r="AA37" s="204" t="s">
        <v>315</v>
      </c>
      <c r="AB37" s="204"/>
      <c r="AC37" s="204"/>
      <c r="AD37" s="204"/>
      <c r="AE37" s="204"/>
      <c r="AF37" s="204"/>
      <c r="AG37" s="204"/>
      <c r="AH37" s="204"/>
      <c r="AI37" s="204"/>
    </row>
    <row r="38" spans="1:43">
      <c r="J38" s="2" t="s">
        <v>314</v>
      </c>
      <c r="L38" s="190"/>
      <c r="M38" s="190"/>
      <c r="N38" s="190"/>
      <c r="O38" s="190"/>
      <c r="P38" s="190"/>
      <c r="Q38" s="190"/>
      <c r="R38" s="190"/>
      <c r="S38" s="190"/>
      <c r="T38" s="190"/>
      <c r="U38" s="190"/>
      <c r="V38" s="190"/>
      <c r="W38" s="190"/>
      <c r="X38" s="190"/>
      <c r="Y38" s="190"/>
      <c r="Z38" s="190"/>
      <c r="AA38" s="204" t="s">
        <v>316</v>
      </c>
      <c r="AB38" s="204"/>
      <c r="AC38" s="204"/>
      <c r="AD38" s="204"/>
      <c r="AE38" s="204"/>
      <c r="AF38" s="204"/>
      <c r="AG38" s="204"/>
      <c r="AH38" s="204"/>
      <c r="AI38" s="204"/>
    </row>
    <row r="39" spans="1:43">
      <c r="AD39" s="204"/>
      <c r="AE39" s="204"/>
      <c r="AF39" s="204"/>
      <c r="AG39" s="204"/>
      <c r="AH39" s="204"/>
      <c r="AI39" s="204"/>
      <c r="AJ39" s="204"/>
      <c r="AK39" s="204"/>
      <c r="AL39" s="204"/>
    </row>
    <row r="40" spans="1:43">
      <c r="A40" s="2" t="s">
        <v>33</v>
      </c>
      <c r="C40" s="2" t="s">
        <v>317</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318</v>
      </c>
    </row>
    <row r="43" spans="1:43">
      <c r="A43" s="2" t="s">
        <v>319</v>
      </c>
      <c r="V43" s="2" t="s">
        <v>323</v>
      </c>
    </row>
    <row r="44" spans="1:43">
      <c r="C44" s="2" t="s">
        <v>320</v>
      </c>
    </row>
    <row r="45" spans="1:43">
      <c r="B45" s="190"/>
      <c r="C45" s="190"/>
      <c r="D45" s="190"/>
      <c r="E45" s="190"/>
      <c r="F45" s="190"/>
      <c r="G45" s="190"/>
      <c r="H45" s="190"/>
      <c r="I45" s="190"/>
    </row>
    <row r="46" spans="1:43">
      <c r="A46" s="2" t="s">
        <v>321</v>
      </c>
    </row>
    <row r="47" spans="1:43">
      <c r="A47" s="2" t="s">
        <v>322</v>
      </c>
    </row>
    <row r="48" spans="1:43">
      <c r="A48" s="190"/>
      <c r="B48" s="190"/>
      <c r="C48" s="190"/>
      <c r="D48" s="190"/>
      <c r="E48" s="190"/>
      <c r="F48" s="190"/>
      <c r="G48" s="190"/>
      <c r="H48" s="190"/>
      <c r="I48" s="190"/>
      <c r="J48" s="190"/>
      <c r="K48" s="190"/>
      <c r="L48" s="190"/>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Layout" topLeftCell="A2" zoomScale="85" zoomScaleNormal="100" zoomScalePageLayoutView="85" workbookViewId="0">
      <selection activeCell="AL20" sqref="AL20"/>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8"/>
      <c r="AA1" s="209"/>
      <c r="AB1" s="209"/>
      <c r="AC1" s="209"/>
      <c r="AD1" s="209"/>
      <c r="AE1" s="209"/>
      <c r="AF1" s="209"/>
      <c r="AG1" s="209"/>
      <c r="AH1" s="209"/>
      <c r="AI1" s="209"/>
      <c r="AJ1" s="209"/>
      <c r="AK1" s="209"/>
      <c r="AL1" s="210"/>
    </row>
    <row r="2" spans="1:39">
      <c r="Z2" s="211"/>
      <c r="AA2" s="2" t="s">
        <v>324</v>
      </c>
      <c r="AD2" s="190"/>
      <c r="AE2" s="190"/>
      <c r="AF2" s="190"/>
      <c r="AG2" s="190"/>
      <c r="AH2" s="190"/>
      <c r="AI2" s="190"/>
      <c r="AJ2" s="190"/>
      <c r="AK2" s="190"/>
      <c r="AL2" s="212"/>
    </row>
    <row r="3" spans="1:39">
      <c r="Z3" s="211"/>
      <c r="AA3" s="2" t="s">
        <v>325</v>
      </c>
      <c r="AD3" s="190"/>
      <c r="AE3" s="190"/>
      <c r="AF3" s="190"/>
      <c r="AG3" s="190"/>
      <c r="AH3" s="190"/>
      <c r="AI3" s="190"/>
      <c r="AJ3" s="190"/>
      <c r="AK3" s="190"/>
      <c r="AL3" s="212"/>
    </row>
    <row r="4" spans="1:39">
      <c r="Z4" s="211"/>
      <c r="AA4" s="2" t="s">
        <v>326</v>
      </c>
      <c r="AC4" s="190"/>
      <c r="AD4" s="190"/>
      <c r="AE4" s="190"/>
      <c r="AF4" s="190"/>
      <c r="AG4" s="190"/>
      <c r="AH4" s="190"/>
      <c r="AI4" s="190"/>
      <c r="AJ4" s="190"/>
      <c r="AK4" s="190"/>
      <c r="AL4" s="212"/>
    </row>
    <row r="5" spans="1:39" ht="13.15" customHeight="1">
      <c r="Z5" s="213"/>
      <c r="AA5" s="22"/>
      <c r="AB5" s="22"/>
      <c r="AC5" s="22"/>
      <c r="AD5" s="22"/>
      <c r="AE5" s="22"/>
      <c r="AF5" s="22"/>
      <c r="AG5" s="22"/>
      <c r="AH5" s="22"/>
      <c r="AI5" s="22"/>
      <c r="AJ5" s="22"/>
      <c r="AK5" s="22"/>
      <c r="AL5" s="214"/>
    </row>
    <row r="7" spans="1:39" ht="31.5">
      <c r="A7" s="285" t="s">
        <v>327</v>
      </c>
      <c r="B7" s="285"/>
      <c r="C7" s="285"/>
      <c r="D7" s="285"/>
      <c r="E7" s="285"/>
      <c r="F7" s="285"/>
      <c r="G7" s="285"/>
      <c r="H7" s="285"/>
      <c r="I7" s="285"/>
      <c r="J7" s="285"/>
      <c r="K7" s="285"/>
      <c r="L7" s="285"/>
      <c r="M7" s="285"/>
      <c r="N7" s="285"/>
      <c r="O7" s="285"/>
      <c r="P7" s="285"/>
      <c r="Q7" s="285"/>
      <c r="R7" s="285"/>
      <c r="S7" s="285"/>
      <c r="T7" s="285"/>
      <c r="U7" s="285"/>
      <c r="V7" s="285"/>
      <c r="W7" s="285"/>
      <c r="X7" s="285"/>
      <c r="Y7" s="285"/>
      <c r="Z7" s="285"/>
      <c r="AA7" s="285"/>
      <c r="AB7" s="285"/>
      <c r="AC7" s="285"/>
      <c r="AD7" s="285"/>
      <c r="AE7" s="285"/>
      <c r="AF7" s="285"/>
      <c r="AG7" s="285"/>
      <c r="AH7" s="285"/>
      <c r="AI7" s="285"/>
      <c r="AJ7" s="285"/>
      <c r="AK7" s="285"/>
      <c r="AL7" s="285"/>
      <c r="AM7" s="285"/>
    </row>
    <row r="8" spans="1:39" ht="26.25">
      <c r="A8" s="286" t="s">
        <v>328</v>
      </c>
      <c r="B8" s="286"/>
      <c r="C8" s="286"/>
      <c r="D8" s="286"/>
      <c r="E8" s="286"/>
      <c r="F8" s="286"/>
      <c r="G8" s="286"/>
      <c r="H8" s="286"/>
      <c r="I8" s="286"/>
      <c r="J8" s="286"/>
      <c r="K8" s="286"/>
      <c r="L8" s="286"/>
      <c r="M8" s="286"/>
      <c r="N8" s="286"/>
      <c r="O8" s="286"/>
      <c r="P8" s="286"/>
      <c r="Q8" s="286"/>
      <c r="R8" s="286"/>
      <c r="S8" s="286"/>
      <c r="T8" s="286"/>
      <c r="U8" s="286"/>
      <c r="V8" s="286"/>
      <c r="W8" s="286"/>
      <c r="X8" s="286"/>
      <c r="Y8" s="286"/>
      <c r="Z8" s="286"/>
      <c r="AA8" s="286"/>
      <c r="AB8" s="286"/>
      <c r="AC8" s="286"/>
      <c r="AD8" s="286"/>
      <c r="AE8" s="286"/>
      <c r="AF8" s="286"/>
      <c r="AG8" s="286"/>
      <c r="AH8" s="286"/>
      <c r="AI8" s="286"/>
      <c r="AJ8" s="286"/>
      <c r="AK8" s="286"/>
      <c r="AL8" s="286"/>
      <c r="AM8" s="286"/>
    </row>
    <row r="10" spans="1:39">
      <c r="V10" s="2" t="s">
        <v>62</v>
      </c>
      <c r="X10" s="266">
        <v>21</v>
      </c>
      <c r="Y10" s="266"/>
      <c r="Z10" s="276" t="s">
        <v>283</v>
      </c>
      <c r="AA10" s="276"/>
      <c r="AB10" s="266" t="s">
        <v>370</v>
      </c>
      <c r="AC10" s="266"/>
      <c r="AD10" s="266"/>
      <c r="AE10" s="266"/>
      <c r="AF10" s="266"/>
      <c r="AG10" s="266"/>
      <c r="AH10" s="276" t="s">
        <v>329</v>
      </c>
      <c r="AI10" s="276"/>
      <c r="AJ10" s="266">
        <v>2568</v>
      </c>
      <c r="AK10" s="266"/>
      <c r="AL10" s="266"/>
      <c r="AM10" s="266"/>
    </row>
    <row r="11" spans="1:39">
      <c r="A11" s="2" t="s">
        <v>33</v>
      </c>
      <c r="D11" s="2" t="s">
        <v>330</v>
      </c>
    </row>
    <row r="12" spans="1:39">
      <c r="D12" s="2" t="s">
        <v>285</v>
      </c>
      <c r="G12" s="283" t="str">
        <f>CONCATENATE("ธนาคารออมสิน โดย ",Sheet1!B8," ผู้รับมอบอำนาจช่วง")</f>
        <v>ธนาคารออมสิน โดย นายอัครชัย จันทร์ขอนแก่น ผู้รับมอบอำนาจช่วง</v>
      </c>
      <c r="H12" s="283"/>
      <c r="I12" s="283"/>
      <c r="J12" s="283"/>
      <c r="K12" s="283"/>
      <c r="L12" s="283"/>
      <c r="M12" s="283"/>
      <c r="N12" s="283"/>
      <c r="O12" s="283"/>
      <c r="P12" s="283"/>
      <c r="Q12" s="283"/>
      <c r="R12" s="283"/>
      <c r="S12" s="283"/>
      <c r="T12" s="283"/>
      <c r="U12" s="283"/>
      <c r="V12" s="283"/>
      <c r="W12" s="283"/>
      <c r="X12" s="283"/>
      <c r="Y12" s="283"/>
      <c r="Z12" s="283"/>
      <c r="AA12" s="283"/>
      <c r="AB12" s="283"/>
      <c r="AC12" s="283"/>
      <c r="AD12" s="283"/>
      <c r="AE12" s="2" t="s">
        <v>331</v>
      </c>
      <c r="AG12" s="266">
        <f>Sheet1!D8</f>
        <v>42</v>
      </c>
      <c r="AH12" s="266"/>
      <c r="AI12" s="266"/>
      <c r="AJ12" s="2" t="s">
        <v>332</v>
      </c>
    </row>
    <row r="13" spans="1:39">
      <c r="A13" s="2" t="s">
        <v>293</v>
      </c>
      <c r="D13" s="266" t="s">
        <v>289</v>
      </c>
      <c r="E13" s="266"/>
      <c r="F13" s="266"/>
      <c r="G13" s="266"/>
      <c r="H13" s="276" t="s">
        <v>295</v>
      </c>
      <c r="I13" s="276"/>
      <c r="J13" s="276"/>
      <c r="K13" s="276"/>
      <c r="L13" s="266">
        <v>470</v>
      </c>
      <c r="M13" s="266"/>
      <c r="N13" s="266"/>
      <c r="O13" s="266"/>
      <c r="P13" s="276" t="s">
        <v>296</v>
      </c>
      <c r="Q13" s="276"/>
      <c r="R13" s="266" t="s">
        <v>152</v>
      </c>
      <c r="S13" s="266"/>
      <c r="T13" s="276" t="s">
        <v>333</v>
      </c>
      <c r="U13" s="276"/>
      <c r="V13" s="266" t="s">
        <v>152</v>
      </c>
      <c r="W13" s="266"/>
      <c r="X13" s="266"/>
      <c r="Y13" s="266"/>
      <c r="Z13" s="266"/>
      <c r="AA13" s="266"/>
      <c r="AB13" s="266"/>
      <c r="AC13" s="276" t="s">
        <v>297</v>
      </c>
      <c r="AD13" s="276"/>
      <c r="AE13" s="266" t="s">
        <v>299</v>
      </c>
      <c r="AF13" s="266"/>
      <c r="AG13" s="266"/>
      <c r="AH13" s="266"/>
      <c r="AI13" s="266"/>
      <c r="AJ13" s="266"/>
      <c r="AK13" s="266"/>
      <c r="AL13" s="266"/>
      <c r="AM13" s="266"/>
    </row>
    <row r="14" spans="1:39">
      <c r="A14" s="2" t="s">
        <v>334</v>
      </c>
      <c r="D14" s="266" t="s">
        <v>307</v>
      </c>
      <c r="E14" s="266"/>
      <c r="F14" s="266"/>
      <c r="G14" s="266"/>
      <c r="H14" s="266"/>
      <c r="I14" s="266"/>
      <c r="J14" s="266"/>
      <c r="K14" s="266"/>
      <c r="L14" s="276" t="s">
        <v>301</v>
      </c>
      <c r="M14" s="276"/>
      <c r="N14" s="276"/>
      <c r="O14" s="266" t="s">
        <v>308</v>
      </c>
      <c r="P14" s="266"/>
      <c r="Q14" s="266"/>
      <c r="R14" s="266"/>
      <c r="S14" s="266"/>
      <c r="T14" s="266"/>
      <c r="U14" s="266"/>
      <c r="V14" s="266"/>
      <c r="W14" s="266"/>
      <c r="X14" s="266"/>
      <c r="Y14" s="266"/>
      <c r="Z14" s="276" t="s">
        <v>303</v>
      </c>
      <c r="AA14" s="276"/>
      <c r="AB14" s="266" t="s">
        <v>309</v>
      </c>
      <c r="AC14" s="266"/>
      <c r="AD14" s="266"/>
      <c r="AE14" s="266"/>
      <c r="AF14" s="266"/>
      <c r="AG14" s="266"/>
      <c r="AH14" s="266"/>
      <c r="AI14" s="266"/>
      <c r="AJ14" s="266"/>
      <c r="AK14" s="266"/>
      <c r="AL14" s="266"/>
      <c r="AM14" s="266"/>
    </row>
    <row r="15" spans="1:39">
      <c r="A15" s="2" t="s">
        <v>348</v>
      </c>
    </row>
    <row r="16" spans="1:39">
      <c r="A16" s="2" t="s">
        <v>347</v>
      </c>
    </row>
    <row r="17" spans="1:40">
      <c r="A17" s="277"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ของศาลจังหวัดลำปาง ในคดีหมายเลขคดีดำที่ ผบ.792/2557 คดีหมายเลขแดงที่ ผบ.973/2557 ของบุคคลดังต่อไปนี้</v>
      </c>
      <c r="B17" s="277"/>
      <c r="C17" s="277"/>
      <c r="D17" s="277"/>
      <c r="E17" s="277"/>
      <c r="F17" s="277"/>
      <c r="G17" s="277"/>
      <c r="H17" s="277"/>
      <c r="I17" s="277"/>
      <c r="J17" s="277"/>
      <c r="K17" s="277"/>
      <c r="L17" s="277"/>
      <c r="M17" s="277"/>
      <c r="N17" s="277"/>
      <c r="O17" s="277"/>
      <c r="P17" s="277"/>
      <c r="Q17" s="277"/>
      <c r="R17" s="277"/>
      <c r="S17" s="277"/>
      <c r="T17" s="277"/>
      <c r="U17" s="277"/>
      <c r="V17" s="277"/>
      <c r="W17" s="277"/>
      <c r="X17" s="277"/>
      <c r="Y17" s="277"/>
      <c r="Z17" s="277"/>
      <c r="AA17" s="277"/>
      <c r="AB17" s="277"/>
      <c r="AC17" s="277"/>
      <c r="AD17" s="277"/>
      <c r="AE17" s="277"/>
      <c r="AF17" s="277"/>
      <c r="AG17" s="277"/>
      <c r="AH17" s="277"/>
      <c r="AI17" s="277"/>
      <c r="AJ17" s="277"/>
      <c r="AK17" s="277"/>
      <c r="AL17" s="277"/>
      <c r="AM17" s="277"/>
    </row>
    <row r="18" spans="1:40">
      <c r="A18" s="277"/>
      <c r="B18" s="277"/>
      <c r="C18" s="277"/>
      <c r="D18" s="277"/>
      <c r="E18" s="277"/>
      <c r="F18" s="277"/>
      <c r="G18" s="277"/>
      <c r="H18" s="277"/>
      <c r="I18" s="277"/>
      <c r="J18" s="277"/>
      <c r="K18" s="277"/>
      <c r="L18" s="277"/>
      <c r="M18" s="277"/>
      <c r="N18" s="277"/>
      <c r="O18" s="277"/>
      <c r="P18" s="277"/>
      <c r="Q18" s="277"/>
      <c r="R18" s="277"/>
      <c r="S18" s="277"/>
      <c r="T18" s="277"/>
      <c r="U18" s="277"/>
      <c r="V18" s="277"/>
      <c r="W18" s="277"/>
      <c r="X18" s="277"/>
      <c r="Y18" s="277"/>
      <c r="Z18" s="277"/>
      <c r="AA18" s="277"/>
      <c r="AB18" s="277"/>
      <c r="AC18" s="277"/>
      <c r="AD18" s="277"/>
      <c r="AE18" s="277"/>
      <c r="AF18" s="277"/>
      <c r="AG18" s="277"/>
      <c r="AH18" s="277"/>
      <c r="AI18" s="277"/>
      <c r="AJ18" s="277"/>
      <c r="AK18" s="277"/>
      <c r="AL18" s="277"/>
      <c r="AM18" s="277"/>
    </row>
    <row r="19" spans="1:40">
      <c r="A19" s="277"/>
      <c r="B19" s="277"/>
      <c r="C19" s="277"/>
      <c r="D19" s="277"/>
      <c r="E19" s="277"/>
      <c r="F19" s="277"/>
      <c r="G19" s="277"/>
      <c r="H19" s="277"/>
      <c r="I19" s="277"/>
      <c r="J19" s="277"/>
      <c r="K19" s="277"/>
      <c r="L19" s="277"/>
      <c r="M19" s="277"/>
      <c r="N19" s="277"/>
      <c r="O19" s="277"/>
      <c r="P19" s="277"/>
      <c r="Q19" s="277"/>
      <c r="R19" s="277"/>
      <c r="S19" s="277"/>
      <c r="T19" s="277"/>
      <c r="U19" s="277"/>
      <c r="V19" s="277"/>
      <c r="W19" s="277"/>
      <c r="X19" s="277"/>
      <c r="Y19" s="277"/>
      <c r="Z19" s="277"/>
      <c r="AA19" s="277"/>
      <c r="AB19" s="277"/>
      <c r="AC19" s="277"/>
      <c r="AD19" s="277"/>
      <c r="AE19" s="277"/>
      <c r="AF19" s="277"/>
      <c r="AG19" s="277"/>
      <c r="AH19" s="277"/>
      <c r="AI19" s="277"/>
      <c r="AJ19" s="277"/>
      <c r="AK19" s="277"/>
      <c r="AL19" s="277"/>
      <c r="AM19" s="277"/>
    </row>
    <row r="20" spans="1:40">
      <c r="AN20" s="174" t="s">
        <v>349</v>
      </c>
    </row>
    <row r="21" spans="1:40">
      <c r="A21" s="190" t="str">
        <f>CONCATENATE("1.  ",VLOOKUP(AN21,Table1[#All],2,0))</f>
        <v>1.  นายถวัลย์ พงษ์นิกร</v>
      </c>
      <c r="B21" s="190"/>
      <c r="C21" s="190"/>
      <c r="D21" s="190"/>
      <c r="E21" s="190"/>
      <c r="F21" s="190"/>
      <c r="G21" s="190"/>
      <c r="H21" s="190"/>
      <c r="I21" s="190"/>
      <c r="J21" s="190"/>
      <c r="K21" s="190"/>
      <c r="L21" s="190"/>
      <c r="M21" s="190"/>
      <c r="N21" s="190"/>
      <c r="O21" s="190"/>
      <c r="P21" s="190"/>
      <c r="Q21" s="276" t="s">
        <v>343</v>
      </c>
      <c r="R21" s="276"/>
      <c r="S21" s="276"/>
      <c r="T21" s="276"/>
      <c r="U21" s="276"/>
      <c r="V21" s="276"/>
      <c r="W21" s="276"/>
      <c r="X21" s="276"/>
      <c r="Y21" s="276"/>
      <c r="Z21" s="284" t="str">
        <f>VLOOKUP(AN21,Table1[#All],3,0)</f>
        <v>3-5206-00045-08-1</v>
      </c>
      <c r="AA21" s="284"/>
      <c r="AB21" s="284"/>
      <c r="AC21" s="284"/>
      <c r="AD21" s="284"/>
      <c r="AE21" s="284"/>
      <c r="AF21" s="284"/>
      <c r="AG21" s="284"/>
      <c r="AH21" s="284"/>
      <c r="AI21" s="284"/>
      <c r="AJ21" s="284"/>
      <c r="AK21" s="284"/>
      <c r="AL21" s="284"/>
      <c r="AM21" s="284"/>
      <c r="AN21" s="217" t="s">
        <v>213</v>
      </c>
    </row>
    <row r="22" spans="1:40">
      <c r="F22" s="2" t="s">
        <v>335</v>
      </c>
    </row>
    <row r="23" spans="1:40">
      <c r="A23" s="2" t="s">
        <v>336</v>
      </c>
    </row>
    <row r="24" spans="1:40">
      <c r="A24" s="216" t="s">
        <v>344</v>
      </c>
      <c r="B24" s="190"/>
      <c r="C24" s="190"/>
      <c r="D24" s="190" t="s">
        <v>337</v>
      </c>
      <c r="E24" s="190"/>
      <c r="F24" s="190"/>
      <c r="G24" s="190"/>
      <c r="H24" s="190"/>
      <c r="I24" s="190"/>
      <c r="J24" s="190"/>
      <c r="K24" s="190"/>
      <c r="L24" s="190"/>
      <c r="M24" s="190"/>
      <c r="N24" s="190"/>
      <c r="O24" s="190"/>
      <c r="P24" s="190"/>
      <c r="Q24" s="190"/>
      <c r="R24" s="190"/>
      <c r="S24" s="190"/>
      <c r="V24" s="216" t="s">
        <v>345</v>
      </c>
      <c r="W24" s="190"/>
      <c r="X24" s="190"/>
      <c r="Y24" s="190" t="s">
        <v>338</v>
      </c>
      <c r="Z24" s="190"/>
      <c r="AA24" s="190"/>
      <c r="AB24" s="190"/>
      <c r="AC24" s="190"/>
      <c r="AD24" s="190"/>
      <c r="AE24" s="190"/>
      <c r="AF24" s="190"/>
      <c r="AG24" s="190"/>
      <c r="AH24" s="190"/>
      <c r="AI24" s="190"/>
      <c r="AJ24" s="190"/>
      <c r="AK24" s="190"/>
      <c r="AL24" s="190"/>
      <c r="AM24" s="190"/>
    </row>
    <row r="25" spans="1:40">
      <c r="A25" s="216" t="s">
        <v>342</v>
      </c>
      <c r="B25" s="195"/>
      <c r="C25" s="195"/>
      <c r="D25" s="195"/>
      <c r="E25" s="195"/>
      <c r="F25" s="195"/>
      <c r="G25" s="195"/>
      <c r="H25" s="195"/>
      <c r="I25" s="195"/>
      <c r="J25" s="195"/>
      <c r="K25" s="195"/>
      <c r="L25" s="195"/>
      <c r="M25" s="195"/>
      <c r="N25" s="195"/>
      <c r="O25" s="190"/>
      <c r="P25" s="195"/>
      <c r="Q25" s="195"/>
      <c r="R25" s="195"/>
      <c r="S25" s="195"/>
      <c r="V25" s="216" t="s">
        <v>346</v>
      </c>
      <c r="W25" s="190"/>
      <c r="X25" s="195"/>
      <c r="Y25" s="195"/>
      <c r="Z25" s="195"/>
      <c r="AA25" s="195"/>
      <c r="AB25" s="195"/>
      <c r="AC25" s="195"/>
      <c r="AD25" s="195"/>
      <c r="AE25" s="195"/>
      <c r="AF25" s="195"/>
      <c r="AG25" s="195"/>
      <c r="AH25" s="195"/>
      <c r="AI25" s="195"/>
      <c r="AJ25" s="195"/>
      <c r="AK25" s="195"/>
      <c r="AL25" s="195"/>
      <c r="AM25" s="195"/>
    </row>
    <row r="28" spans="1:40">
      <c r="A28" s="2" t="s">
        <v>339</v>
      </c>
      <c r="V28" s="2" t="s">
        <v>314</v>
      </c>
      <c r="X28" s="190"/>
      <c r="Y28" s="190"/>
      <c r="Z28" s="190"/>
      <c r="AA28" s="190"/>
      <c r="AB28" s="190"/>
      <c r="AC28" s="190"/>
      <c r="AD28" s="190"/>
      <c r="AE28" s="190"/>
      <c r="AF28" s="190"/>
      <c r="AG28" s="190"/>
      <c r="AH28" s="2" t="s">
        <v>340</v>
      </c>
    </row>
    <row r="29" spans="1:40">
      <c r="X29" s="276" t="str">
        <f>CONCATENATE("( ",Sheet1!B8," )")</f>
        <v>( นายอัครชัย จันทร์ขอนแก่น )</v>
      </c>
      <c r="Y29" s="276"/>
      <c r="Z29" s="276"/>
      <c r="AA29" s="276"/>
      <c r="AB29" s="276"/>
      <c r="AC29" s="276"/>
      <c r="AD29" s="276"/>
      <c r="AE29" s="276"/>
      <c r="AF29" s="276"/>
      <c r="AG29" s="276"/>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87" t="e">
        <f>#REF!</f>
        <v>#REF!</v>
      </c>
      <c r="M5" s="287"/>
      <c r="N5" s="287"/>
    </row>
    <row r="6" spans="2:15">
      <c r="H6" s="34"/>
      <c r="J6" s="35" t="s">
        <v>114</v>
      </c>
      <c r="L6" s="292"/>
      <c r="M6" s="292"/>
      <c r="N6" s="292"/>
    </row>
    <row r="7" spans="2:15">
      <c r="J7" s="35"/>
    </row>
    <row r="8" spans="2:15" ht="26.25">
      <c r="G8" s="293" t="e">
        <f>#REF!</f>
        <v>#REF!</v>
      </c>
      <c r="H8" s="293"/>
      <c r="I8" s="293"/>
      <c r="J8" s="293"/>
      <c r="K8" s="293"/>
    </row>
    <row r="9" spans="2:15">
      <c r="G9" s="27" t="s">
        <v>115</v>
      </c>
      <c r="H9" s="287" t="s">
        <v>66</v>
      </c>
      <c r="I9" s="287"/>
    </row>
    <row r="11" spans="2:15">
      <c r="F11" s="31" t="s">
        <v>117</v>
      </c>
      <c r="G11" s="31"/>
      <c r="H11" s="31"/>
      <c r="I11" s="31"/>
      <c r="J11" s="31"/>
      <c r="K11" s="31"/>
      <c r="L11" s="31"/>
      <c r="M11" s="31"/>
      <c r="N11" s="27" t="s">
        <v>118</v>
      </c>
    </row>
    <row r="12" spans="2:15">
      <c r="E12" s="290" t="s">
        <v>116</v>
      </c>
      <c r="M12" s="27"/>
    </row>
    <row r="13" spans="2:15">
      <c r="E13" s="290"/>
      <c r="F13" s="288" t="str">
        <f>ปกสำนวน!$C$10</f>
        <v>นางสาวสิริพิชญ์  ใจหมั่น</v>
      </c>
      <c r="G13" s="288"/>
      <c r="H13" s="288"/>
      <c r="I13" s="288"/>
      <c r="J13" s="288"/>
      <c r="K13" s="288"/>
      <c r="L13" s="288"/>
      <c r="M13" s="288"/>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89" t="e">
        <f>$F$19</f>
        <v>#REF!</v>
      </c>
      <c r="L19" s="289"/>
      <c r="M19" s="289"/>
      <c r="N19" s="289"/>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87" t="str">
        <f>ปกสำนวน!$S$7</f>
        <v>นายจิรวัฒน์  ตรีเศียร</v>
      </c>
      <c r="L23" s="287"/>
      <c r="M23" s="287"/>
      <c r="N23" s="287"/>
    </row>
    <row r="24" spans="4:14">
      <c r="M24" s="27"/>
    </row>
    <row r="25" spans="4:14">
      <c r="D25" s="34" t="s">
        <v>130</v>
      </c>
      <c r="M25" s="27"/>
    </row>
    <row r="26" spans="4:14">
      <c r="D26" s="21">
        <v>1</v>
      </c>
      <c r="E26" s="291" t="s">
        <v>131</v>
      </c>
      <c r="F26" s="291"/>
      <c r="G26" s="21" t="s">
        <v>62</v>
      </c>
      <c r="H26" s="289" t="e">
        <f>#REF!</f>
        <v>#REF!</v>
      </c>
      <c r="I26" s="287"/>
      <c r="J26" s="287"/>
      <c r="K26" s="32" t="s">
        <v>99</v>
      </c>
      <c r="M26" s="287" t="e">
        <f>#REF!</f>
        <v>#REF!</v>
      </c>
      <c r="N26" s="287"/>
    </row>
    <row r="27" spans="4:14">
      <c r="D27" s="21">
        <v>2</v>
      </c>
      <c r="E27" s="287"/>
      <c r="F27" s="287"/>
      <c r="G27" s="21" t="s">
        <v>62</v>
      </c>
      <c r="H27" s="287"/>
      <c r="I27" s="287"/>
      <c r="J27" s="287"/>
      <c r="K27" s="32" t="s">
        <v>99</v>
      </c>
      <c r="M27" s="31"/>
      <c r="N27" s="31"/>
    </row>
    <row r="28" spans="4:14">
      <c r="D28" s="21">
        <v>3</v>
      </c>
      <c r="E28" s="287"/>
      <c r="F28" s="287"/>
      <c r="G28" s="21" t="s">
        <v>62</v>
      </c>
      <c r="H28" s="287"/>
      <c r="I28" s="287"/>
      <c r="J28" s="287"/>
      <c r="K28" s="32" t="s">
        <v>99</v>
      </c>
      <c r="M28" s="31"/>
      <c r="N28" s="31"/>
    </row>
    <row r="29" spans="4:14">
      <c r="D29" s="21">
        <v>4</v>
      </c>
      <c r="E29" s="287"/>
      <c r="F29" s="287"/>
      <c r="G29" s="21" t="s">
        <v>62</v>
      </c>
      <c r="H29" s="287"/>
      <c r="I29" s="287"/>
      <c r="J29" s="287"/>
      <c r="K29" s="32" t="s">
        <v>99</v>
      </c>
      <c r="M29" s="31"/>
      <c r="N29" s="31"/>
    </row>
    <row r="30" spans="4:14">
      <c r="D30" s="21">
        <v>5</v>
      </c>
      <c r="E30" s="287"/>
      <c r="F30" s="287"/>
      <c r="G30" s="21" t="s">
        <v>62</v>
      </c>
      <c r="H30" s="287"/>
      <c r="I30" s="287"/>
      <c r="J30" s="287"/>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297" t="e">
        <f>#REF!</f>
        <v>#REF!</v>
      </c>
      <c r="G1" s="297"/>
    </row>
    <row r="2" spans="1:7">
      <c r="D2" s="18" t="s">
        <v>104</v>
      </c>
      <c r="F2" s="294" t="e">
        <f>#REF!</f>
        <v>#REF!</v>
      </c>
      <c r="G2" s="294"/>
    </row>
    <row r="3" spans="1:7" ht="10.5" customHeight="1">
      <c r="A3" s="296"/>
      <c r="B3" s="296"/>
      <c r="C3" s="296"/>
      <c r="D3" s="296"/>
      <c r="E3" s="296"/>
      <c r="F3" s="296"/>
      <c r="G3" s="296"/>
    </row>
    <row r="4" spans="1:7">
      <c r="A4" s="8" t="s">
        <v>1</v>
      </c>
      <c r="B4" s="8" t="s">
        <v>2</v>
      </c>
      <c r="C4" s="295" t="s">
        <v>3</v>
      </c>
      <c r="D4" s="295"/>
      <c r="E4" s="295" t="s">
        <v>4</v>
      </c>
      <c r="F4" s="295"/>
      <c r="G4" s="295"/>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299" t="e">
        <f>ค่าธรรมเนียมศาล!$S$8</f>
        <v>#REF!</v>
      </c>
      <c r="L7" s="299"/>
      <c r="M7" s="299"/>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0" t="s">
        <v>0</v>
      </c>
      <c r="C19" s="300"/>
      <c r="D19" s="300"/>
      <c r="E19" s="300"/>
      <c r="F19" s="300" t="s">
        <v>138</v>
      </c>
      <c r="G19" s="300"/>
      <c r="H19" s="300"/>
      <c r="I19" s="308" t="s">
        <v>63</v>
      </c>
      <c r="J19" s="309"/>
      <c r="K19" s="309"/>
      <c r="L19" s="300" t="s">
        <v>139</v>
      </c>
      <c r="M19" s="300"/>
      <c r="N19" s="300"/>
    </row>
    <row r="20" spans="1:16">
      <c r="B20" s="303" t="e">
        <f>$I$8</f>
        <v>#REF!</v>
      </c>
      <c r="C20" s="303"/>
      <c r="D20" s="303"/>
      <c r="E20" s="303"/>
      <c r="F20" s="301" t="e">
        <f>#REF!</f>
        <v>#REF!</v>
      </c>
      <c r="G20" s="301"/>
      <c r="H20" s="301"/>
      <c r="I20" s="306" t="e">
        <f>#REF!</f>
        <v>#REF!</v>
      </c>
      <c r="J20" s="307"/>
      <c r="K20" s="307"/>
      <c r="L20" s="302" t="e">
        <f>#REF!</f>
        <v>#REF!</v>
      </c>
      <c r="M20" s="302"/>
      <c r="N20" s="302"/>
    </row>
    <row r="21" spans="1:16">
      <c r="B21" s="304" t="s">
        <v>146</v>
      </c>
      <c r="C21" s="305"/>
      <c r="D21" s="305"/>
      <c r="E21" s="305"/>
      <c r="F21" s="305"/>
      <c r="G21" s="305"/>
      <c r="H21" s="305"/>
      <c r="I21" s="305"/>
      <c r="J21" s="305"/>
      <c r="K21" s="305"/>
      <c r="L21" s="298" t="e">
        <f>SUM(L20)</f>
        <v>#REF!</v>
      </c>
      <c r="M21" s="298"/>
      <c r="N21" s="298"/>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28" t="s">
        <v>60</v>
      </c>
      <c r="P7" s="328"/>
      <c r="Q7" s="48"/>
      <c r="R7" s="48"/>
      <c r="S7" s="48"/>
      <c r="T7" s="48"/>
      <c r="U7" s="48"/>
      <c r="V7" s="49" t="e">
        <f>ใบปะหน้าค่าธรรมเนียมศาล!$C$6</f>
        <v>#REF!</v>
      </c>
      <c r="W7" s="333" t="s">
        <v>202</v>
      </c>
      <c r="X7" s="333"/>
      <c r="Y7" s="50"/>
    </row>
    <row r="8" spans="1:25" ht="21" customHeight="1">
      <c r="A8" s="51"/>
      <c r="O8" s="328" t="s">
        <v>62</v>
      </c>
      <c r="P8" s="328"/>
      <c r="Q8" s="48"/>
      <c r="R8" s="48"/>
      <c r="S8" s="342" t="e">
        <f>#REF!</f>
        <v>#REF!</v>
      </c>
      <c r="T8" s="342"/>
      <c r="U8" s="342"/>
      <c r="V8" s="342"/>
      <c r="W8" s="342"/>
      <c r="X8" s="342"/>
      <c r="Y8" s="52"/>
    </row>
    <row r="9" spans="1:25" ht="21.75">
      <c r="A9" s="53" t="s">
        <v>63</v>
      </c>
      <c r="B9" s="54"/>
      <c r="C9" s="55" t="e">
        <f>#REF!</f>
        <v>#REF!</v>
      </c>
      <c r="D9" s="56"/>
      <c r="E9" s="56"/>
      <c r="F9" s="56"/>
      <c r="G9" s="56"/>
      <c r="H9" s="56"/>
      <c r="I9" s="56"/>
      <c r="J9" s="56"/>
      <c r="K9" s="56"/>
      <c r="L9" s="56"/>
      <c r="M9" s="57" t="s">
        <v>64</v>
      </c>
      <c r="R9" s="58"/>
      <c r="S9" s="58"/>
      <c r="T9" s="59"/>
      <c r="U9" s="59" t="s">
        <v>152</v>
      </c>
      <c r="V9" s="334"/>
      <c r="W9" s="334"/>
      <c r="X9" s="334"/>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4" t="e">
        <f>#REF!</f>
        <v>#REF!</v>
      </c>
      <c r="F11" s="344"/>
      <c r="G11" s="344"/>
      <c r="H11" s="344"/>
      <c r="I11" s="344"/>
      <c r="J11" s="58"/>
      <c r="K11" s="58"/>
      <c r="L11" s="341" t="s">
        <v>0</v>
      </c>
      <c r="M11" s="341"/>
      <c r="N11" s="56"/>
      <c r="O11" s="343" t="e">
        <f>#REF!</f>
        <v>#REF!</v>
      </c>
      <c r="P11" s="343"/>
      <c r="Q11" s="343"/>
      <c r="R11" s="343"/>
      <c r="S11" s="343"/>
      <c r="T11" s="343"/>
      <c r="U11" s="343"/>
      <c r="V11" s="343"/>
      <c r="W11" s="343"/>
      <c r="X11" s="343"/>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29" t="s">
        <v>72</v>
      </c>
      <c r="B14" s="330"/>
      <c r="C14" s="330"/>
      <c r="D14" s="330"/>
      <c r="E14" s="330"/>
      <c r="F14" s="330"/>
      <c r="G14" s="330"/>
      <c r="H14" s="330"/>
      <c r="I14" s="331"/>
      <c r="J14" s="329" t="s">
        <v>73</v>
      </c>
      <c r="K14" s="330"/>
      <c r="L14" s="330"/>
      <c r="M14" s="330"/>
      <c r="N14" s="330"/>
      <c r="O14" s="330"/>
      <c r="P14" s="330"/>
      <c r="Q14" s="331"/>
      <c r="R14" s="329" t="s">
        <v>74</v>
      </c>
      <c r="S14" s="330"/>
      <c r="T14" s="330"/>
      <c r="U14" s="330"/>
      <c r="V14" s="330"/>
      <c r="W14" s="330"/>
      <c r="X14" s="330"/>
      <c r="Y14" s="331"/>
    </row>
    <row r="15" spans="1:25" ht="21.75">
      <c r="A15" s="314" t="s">
        <v>103</v>
      </c>
      <c r="B15" s="315"/>
      <c r="C15" s="315"/>
      <c r="D15" s="315"/>
      <c r="E15" s="315"/>
      <c r="F15" s="315"/>
      <c r="G15" s="315"/>
      <c r="H15" s="315"/>
      <c r="I15" s="316"/>
      <c r="J15" s="335" t="e">
        <f>$E$10</f>
        <v>#REF!</v>
      </c>
      <c r="K15" s="336"/>
      <c r="L15" s="336"/>
      <c r="M15" s="336"/>
      <c r="N15" s="336"/>
      <c r="O15" s="336"/>
      <c r="P15" s="336"/>
      <c r="Q15" s="337"/>
      <c r="R15" s="338" t="e">
        <f>#REF!</f>
        <v>#REF!</v>
      </c>
      <c r="S15" s="339"/>
      <c r="T15" s="339"/>
      <c r="U15" s="339"/>
      <c r="V15" s="339"/>
      <c r="W15" s="339"/>
      <c r="X15" s="339"/>
      <c r="Y15" s="340"/>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5" t="s">
        <v>75</v>
      </c>
      <c r="B18" s="346"/>
      <c r="C18" s="346"/>
      <c r="D18" s="346"/>
      <c r="E18" s="346"/>
      <c r="F18" s="346"/>
      <c r="G18" s="346"/>
      <c r="H18" s="346"/>
      <c r="I18" s="346"/>
      <c r="J18" s="346"/>
      <c r="K18" s="346"/>
      <c r="L18" s="346"/>
      <c r="M18" s="346"/>
      <c r="N18" s="346"/>
      <c r="O18" s="346"/>
      <c r="P18" s="346"/>
      <c r="Q18" s="347"/>
      <c r="R18" s="320" t="e">
        <f>SUM(R15:Y17)</f>
        <v>#REF!</v>
      </c>
      <c r="S18" s="309"/>
      <c r="T18" s="309"/>
      <c r="U18" s="309"/>
      <c r="V18" s="309"/>
      <c r="W18" s="309"/>
      <c r="X18" s="309"/>
      <c r="Y18" s="313"/>
    </row>
    <row r="19" spans="1:25" ht="21.75">
      <c r="A19" s="96" t="s">
        <v>76</v>
      </c>
      <c r="B19" s="97"/>
      <c r="C19" s="97"/>
      <c r="D19" s="97"/>
      <c r="E19" s="97"/>
      <c r="F19" s="97"/>
      <c r="G19" s="97"/>
      <c r="H19" s="97"/>
      <c r="I19" s="97"/>
      <c r="J19" s="97"/>
      <c r="K19" s="97"/>
      <c r="L19" s="66"/>
      <c r="M19" s="58"/>
      <c r="N19" s="66"/>
      <c r="O19" s="58"/>
      <c r="P19" s="348" t="s">
        <v>73</v>
      </c>
      <c r="Q19" s="348"/>
      <c r="R19" s="58"/>
      <c r="S19" s="58"/>
      <c r="T19" s="58"/>
      <c r="U19" s="58"/>
      <c r="V19" s="58"/>
      <c r="W19" s="58"/>
      <c r="X19" s="57" t="s">
        <v>77</v>
      </c>
      <c r="Y19" s="46"/>
    </row>
    <row r="20" spans="1:25" ht="21.75">
      <c r="A20" s="53" t="s">
        <v>78</v>
      </c>
      <c r="B20" s="57"/>
      <c r="C20" s="57"/>
      <c r="D20" s="55" t="e">
        <f>$C$9</f>
        <v>#REF!</v>
      </c>
      <c r="E20" s="55"/>
      <c r="F20" s="55"/>
      <c r="G20" s="54"/>
      <c r="H20" s="56"/>
      <c r="I20" s="56"/>
      <c r="J20" s="328" t="s">
        <v>79</v>
      </c>
      <c r="K20" s="328"/>
      <c r="L20" s="328"/>
      <c r="M20" s="332" t="e">
        <f>#REF!</f>
        <v>#REF!</v>
      </c>
      <c r="N20" s="332"/>
      <c r="O20" s="332"/>
      <c r="P20" s="328" t="s">
        <v>80</v>
      </c>
      <c r="Q20" s="328"/>
      <c r="R20" s="328"/>
      <c r="S20" s="321" t="e">
        <f>$R$18</f>
        <v>#REF!</v>
      </c>
      <c r="T20" s="321"/>
      <c r="U20" s="321"/>
      <c r="V20" s="321"/>
      <c r="W20" s="321"/>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29" t="s">
        <v>49</v>
      </c>
      <c r="B24" s="330"/>
      <c r="C24" s="330"/>
      <c r="D24" s="330"/>
      <c r="E24" s="330"/>
      <c r="F24" s="330"/>
      <c r="G24" s="330"/>
      <c r="H24" s="330"/>
      <c r="I24" s="330"/>
      <c r="J24" s="330"/>
      <c r="K24" s="330"/>
      <c r="L24" s="330"/>
      <c r="M24" s="330"/>
      <c r="N24" s="330"/>
      <c r="O24" s="331"/>
      <c r="P24" s="329" t="s">
        <v>84</v>
      </c>
      <c r="Q24" s="330"/>
      <c r="R24" s="330"/>
      <c r="S24" s="330"/>
      <c r="T24" s="331"/>
      <c r="U24" s="329" t="s">
        <v>80</v>
      </c>
      <c r="V24" s="330"/>
      <c r="W24" s="330"/>
      <c r="X24" s="330"/>
      <c r="Y24" s="331"/>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17"/>
      <c r="Q26" s="318"/>
      <c r="R26" s="318"/>
      <c r="S26" s="318"/>
      <c r="T26" s="319"/>
      <c r="U26" s="322" t="e">
        <f>#REF!</f>
        <v>#REF!</v>
      </c>
      <c r="V26" s="323"/>
      <c r="W26" s="323"/>
      <c r="X26" s="323"/>
      <c r="Y26" s="324"/>
    </row>
    <row r="27" spans="1:25" ht="21.75">
      <c r="A27" s="68" t="s">
        <v>14</v>
      </c>
      <c r="B27" s="57" t="s">
        <v>87</v>
      </c>
      <c r="G27" s="58"/>
      <c r="H27" s="58"/>
      <c r="I27" s="58"/>
      <c r="J27" s="58"/>
      <c r="K27" s="58"/>
      <c r="L27" s="58"/>
      <c r="M27" s="58"/>
      <c r="N27" s="58"/>
      <c r="O27" s="60"/>
      <c r="P27" s="317"/>
      <c r="Q27" s="318"/>
      <c r="R27" s="318"/>
      <c r="S27" s="318"/>
      <c r="T27" s="319"/>
      <c r="U27" s="325"/>
      <c r="V27" s="326"/>
      <c r="W27" s="326"/>
      <c r="X27" s="326"/>
      <c r="Y27" s="327"/>
    </row>
    <row r="28" spans="1:25" ht="21.75">
      <c r="A28" s="68" t="s">
        <v>14</v>
      </c>
      <c r="B28" s="57" t="s">
        <v>88</v>
      </c>
      <c r="F28" s="62"/>
      <c r="G28" s="62" t="s">
        <v>14</v>
      </c>
      <c r="H28" s="99" t="s">
        <v>89</v>
      </c>
      <c r="I28" s="100"/>
      <c r="J28" s="100"/>
      <c r="K28" s="101" t="s">
        <v>14</v>
      </c>
      <c r="L28" s="99" t="s">
        <v>90</v>
      </c>
      <c r="M28" s="99"/>
      <c r="N28" s="100"/>
      <c r="O28" s="102"/>
      <c r="P28" s="317"/>
      <c r="Q28" s="318"/>
      <c r="R28" s="318"/>
      <c r="S28" s="318"/>
      <c r="T28" s="319"/>
      <c r="U28" s="325"/>
      <c r="V28" s="326"/>
      <c r="W28" s="326"/>
      <c r="X28" s="326"/>
      <c r="Y28" s="327"/>
    </row>
    <row r="29" spans="1:25" ht="21.75">
      <c r="A29" s="68" t="s">
        <v>14</v>
      </c>
      <c r="B29" s="57" t="s">
        <v>91</v>
      </c>
      <c r="F29" s="69"/>
      <c r="G29" s="69"/>
      <c r="H29" s="103"/>
      <c r="I29" s="104"/>
      <c r="J29" s="104"/>
      <c r="K29" s="105"/>
      <c r="L29" s="103"/>
      <c r="M29" s="103"/>
      <c r="N29" s="104"/>
      <c r="O29" s="104"/>
      <c r="P29" s="317"/>
      <c r="Q29" s="318"/>
      <c r="R29" s="318"/>
      <c r="S29" s="318"/>
      <c r="T29" s="319"/>
      <c r="U29" s="325"/>
      <c r="V29" s="326"/>
      <c r="W29" s="326"/>
      <c r="X29" s="326"/>
      <c r="Y29" s="327"/>
    </row>
    <row r="30" spans="1:25" ht="21.75">
      <c r="A30" s="68" t="s">
        <v>14</v>
      </c>
      <c r="B30" s="57" t="s">
        <v>91</v>
      </c>
      <c r="F30" s="69"/>
      <c r="G30" s="54"/>
      <c r="H30" s="56"/>
      <c r="I30" s="56"/>
      <c r="J30" s="69"/>
      <c r="K30" s="54"/>
      <c r="L30" s="54"/>
      <c r="M30" s="56"/>
      <c r="N30" s="56"/>
      <c r="O30" s="63"/>
      <c r="P30" s="317"/>
      <c r="Q30" s="318"/>
      <c r="R30" s="318"/>
      <c r="S30" s="318"/>
      <c r="T30" s="319"/>
      <c r="U30" s="325"/>
      <c r="V30" s="326"/>
      <c r="W30" s="326"/>
      <c r="X30" s="326"/>
      <c r="Y30" s="327"/>
    </row>
    <row r="31" spans="1:25" ht="22.5" thickBot="1">
      <c r="A31" s="351" t="s">
        <v>92</v>
      </c>
      <c r="B31" s="328"/>
      <c r="D31" s="56"/>
      <c r="E31" s="56"/>
      <c r="F31" s="56"/>
      <c r="G31" s="56"/>
      <c r="H31" s="56"/>
      <c r="I31" s="56"/>
      <c r="J31" s="56"/>
      <c r="K31" s="56"/>
      <c r="L31" s="56"/>
      <c r="M31" s="56"/>
      <c r="N31" s="56"/>
      <c r="O31" s="63"/>
      <c r="P31" s="64"/>
      <c r="T31" s="46"/>
      <c r="U31" s="325"/>
      <c r="V31" s="326"/>
      <c r="W31" s="326"/>
      <c r="X31" s="326"/>
      <c r="Y31" s="327"/>
    </row>
    <row r="32" spans="1:25" ht="22.5" thickBot="1">
      <c r="A32" s="70" t="s">
        <v>93</v>
      </c>
      <c r="B32" s="57"/>
      <c r="D32" s="309" t="e">
        <f>"- ("&amp;BAHTTEXT($U$32)&amp;") -"</f>
        <v>#REF!</v>
      </c>
      <c r="E32" s="309"/>
      <c r="F32" s="309"/>
      <c r="G32" s="309"/>
      <c r="H32" s="309"/>
      <c r="I32" s="309"/>
      <c r="J32" s="309"/>
      <c r="K32" s="309"/>
      <c r="L32" s="309"/>
      <c r="M32" s="309"/>
      <c r="N32" s="309"/>
      <c r="O32" s="313"/>
      <c r="P32" s="67"/>
      <c r="U32" s="352" t="e">
        <f>SUM(U26:$Y$30)</f>
        <v>#REF!</v>
      </c>
      <c r="V32" s="353"/>
      <c r="W32" s="353"/>
      <c r="X32" s="353"/>
      <c r="Y32" s="354"/>
    </row>
    <row r="33" spans="1:25" ht="11.25" customHeight="1">
      <c r="A33" s="64"/>
      <c r="O33" s="46"/>
      <c r="T33" s="46"/>
      <c r="Y33" s="46"/>
    </row>
    <row r="34" spans="1:25" ht="21.75">
      <c r="A34" s="329" t="s">
        <v>148</v>
      </c>
      <c r="B34" s="330"/>
      <c r="C34" s="330"/>
      <c r="D34" s="330"/>
      <c r="E34" s="331"/>
      <c r="F34" s="329" t="s">
        <v>149</v>
      </c>
      <c r="G34" s="330"/>
      <c r="H34" s="330"/>
      <c r="I34" s="330"/>
      <c r="J34" s="331"/>
      <c r="K34" s="329" t="s">
        <v>150</v>
      </c>
      <c r="L34" s="330"/>
      <c r="M34" s="330"/>
      <c r="N34" s="330"/>
      <c r="O34" s="330"/>
      <c r="P34" s="329" t="s">
        <v>150</v>
      </c>
      <c r="Q34" s="330"/>
      <c r="R34" s="330"/>
      <c r="S34" s="330"/>
      <c r="T34" s="330"/>
      <c r="U34" s="355" t="s">
        <v>151</v>
      </c>
      <c r="V34" s="356"/>
      <c r="W34" s="356"/>
      <c r="X34" s="356"/>
      <c r="Y34" s="35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49" t="s">
        <v>95</v>
      </c>
      <c r="B37" s="328"/>
      <c r="C37" s="328"/>
      <c r="D37" s="328"/>
      <c r="E37" s="350"/>
      <c r="F37" s="349" t="s">
        <v>95</v>
      </c>
      <c r="G37" s="328"/>
      <c r="H37" s="328"/>
      <c r="I37" s="328"/>
      <c r="J37" s="350"/>
      <c r="K37" s="328" t="s">
        <v>94</v>
      </c>
      <c r="L37" s="328"/>
      <c r="M37" s="328"/>
      <c r="N37" s="328"/>
      <c r="O37" s="350"/>
      <c r="R37" s="71" t="s">
        <v>96</v>
      </c>
      <c r="T37" s="46"/>
      <c r="U37" s="328" t="s">
        <v>94</v>
      </c>
      <c r="V37" s="328"/>
      <c r="W37" s="328"/>
      <c r="X37" s="328"/>
      <c r="Y37" s="350"/>
    </row>
    <row r="38" spans="1:25" ht="21.75">
      <c r="A38" s="72" t="s">
        <v>62</v>
      </c>
      <c r="B38" s="310"/>
      <c r="C38" s="311"/>
      <c r="D38" s="311"/>
      <c r="E38" s="312"/>
      <c r="F38" s="54" t="s">
        <v>62</v>
      </c>
      <c r="G38" s="311"/>
      <c r="H38" s="311"/>
      <c r="I38" s="311"/>
      <c r="J38" s="312"/>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4" t="s">
        <v>107</v>
      </c>
      <c r="B1" s="224"/>
      <c r="C1" s="224"/>
      <c r="D1" s="224"/>
      <c r="E1" s="224"/>
      <c r="F1" s="224"/>
      <c r="G1" s="224"/>
      <c r="H1" s="224"/>
      <c r="I1" s="224"/>
    </row>
    <row r="3" spans="1:9" ht="21.75" customHeight="1">
      <c r="C3" s="19" t="s">
        <v>108</v>
      </c>
      <c r="D3" s="19"/>
      <c r="E3" s="277" t="e">
        <f>#REF!</f>
        <v>#REF!</v>
      </c>
      <c r="F3" s="277"/>
      <c r="G3" s="277"/>
      <c r="H3" s="36"/>
      <c r="I3" s="36"/>
    </row>
    <row r="4" spans="1:9">
      <c r="C4" s="19" t="s">
        <v>109</v>
      </c>
      <c r="D4" s="19"/>
      <c r="E4" s="358" t="e">
        <f>#REF!</f>
        <v>#REF!</v>
      </c>
      <c r="F4" s="358"/>
      <c r="G4" s="358"/>
    </row>
    <row r="5" spans="1:9">
      <c r="B5" s="22"/>
      <c r="C5" s="22"/>
      <c r="D5" s="22"/>
      <c r="E5" s="22"/>
      <c r="F5" s="22"/>
      <c r="G5" s="22"/>
      <c r="H5" s="22"/>
    </row>
    <row r="35" spans="1:10" ht="29.25">
      <c r="A35" s="224" t="s">
        <v>110</v>
      </c>
      <c r="B35" s="224"/>
      <c r="C35" s="224"/>
      <c r="D35" s="224"/>
      <c r="E35" s="224"/>
      <c r="F35" s="224"/>
      <c r="G35" s="224"/>
      <c r="H35" s="224"/>
      <c r="I35" s="224"/>
    </row>
    <row r="37" spans="1:10">
      <c r="B37" s="19" t="s">
        <v>108</v>
      </c>
      <c r="C37" s="19"/>
      <c r="D37" s="2" t="e">
        <f>#REF!</f>
        <v>#REF!</v>
      </c>
    </row>
    <row r="38" spans="1:10">
      <c r="B38" s="19" t="s">
        <v>109</v>
      </c>
      <c r="C38" s="19"/>
      <c r="D38" s="358" t="e">
        <f>#REF!</f>
        <v>#REF!</v>
      </c>
      <c r="E38" s="358"/>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299" t="e">
        <f>ค่าธรรมเนียมศาล!$S$8</f>
        <v>#REF!</v>
      </c>
      <c r="L7" s="299"/>
      <c r="M7" s="299"/>
    </row>
    <row r="8" spans="1:16">
      <c r="A8" s="79" t="s">
        <v>32</v>
      </c>
      <c r="C8" s="75" t="s">
        <v>36</v>
      </c>
      <c r="H8" s="359" t="e">
        <f>#REF!</f>
        <v>#REF!</v>
      </c>
      <c r="I8" s="361"/>
      <c r="J8" s="361"/>
      <c r="K8" s="361"/>
      <c r="L8" s="36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59" t="e">
        <f>#REF!</f>
        <v>#REF!</v>
      </c>
      <c r="J20" s="359"/>
      <c r="K20" s="75" t="s">
        <v>43</v>
      </c>
      <c r="N20" s="360" t="e">
        <f>#REF!</f>
        <v>#REF!</v>
      </c>
      <c r="O20" s="360"/>
      <c r="P20" s="360"/>
    </row>
    <row r="21" spans="1:16">
      <c r="A21" s="75" t="s">
        <v>44</v>
      </c>
      <c r="B21" s="235" t="e">
        <f>#REF!</f>
        <v>#REF!</v>
      </c>
      <c r="C21" s="235"/>
    </row>
    <row r="22" spans="1:16">
      <c r="B22" s="75" t="s">
        <v>45</v>
      </c>
    </row>
    <row r="23" spans="1:16" ht="22.5" thickBot="1">
      <c r="C23" s="74"/>
      <c r="D23" s="74"/>
      <c r="E23" s="74"/>
      <c r="F23" s="74"/>
      <c r="G23" s="74"/>
      <c r="H23" s="74"/>
      <c r="I23" s="74"/>
      <c r="J23" s="74"/>
      <c r="K23" s="74"/>
      <c r="L23" s="74"/>
      <c r="M23" s="74"/>
      <c r="N23" s="74"/>
    </row>
    <row r="24" spans="1:16" ht="22.5" thickBot="1">
      <c r="C24" s="80" t="s">
        <v>1</v>
      </c>
      <c r="D24" s="36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7" t="e">
        <f>#REF!</f>
        <v>#REF!</v>
      </c>
      <c r="M25" s="367"/>
      <c r="N25" s="367"/>
    </row>
    <row r="26" spans="1:16">
      <c r="C26" s="82">
        <v>2</v>
      </c>
      <c r="D26" s="83" t="s">
        <v>100</v>
      </c>
      <c r="K26" s="87"/>
      <c r="L26" s="368" t="e">
        <f>IF(#REF!&gt;701,#REF!,2000)</f>
        <v>#REF!</v>
      </c>
      <c r="M26" s="368"/>
      <c r="N26" s="368"/>
    </row>
    <row r="27" spans="1:16">
      <c r="C27" s="82"/>
      <c r="D27" s="83"/>
      <c r="K27" s="87"/>
      <c r="L27" s="368"/>
      <c r="M27" s="368"/>
      <c r="N27" s="368"/>
    </row>
    <row r="28" spans="1:16">
      <c r="C28" s="88"/>
      <c r="D28" s="89"/>
      <c r="E28" s="55"/>
      <c r="F28" s="55"/>
      <c r="G28" s="55"/>
      <c r="H28" s="55"/>
      <c r="I28" s="369" t="s">
        <v>52</v>
      </c>
      <c r="J28" s="369"/>
      <c r="K28" s="369"/>
      <c r="L28" s="370"/>
      <c r="M28" s="370"/>
      <c r="N28" s="370"/>
    </row>
    <row r="29" spans="1:16" ht="22.5" thickBot="1">
      <c r="C29" s="90"/>
      <c r="D29" s="362"/>
      <c r="E29" s="362"/>
      <c r="F29" s="362"/>
      <c r="G29" s="366" t="e">
        <f>"- ("&amp;BAHTTEXT($L$29)&amp;") -"</f>
        <v>#REF!</v>
      </c>
      <c r="H29" s="366"/>
      <c r="I29" s="366"/>
      <c r="J29" s="366"/>
      <c r="K29" s="366"/>
      <c r="L29" s="365" t="e">
        <f>SUM(L25:N28)</f>
        <v>#REF!</v>
      </c>
      <c r="M29" s="365"/>
      <c r="N29" s="365"/>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8</vt:i4>
      </vt:variant>
    </vt:vector>
  </HeadingPairs>
  <TitlesOfParts>
    <vt:vector size="20"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2024-07-19T06:36:58Z</cp:lastPrinted>
  <dcterms:created xsi:type="dcterms:W3CDTF">2016-06-06T16:13:57Z</dcterms:created>
  <dcterms:modified xsi:type="dcterms:W3CDTF">2025-01-31T02:16:40Z</dcterms:modified>
</cp:coreProperties>
</file>