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21-2-68\ศ.2\2816-นายจีระพันธ์ คันธวรรณ\"/>
    </mc:Choice>
  </mc:AlternateContent>
  <xr:revisionPtr revIDLastSave="0" documentId="8_{724B13D9-CC3D-4975-8049-0052E4D3FF99}"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<sst xmlns="http://schemas.openxmlformats.org/spreadsheetml/2006/main" count="722" uniqueCount="357">
  <si>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</si>
  <si>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</si>
  <si>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</si>
  <si>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</si>
  <si>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</si>
  <si>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</si>
  <si>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</si>
  <si>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</si>
  <si>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</si>
  <si>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</si>
  <si>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</si>
  <si>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</si>
  <si>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</si>
  <si>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</si>
  <si>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</si>
  <si>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</si>
  <si>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</si>
  <si>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</si>
  <si>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</si>
  <si>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</si>
  <si>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</si>
  <si>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</si>
  <si>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</si>
  <si>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</si>
  <si>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</si>
  <si>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</si>
  <si>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</si>
  <si>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</si>
  <si>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</si>
  <si>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</si>
  <si>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</si>
  <si>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</si>
  <si>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</si>
  <si>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</si>
  <si>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</si>
  <si>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</si>
  <si>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</si>
  <si>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</si>
  <si>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</si>
  <si>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</si>
  <si>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</si>
  <si>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</si>
  <si>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</si>
  <si>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</si>
  <si>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</si>
  <si>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</si>
  <si>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</si>
  <si>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</si>
  <si>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</si>
  <si>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</si>
  <si>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</si>
  <si>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</si>
  <si>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</si>
  <si>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</si>
  <si>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</si>
  <si>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</si>
  <si>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</si>
  <si>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</si>
  <si>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</si>
  <si>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</si>
  <si>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</si>
  <si>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</si>
  <si>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</si>
  <si>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</si>
  <si>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</si>
  <si>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</si>
  <si>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</si>
  <si>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</si>
  <si>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</si>
  <si>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</si>
  <si>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</si>
  <si>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</si>
  <si>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</si>
  <si>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</si>
  <si>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</si>
  <si>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</si>
  <si>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</si>
  <si>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</si>
  <si>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</si>
  <si>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</si>
  <si>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</si>
  <si>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</si>
  <si>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</si>
  <si>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</si>
  <si>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</si>
  <si>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</si>
  <si>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</si>
  <si>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</si>
  <si>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</si>
  <si>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</si>
  <si>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</si>
  <si>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</si>
  <si>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</si>
  <si>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</si>
  <si>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</si>
  <si>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</si>
  <si>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</si>
  <si>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</si>
  <si>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</si>
  <si>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</si>
  <si>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</si>
  <si>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</si>
  <si>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</si>
  <si>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</si>
  <si>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</si>
  <si>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</si>
  <si>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</si>
  <si>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</si>
  <si>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</si>
  <si>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</si>
  <si>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</si>
  <si>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</si>
  <si>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</si>
  <si>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</si>
  <si>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</si>
  <si>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</si>
  <si>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</si>
  <si>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</si>
  <si>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</si>
  <si>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</si>
  <si>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</si>
  <si>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</si>
  <si>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</si>
  <si>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</si>
  <si>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</si>
  <si>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</si>
  <si>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</si>
  <si>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</si>
  <si>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</si>
  <si>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</si>
  <si>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</si>
  <si>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</si>
  <si>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</si>
  <si>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</si>
  <si>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</si>
  <si>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</si>
  <si>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</si>
  <si>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</si>
  <si>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</si>
  <si>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</si>
  <si>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</si>
  <si>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</si>
  <si>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</si>
  <si>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</si>
  <si>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</si>
  <si>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</si>
  <si>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</si>
  <si>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</si>
  <si>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</si>
  <si>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</si>
  <si>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</si>
  <si>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</si>
  <si>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</si>
  <si>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</si>
  <si>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</si>
  <si>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</si>
  <si>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</si>
  <si>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</si>
  <si>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</si>
  <si>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</si>
  <si>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</si>
  <si>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</si>
  <si>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</si>
  <si>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</si>
  <si>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</si>
  <si>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</si>
  <si>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</si>
  <si>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</si>
  <si>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</si>
  <si>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</si>
  <si>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</si>
  <si>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</si>
  <si>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</si>
  <si>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</si>
  <si>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</si>
  <si>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</si>
  <si>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</si>
  <si>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</si>
  <si>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</si>
  <si>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</si>
  <si>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</si>
  <si>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</si>
  <si>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</si>
  <si>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</si>
  <si>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</si>
  <si>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</si>
  <si>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</si>
  <si>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</si>
  <si>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</si>
  <si>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</si>
  <si>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</si>
  <si>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</si>
  <si>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</si>
  <si>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</si>
  <si>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</si>
  <si>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</si>
  <si>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</si>
  <si>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</si>
  <si>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</si>
  <si>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</si>
  <si>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</si>
  <si>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</si>
  <si>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</si>
  <si>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</si>
  <si>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</si>
  <si>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</si>
  <si>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</si>
  <si>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</si>
  <si>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</si>
  <si>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</si>
  <si>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</si>
  <si>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</si>
  <si>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</si>
  <si>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</si>
  <si>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</si>
  <si>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</si>
  <si>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</si>
  <si>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</si>
  <si>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</si>
  <si>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</si>
  <si>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</si>
  <si>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</si>
  <si>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</si>
  <si>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</si>
  <si>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</si>
  <si>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</si>
  <si>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</si>
  <si>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</si>
  <si>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</si>
  <si>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</si>
  <si>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</si>
  <si>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</si>
  <si>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</si>
  <si>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</si>
  <si>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</si>
  <si>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</si>
  <si>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</si>
  <si>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</si>
  <si>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</si>
  <si>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</si>
  <si>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</si>
  <si>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</si>
  <si>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</si>
  <si>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</si>
  <si>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</si>
  <si>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</si>
  <si>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</si>
  <si>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</si>
  <si>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</si>
  <si>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</si>
  <si>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</si>
  <si>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</si>
  <si>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</si>
  <si>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</si>
  <si>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</si>
  <si>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</si>
  <si>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</si>
  <si>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</si>
  <si>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</si>
  <si>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</si>
  <si>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</si>
  <si>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</si>
  <si>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</si>
  <si>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</si>
  <si>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</si>
  <si>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</si>
  <si>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</si>
  <si>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</si>
  <si>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</si>
  <si>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</si>
  <si>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</si>
  <si>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</si>
  <si>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</si>
  <si>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</si>
  <si>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</si>
  <si>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</si>
  <si>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</si>
  <si>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</si>
  <si>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</si>
  <si>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</si>
  <si>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</si>
  <si>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</si>
  <si>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</si>
  <si>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</si>
  <si>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</si>
  <si>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</si>
  <si>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</si>
  <si>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</si>
  <si>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</si>
  <si>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</si>
  <si>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</si>
  <si>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</si>
  <si>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</si>
  <si>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</si>
  <si>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</si>
  <si>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</si>
  <si>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</si>
  <si>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</si>
  <si>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</si>
  <si>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</si>
  <si>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</si>
  <si>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</si>
  <si>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</si>
  <si>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</si>
  <si>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</si>
  <si>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</si>
  <si>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</si>
  <si>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</si>
  <si>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</si>
  <si>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</si>
  <si>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</si>
  <si>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</si>
  <si>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</si>
  <si>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</si>
  <si>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</si>
  <si>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</si>
  <si>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</si>
  <si>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</si>
  <si>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</si>
  <si>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</si>
  <si>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</si>
  <si>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</si>
  <si>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</si>
  <si>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</si>
  <si>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</si>
  <si>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</si>
  <si>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</si>
  <si>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</si>
  <si>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</si>
  <si>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</si>
  <si>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</si>
  <si>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</si>
  <si>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</si>
  <si>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</si>
  <si>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</si>
  <si>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</si>
  <si>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</si>
  <si>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</si>
  <si>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</si>
  <si>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</si>
  <si>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</si>
  <si>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</si>
  <si>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</si>
  <si>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</si>
  <si>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</si>
  <si>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</si>
  <si>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</si>
  <si>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</si>
  <si>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</si>
  <si>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 สาขา แม่แตง</t>
  </si>
  <si>
    <t>นางผ่องพรรณ จันทร์แก้ว</t>
  </si>
  <si>
    <t>นายปฐมพร จันทอน</t>
  </si>
  <si>
    <t>นางสาวอาริยาพร ขันธรรม</t>
  </si>
  <si>
    <t>นายจีระพันธ์ คันธวรรณ</t>
  </si>
  <si>
    <t>2816(68) - รายงานผลสืบทรัพย์ ราย นายจีระพันธ์ คันธวรรณ สาขาแม่แตง  (สืบรอบที่ 2) - ไม่พบทรัพย์</t>
  </si>
  <si>
    <t>กุมภาพัน์</t>
  </si>
  <si>
    <t>088-769-6476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</si>
</sst>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file:///D:\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10" workbookViewId="0">
      <selection activeCell="D17" sqref="D17"/>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2816</v>
      </c>
    </row>
    <row r="2" spans="1:11">
      <c r="A2" s="143" t="s">
        <v>251</v>
      </c>
      <c r="B2" s="145" t="str">
        <f t="array" ref="B2">_xlfn.IFS(I1&lt;850,VLOOKUP(I1,[1]บังคับคดี!$B:$ZZ,60,0),AND(I1&gt;=850,I1&lt;1435),VLOOKUP(I1,'[1]บังคับคดีใหม่ ปี2563-2564'!$B:$ZZ,63,0),I1&gt;=1435,VLOOKUP(I1,'[1]สืบทรัพย์ ปี 2564-25666'!$B:$ZZ,71,0))</f>
        <v>นายจีระพันธ์ คันธวรรณ</v>
      </c>
      <c r="C2" s="175" t="s">
        <v>73</v>
      </c>
      <c r="D2" s="145" t="str">
        <f t="array" ref="D2">_xlfn.IFS(I1&lt;850,VLOOKUP(I1,[1]บังคับคดี!$B:$ZZ,10,0),AND(I1&gt;=850,I1&lt;1435),VLOOKUP(I1,'[1]บังคับคดีใหม่ ปี2563-2564'!$B:$ZZ,11,0),I1&gt;=1435,VLOOKUP(I1,'[1]สืบทรัพย์ ปี 2564-25666'!$B:$ZZ,11,0))</f>
        <v xml:space="preserve">แม่แตง </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0</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800049170833</v>
      </c>
      <c r="C4" s="176" t="s">
        <v>264</v>
      </c>
      <c r="D4" s="219">
        <v>243376</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แขวงเชียงดาว</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ผบE141/2566</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ผบE295/2566</v>
      </c>
      <c r="I5" s="157" t="s">
        <v>257</v>
      </c>
    </row>
    <row r="6" spans="1:11">
      <c r="A6" s="153" t="s">
        <v>338</v>
      </c>
      <c r="B6" s="171">
        <v>44638.69</v>
      </c>
      <c r="C6" s="225" t="s">
        <v>346</v>
      </c>
      <c r="D6" s="148">
        <v>244004</v>
      </c>
    </row>
    <row r="7" spans="1:11">
      <c r="A7" s="153"/>
      <c r="B7" s="190"/>
      <c r="D7" s="191"/>
    </row>
    <row r="8" spans="1:11">
      <c r="A8" s="153" t="s">
        <v>277</v>
      </c>
      <c r="B8" s="145" t="s">
        <v>348</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353</v>
      </c>
      <c r="C12" s="203">
        <v>3500600337235</v>
      </c>
      <c r="D12" s="152" t="s">
        <v>239</v>
      </c>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t="s">
        <v>152</v>
      </c>
      <c r="E13" s="158"/>
      <c r="F13" s="169"/>
      <c r="G13" s="152"/>
      <c r="I13" s="247"/>
      <c r="J13" s="247"/>
      <c r="K13" s="247"/>
    </row>
    <row r="14" spans="1:11" s="151" customFormat="1">
      <c r="A14" s="165" t="s">
        <v>212</v>
      </c>
      <c r="B14" s="158" t="s">
        <v>350</v>
      </c>
      <c r="C14" s="203">
        <v>3500600491790</v>
      </c>
      <c r="D14" s="152" t="s">
        <v>239</v>
      </c>
      <c r="E14" s="158"/>
      <c r="F14" s="169"/>
      <c r="G14" s="152"/>
      <c r="I14" s="166" t="s">
        <v>248</v>
      </c>
      <c r="J14" s="166"/>
      <c r="K14" s="166"/>
    </row>
    <row r="15" spans="1:11" s="151" customFormat="1">
      <c r="A15" s="165" t="s">
        <v>214</v>
      </c>
      <c r="B15" s="158" t="s">
        <v>152</v>
      </c>
      <c r="C15" s="203" t="s">
        <v>152</v>
      </c>
      <c r="D15" s="152" t="s">
        <v>152</v>
      </c>
      <c r="E15" s="158"/>
      <c r="F15" s="169"/>
      <c r="G15" s="152"/>
      <c r="I15" s="166" t="s">
        <v>249</v>
      </c>
      <c r="J15" s="166"/>
      <c r="K15" s="166"/>
    </row>
    <row r="16" spans="1:11" s="151" customFormat="1">
      <c r="A16" s="165" t="s">
        <v>213</v>
      </c>
      <c r="B16" s="158" t="s">
        <v>351</v>
      </c>
      <c r="C16" s="203">
        <v>1509900786321</v>
      </c>
      <c r="D16" s="152" t="s">
        <v>239</v>
      </c>
      <c r="E16" s="158"/>
      <c r="F16" s="169"/>
      <c r="G16" s="152"/>
      <c r="I16" s="166" t="s">
        <v>339</v>
      </c>
      <c r="J16" s="166"/>
      <c r="K16" s="166"/>
    </row>
    <row r="17" spans="1:12" s="151" customFormat="1">
      <c r="A17" s="165" t="s">
        <v>215</v>
      </c>
      <c r="B17" s="158" t="s">
        <v>352</v>
      </c>
      <c r="C17" s="203">
        <v>1500600076893</v>
      </c>
      <c r="D17" s="152" t="s">
        <v>239</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2816 - รายงานผลสืบทรัพย์ ราย นายจีระพันธ์ คันธวรรณ สาขาแม่แตง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75" t="str">
        <f>CONCATENATE("รายงานการสืบทรัพย์ (ข้อมูล ณ วันที่ ",TEXT(Sheet1!D6,"d ดดดด yyyy"),")")</f>
        <v>รายงานการสืบทรัพย์ (ข้อมูล ณ วันที่ 21 มกราคม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70" t="str">
        <f>Sheet1!B2</f>
        <v>นายจีระพันธ์ คันธวรรณ</v>
      </c>
      <c r="F4" s="270"/>
      <c r="G4" s="270"/>
      <c r="H4" s="270"/>
      <c r="I4" s="270"/>
      <c r="J4" s="270"/>
      <c r="K4" s="270"/>
      <c r="L4" s="270"/>
      <c r="M4" s="270"/>
      <c r="N4" s="270"/>
      <c r="O4" s="270"/>
      <c r="P4" s="270"/>
      <c r="Q4" s="270"/>
      <c r="R4" s="270"/>
      <c r="S4" s="270"/>
      <c r="T4" s="270"/>
      <c r="U4" s="250" t="s">
        <v>73</v>
      </c>
      <c r="V4" s="250"/>
      <c r="W4" s="270" t="str">
        <f>Sheet1!D2</f>
        <v xml:space="preserve">แม่แตง </v>
      </c>
      <c r="X4" s="270"/>
      <c r="Y4" s="270"/>
      <c r="Z4" s="270"/>
      <c r="AA4" s="270"/>
      <c r="AB4" s="270"/>
      <c r="AC4" s="270"/>
      <c r="AD4" s="270"/>
      <c r="AE4" s="270"/>
      <c r="AF4" s="270"/>
      <c r="AG4" s="270"/>
      <c r="AH4" s="270"/>
      <c r="AI4" s="270"/>
      <c r="AJ4" s="270"/>
      <c r="AK4" s="138"/>
      <c r="AL4" s="186" t="s">
        <v>261</v>
      </c>
      <c r="AM4" s="185" t="s">
        <v>354</v>
      </c>
      <c r="AO4" s="161" t="s">
        <v>241</v>
      </c>
      <c r="AP4" s="138"/>
      <c r="AQ4" s="138"/>
    </row>
    <row r="5" spans="1:43">
      <c r="A5" s="19" t="s">
        <v>206</v>
      </c>
      <c r="B5" s="137"/>
      <c r="D5" s="270" t="str">
        <f>Sheet1!B3</f>
        <v>สินเชื่อธนาคารประชาชน</v>
      </c>
      <c r="E5" s="270"/>
      <c r="F5" s="270"/>
      <c r="G5" s="270"/>
      <c r="H5" s="270"/>
      <c r="I5" s="270"/>
      <c r="J5" s="270"/>
      <c r="K5" s="270"/>
      <c r="L5" s="270"/>
      <c r="M5" s="270"/>
      <c r="N5" s="270"/>
      <c r="O5" s="270"/>
      <c r="P5" s="270"/>
      <c r="Q5" s="270"/>
      <c r="R5" s="270"/>
      <c r="S5" s="250" t="s">
        <v>208</v>
      </c>
      <c r="T5" s="250"/>
      <c r="U5" s="250"/>
      <c r="V5" s="250"/>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2816(68) - รายงานผลสืบทรัพย์ ราย นายจีระพันธ์ คันธวรรณ สาขาแม่แตง  (สืบรอบที่ 2) - ไม่พบทรัพย์</v>
      </c>
      <c r="AM5" s="138"/>
      <c r="AO5" s="162" t="s">
        <v>258</v>
      </c>
      <c r="AP5" s="138"/>
      <c r="AQ5" s="138"/>
    </row>
    <row r="6" spans="1:43">
      <c r="A6" s="19" t="s">
        <v>207</v>
      </c>
      <c r="B6" s="137"/>
      <c r="F6" s="271">
        <f>Sheet1!B4</f>
        <v>800049170833</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343</v>
      </c>
      <c r="AO6" s="162" t="s">
        <v>250</v>
      </c>
      <c r="AP6" s="138"/>
      <c r="AQ6" s="138"/>
    </row>
    <row r="7" spans="1:43">
      <c r="A7" s="19" t="s">
        <v>63</v>
      </c>
      <c r="B7" s="137"/>
      <c r="C7" s="270" t="str">
        <f>Sheet1!B5</f>
        <v>แขวงเชียงดาว</v>
      </c>
      <c r="D7" s="270"/>
      <c r="E7" s="270"/>
      <c r="F7" s="270"/>
      <c r="G7" s="270"/>
      <c r="H7" s="270"/>
      <c r="I7" s="270"/>
      <c r="J7" s="270"/>
      <c r="K7" s="249" t="s">
        <v>209</v>
      </c>
      <c r="L7" s="249"/>
      <c r="M7" s="249"/>
      <c r="N7" s="249"/>
      <c r="O7" s="249"/>
      <c r="P7" s="249"/>
      <c r="Q7" s="277" t="str">
        <f>Sheet1!D5</f>
        <v>ผบE141/2566</v>
      </c>
      <c r="R7" s="277"/>
      <c r="S7" s="277"/>
      <c r="T7" s="277"/>
      <c r="U7" s="277"/>
      <c r="V7" s="277"/>
      <c r="W7" s="277"/>
      <c r="X7" s="248" t="s">
        <v>210</v>
      </c>
      <c r="Y7" s="248"/>
      <c r="Z7" s="248"/>
      <c r="AA7" s="248"/>
      <c r="AB7" s="248"/>
      <c r="AC7" s="248"/>
      <c r="AD7" s="277" t="str">
        <f>Sheet1!F5</f>
        <v>ผบE295/2566</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นายจีระพันธ์ คันธวรรณ</v>
      </c>
      <c r="G9" s="256"/>
      <c r="H9" s="256"/>
      <c r="I9" s="256"/>
      <c r="J9" s="256"/>
      <c r="K9" s="256"/>
      <c r="L9" s="256"/>
      <c r="M9" s="256"/>
      <c r="N9" s="256"/>
      <c r="O9" s="256"/>
      <c r="P9" s="256"/>
      <c r="Q9" s="256"/>
      <c r="R9" s="256"/>
      <c r="S9" s="2" t="str">
        <f>Sheet1!A13</f>
        <v>คู่สมรสจำเลยที่ 1</v>
      </c>
      <c r="Y9" s="263" t="str">
        <f>Sheet1!B13</f>
        <v>-</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นางผ่องพรรณ จันทร์แก้ว</v>
      </c>
      <c r="G10" s="256"/>
      <c r="H10" s="256"/>
      <c r="I10" s="256"/>
      <c r="J10" s="256"/>
      <c r="K10" s="256"/>
      <c r="L10" s="256"/>
      <c r="M10" s="256"/>
      <c r="N10" s="256"/>
      <c r="O10" s="256"/>
      <c r="P10" s="256"/>
      <c r="Q10" s="256"/>
      <c r="R10" s="256"/>
      <c r="S10" s="2" t="s">
        <v>214</v>
      </c>
      <c r="Y10" s="263" t="str">
        <f>Sheet1!B15</f>
        <v>-</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t="str">
        <f>Sheet1!B16</f>
        <v>นายปฐมพร จันทอน</v>
      </c>
      <c r="G11" s="256"/>
      <c r="H11" s="256"/>
      <c r="I11" s="256"/>
      <c r="J11" s="256"/>
      <c r="K11" s="256"/>
      <c r="L11" s="256"/>
      <c r="M11" s="256"/>
      <c r="N11" s="256"/>
      <c r="O11" s="256"/>
      <c r="P11" s="256"/>
      <c r="Q11" s="256"/>
      <c r="R11" s="256"/>
      <c r="S11" s="2" t="s">
        <v>215</v>
      </c>
      <c r="Y11" s="263" t="str">
        <f>Sheet1!B17</f>
        <v>นางสาวอาริยาพร ขันธรรม</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t="str">
        <f>VLOOKUP(A21,Sheet1!A11:G31,4,0)</f>
        <v>ไม่พบ</v>
      </c>
      <c r="U21" s="254"/>
      <c r="V21" s="254"/>
      <c r="W21" s="254"/>
      <c r="X21" s="255" t="str">
        <f>IF(OR(T21="ไม่พบ",T21="-"),"-",VLOOKUP(A21,Sheet1!A11:G31,5,0))</f>
        <v>-</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234</v>
      </c>
      <c r="H23" s="251"/>
      <c r="I23" s="251"/>
      <c r="J23" s="251"/>
      <c r="K23" s="251"/>
      <c r="L23" s="251"/>
      <c r="M23" s="251"/>
      <c r="N23" s="251"/>
      <c r="O23" s="251"/>
      <c r="P23" s="251"/>
      <c r="Q23" s="251"/>
      <c r="R23" s="251"/>
      <c r="S23" s="251"/>
      <c r="T23" s="254" t="str">
        <f>VLOOKUP(A23,Sheet1!A11:G31,4,0)</f>
        <v>-</v>
      </c>
      <c r="U23" s="254"/>
      <c r="V23" s="254"/>
      <c r="W23" s="254"/>
      <c r="X23" s="255" t="str">
        <f>IF(OR(T23="ไม่พบ",T23="-"),"-",VLOOKUP(A23,Sheet1!A11:G31,5,0))</f>
        <v>-</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t="str">
        <f>VLOOKUP(A25,Sheet1!A11:G31,4,0)</f>
        <v>ไม่พบ</v>
      </c>
      <c r="U25" s="265"/>
      <c r="V25" s="265"/>
      <c r="W25" s="266"/>
      <c r="X25" s="267" t="str">
        <f>IF(OR(T25="ไม่พบ",T25="-"),"-",VLOOKUP(A25,Sheet1!A11:G31,5,0))</f>
        <v>-</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234</v>
      </c>
      <c r="H27" s="251"/>
      <c r="I27" s="251"/>
      <c r="J27" s="251"/>
      <c r="K27" s="251"/>
      <c r="L27" s="251"/>
      <c r="M27" s="251"/>
      <c r="N27" s="251"/>
      <c r="O27" s="251"/>
      <c r="P27" s="251"/>
      <c r="Q27" s="251"/>
      <c r="R27" s="251"/>
      <c r="S27" s="251"/>
      <c r="T27" s="254" t="str">
        <f>VLOOKUP(A27,Sheet1!A11:G31,4,0)</f>
        <v>-</v>
      </c>
      <c r="U27" s="254"/>
      <c r="V27" s="254"/>
      <c r="W27" s="254"/>
      <c r="X27" s="255" t="str">
        <f>IF(OR(T27="ไม่พบ",T27="-"),"-",VLOOKUP(A27,Sheet1!A11:G31,5,0))</f>
        <v>-</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51" t="s">
        <v>234</v>
      </c>
      <c r="H29" s="251"/>
      <c r="I29" s="251"/>
      <c r="J29" s="251"/>
      <c r="K29" s="251"/>
      <c r="L29" s="251"/>
      <c r="M29" s="251"/>
      <c r="N29" s="251"/>
      <c r="O29" s="251"/>
      <c r="P29" s="251"/>
      <c r="Q29" s="251"/>
      <c r="R29" s="251"/>
      <c r="S29" s="251"/>
      <c r="T29" s="254" t="str">
        <f>VLOOKUP(A29,Sheet1!A11:G31,4,0)</f>
        <v>ไม่พบ</v>
      </c>
      <c r="U29" s="254"/>
      <c r="V29" s="254"/>
      <c r="W29" s="254"/>
      <c r="X29" s="255" t="str">
        <f>IF(OR(T29="ไม่พบ",T29="-"),"-",VLOOKUP(A29,Sheet1!A11:G31,5,0))</f>
        <v>-</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234</v>
      </c>
      <c r="H31" s="251"/>
      <c r="I31" s="251"/>
      <c r="J31" s="251"/>
      <c r="K31" s="251"/>
      <c r="L31" s="251"/>
      <c r="M31" s="251"/>
      <c r="N31" s="251"/>
      <c r="O31" s="251"/>
      <c r="P31" s="251"/>
      <c r="Q31" s="251"/>
      <c r="R31" s="251"/>
      <c r="S31" s="251"/>
      <c r="T31" s="254" t="str">
        <f>VLOOKUP(A31,Sheet1!A11:G31,4,0)</f>
        <v>ไม่พบ</v>
      </c>
      <c r="U31" s="254"/>
      <c r="V31" s="254"/>
      <c r="W31" s="254"/>
      <c r="X31" s="255" t="str">
        <f>IF(OR(T31="ไม่พบ",T31="-"),"-",VLOOKUP(A31,Sheet1!A11:G31,5,0))</f>
        <v>-</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21" sqref="A21:XFD32"/>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336</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27</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345</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 แม่แตง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349</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ตามคำพิพากษาของศาลแขวงเชียงดาว ในคดีหมายเลขดำที่ ผบE141/2566 ในคดีหมายเลขแดงที่  ผบE295/2566 ลว.3 พฤษภาคม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12</v>
      </c>
      <c r="AV16" s="215" t="s">
        <v>335</v>
      </c>
    </row>
    <row r="17" spans="1:45">
      <c r="A17" s="188"/>
      <c r="B17" s="188"/>
      <c r="C17" s="256" t="str">
        <f>IF(AS17="","ซ่อนช่อง",CONCATENATE("1. ",VLOOKUP(AS17,Table1[#All],2,0)))</f>
        <v>1. นายจีระพันธ์ คันธวรรณ</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3500600337235</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นางผ่องพรรณ จันทร์แก้ว</v>
      </c>
      <c r="D18" s="283"/>
      <c r="E18" s="283"/>
      <c r="F18" s="283"/>
      <c r="G18" s="283"/>
      <c r="H18" s="283"/>
      <c r="I18" s="283"/>
      <c r="J18" s="283"/>
      <c r="K18" s="283"/>
      <c r="L18" s="283"/>
      <c r="M18" s="283"/>
      <c r="N18" s="283"/>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2">
        <f>IF(AS18="","",VLOOKUP(AS18,Table1[#All],3,0))</f>
        <v>3500600491790</v>
      </c>
      <c r="AE18" s="282"/>
      <c r="AF18" s="282"/>
      <c r="AG18" s="282"/>
      <c r="AH18" s="282"/>
      <c r="AI18" s="282"/>
      <c r="AJ18" s="282"/>
      <c r="AK18" s="282"/>
      <c r="AL18" s="195"/>
      <c r="AM18" s="193"/>
      <c r="AN18" s="193"/>
      <c r="AO18" s="193"/>
      <c r="AP18" s="193"/>
      <c r="AQ18" s="193"/>
      <c r="AS18" s="197" t="s">
        <v>212</v>
      </c>
    </row>
    <row r="19" spans="1:45">
      <c r="A19" s="193"/>
      <c r="B19" s="193"/>
      <c r="C19" s="283" t="str">
        <f>IF(AS19="","ซ่อนช่อง",CONCATENATE("3. ",VLOOKUP(AS19,Table1[#All],2,0)))</f>
        <v>3. นายปฐมพร จันทอน</v>
      </c>
      <c r="D19" s="283"/>
      <c r="E19" s="283"/>
      <c r="F19" s="283"/>
      <c r="G19" s="283"/>
      <c r="H19" s="283"/>
      <c r="I19" s="283"/>
      <c r="J19" s="283"/>
      <c r="K19" s="283"/>
      <c r="L19" s="283"/>
      <c r="M19" s="283"/>
      <c r="N19" s="283"/>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2">
        <f>IF(AS19="","",VLOOKUP(AS19,Table1[#All],3,0))</f>
        <v>1509900786321</v>
      </c>
      <c r="AE19" s="282"/>
      <c r="AF19" s="282"/>
      <c r="AG19" s="282"/>
      <c r="AH19" s="282"/>
      <c r="AI19" s="282"/>
      <c r="AJ19" s="282"/>
      <c r="AK19" s="282"/>
      <c r="AL19" s="195"/>
      <c r="AM19" s="193"/>
      <c r="AN19" s="193"/>
      <c r="AO19" s="193"/>
      <c r="AP19" s="193"/>
      <c r="AQ19" s="193"/>
      <c r="AS19" s="197" t="s">
        <v>213</v>
      </c>
    </row>
    <row r="20" spans="1:45">
      <c r="A20" s="193"/>
      <c r="B20" s="193"/>
      <c r="C20" s="283" t="str">
        <f>IF(AS20="","ซ่อนช่อง",CONCATENATE("4. ",VLOOKUP(AS20,Table1[#All],2,0)))</f>
        <v>4. นางสาวอาริยาพร ขันธรรม</v>
      </c>
      <c r="D20" s="283"/>
      <c r="E20" s="283"/>
      <c r="F20" s="283"/>
      <c r="G20" s="283"/>
      <c r="H20" s="283"/>
      <c r="I20" s="283"/>
      <c r="J20" s="283"/>
      <c r="K20" s="283"/>
      <c r="L20" s="283"/>
      <c r="M20" s="283"/>
      <c r="N20" s="283"/>
      <c r="O20" s="194"/>
      <c r="P20" s="193" t="str">
        <f t="shared" ref="P20:P32" si="2">IF(AS20="","",AS20)</f>
        <v>คู่สมรสจำเลยที่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2">
        <f>IF(AS20="","",VLOOKUP(AS20,Table1[#All],3,0))</f>
        <v>1500600076893</v>
      </c>
      <c r="AE20" s="282"/>
      <c r="AF20" s="282"/>
      <c r="AG20" s="282"/>
      <c r="AH20" s="282"/>
      <c r="AI20" s="282"/>
      <c r="AJ20" s="282"/>
      <c r="AK20" s="282"/>
      <c r="AL20" s="195"/>
      <c r="AM20" s="193"/>
      <c r="AN20" s="193"/>
      <c r="AO20" s="193"/>
      <c r="AP20" s="193"/>
      <c r="AQ20" s="193"/>
      <c r="AS20" s="197" t="s">
        <v>215</v>
      </c>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zoomScale="90" zoomScaleNormal="100" zoomScaleSheetLayoutView="90" zoomScalePageLayoutView="85" workbookViewId="0">
      <selection activeCell="AB14" sqref="AB14:AM14"/>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270</v>
      </c>
      <c r="AA10" s="280"/>
      <c r="AB10" s="270" t="s">
        <v>355</v>
      </c>
      <c r="AC10" s="270"/>
      <c r="AD10" s="270"/>
      <c r="AE10" s="270"/>
      <c r="AF10" s="270"/>
      <c r="AG10" s="270"/>
      <c r="AH10" s="280" t="s">
        <v>313</v>
      </c>
      <c r="AI10" s="280"/>
      <c r="AJ10" s="270">
        <v>2568</v>
      </c>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27</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345</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356</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ของศาลแขวงเชียงดาว ในคดีหมายเลขคดีดำที่ ผบE141/2566 คดีหมายเลขแดงที่ ผบE295/2566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นายจีระพันธ์ คันธวรรณ</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f>VLOOKUP(AN21,Table1[#All],3,0)</f>
        <v>3500600337235</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2025-01-07T11:38:01Z</cp:lastPrinted>
  <dcterms:created xsi:type="dcterms:W3CDTF">2016-06-06T16:13:57Z</dcterms:created>
  <dcterms:modified xsi:type="dcterms:W3CDTF">2025-02-01T03:10:34Z</dcterms:modified>
</cp:coreProperties>
</file>