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388-นางสาวอรญาหรือบังอร โยธาใหญ่\"/>
    </mc:Choice>
  </mc:AlternateContent>
  <xr:revisionPtr revIDLastSave="0" documentId="8_{730D0104-7C4F-4483-BE76-C75946D4D493}"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90" i="29" l="1"/>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A51" i="29" s="1"/>
  <c r="B15" i="29"/>
  <c r="K15" i="29" s="1"/>
  <c r="A49" i="29" s="1"/>
  <c r="S14" i="29"/>
  <c r="Y14" i="29" s="1"/>
  <c r="A47" i="29" s="1"/>
  <c r="B14" i="29"/>
  <c r="F14" i="29" s="1"/>
  <c r="A45" i="29" s="1"/>
  <c r="B13" i="29"/>
  <c r="K13" i="29" s="1"/>
  <c r="A43" i="29" s="1"/>
  <c r="S12" i="29"/>
  <c r="B12" i="29"/>
  <c r="B11" i="29"/>
  <c r="B2" i="35" a="1"/>
  <c r="B2" i="35" s="1"/>
  <c r="AL1" i="29"/>
  <c r="T79" i="29" l="1"/>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F5" i="35" l="1" a="1"/>
  <c r="F5" i="35" s="1"/>
  <c r="D5" i="35" a="1"/>
  <c r="D5" i="35" s="1"/>
  <c r="B5" i="35" a="1"/>
  <c r="B5" i="35" s="1"/>
  <c r="B4" i="35" a="1"/>
  <c r="B4" i="35" s="1"/>
  <c r="D3" i="35" a="1"/>
  <c r="D3" i="35" s="1"/>
  <c r="B3" i="35" a="1"/>
  <c r="B3" i="35" s="1"/>
  <c r="D2" i="35" a="1"/>
  <c r="D2" i="35" s="1"/>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<sst xmlns="http://schemas.openxmlformats.org/spreadsheetml/2006/main" count="749" uniqueCount="368">
  <si>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</si>
  <si>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</si>
  <si>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</si>
  <si>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</si>
  <si>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</si>
  <si>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</si>
  <si>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</si>
  <si>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</si>
  <si>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</si>
  <si>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</si>
  <si>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</si>
  <si>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</si>
  <si>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</si>
  <si>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</si>
  <si>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</si>
  <si>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</si>
  <si>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</si>
  <si>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</si>
  <si>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</si>
  <si>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</si>
  <si>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</si>
  <si>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</si>
  <si>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</si>
  <si>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</si>
  <si>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</si>
  <si>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</si>
  <si>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</si>
  <si>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</si>
  <si>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</si>
  <si>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</si>
  <si>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</si>
  <si>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</si>
  <si>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</si>
  <si>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</si>
  <si>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</si>
  <si>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</si>
  <si>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</si>
  <si>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</si>
  <si>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</si>
  <si>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</si>
  <si>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</si>
  <si>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</si>
  <si>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</si>
  <si>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</si>
  <si>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</si>
  <si>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</si>
  <si>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</si>
  <si>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</si>
  <si>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</si>
  <si>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</si>
  <si>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</si>
  <si>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</si>
  <si>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</si>
  <si>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</si>
  <si>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</si>
  <si>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</si>
  <si>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</si>
  <si>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</si>
  <si>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</si>
  <si>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</si>
  <si>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</si>
  <si>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</si>
  <si>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</si>
  <si>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</si>
  <si>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</si>
  <si>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</si>
  <si>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</si>
  <si>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</si>
  <si>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</si>
  <si>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</si>
  <si>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</si>
  <si>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</si>
  <si>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</si>
  <si>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</si>
  <si>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</si>
  <si>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</si>
  <si>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</si>
  <si>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</si>
  <si>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</si>
  <si>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</si>
  <si>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</si>
  <si>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</si>
  <si>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</si>
  <si>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</si>
  <si>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</si>
  <si>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</si>
  <si>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</si>
  <si>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</si>
  <si>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</si>
  <si>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</si>
  <si>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</si>
  <si>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</si>
  <si>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</si>
  <si>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</si>
  <si>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</si>
  <si>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</si>
  <si>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</si>
  <si>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</si>
  <si>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</si>
  <si>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</si>
  <si>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</si>
  <si>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</si>
  <si>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</si>
  <si>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</si>
  <si>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</si>
  <si>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</si>
  <si>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</si>
  <si>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</si>
  <si>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</si>
  <si>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</si>
  <si>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</si>
  <si>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</si>
  <si>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</si>
  <si>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</si>
  <si>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</si>
  <si>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</si>
  <si>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</si>
  <si>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</si>
  <si>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</si>
  <si>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</si>
  <si>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</si>
  <si>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</si>
  <si>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</si>
  <si>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</si>
  <si>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</si>
  <si>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</si>
  <si>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</si>
  <si>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</si>
  <si>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</si>
  <si>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</si>
  <si>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</si>
  <si>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</si>
  <si>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</si>
  <si>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</si>
  <si>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</si>
  <si>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</si>
  <si>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</si>
  <si>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</si>
  <si>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</si>
  <si>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</si>
  <si>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</si>
  <si>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</si>
  <si>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</si>
  <si>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</si>
  <si>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</si>
  <si>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</si>
  <si>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</si>
  <si>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</si>
  <si>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</si>
  <si>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</si>
  <si>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</si>
  <si>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</si>
  <si>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</si>
  <si>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</si>
  <si>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</si>
  <si>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</si>
  <si>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</si>
  <si>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</si>
  <si>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</si>
  <si>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</si>
  <si>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</si>
  <si>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</si>
  <si>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</si>
  <si>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</si>
  <si>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</si>
  <si>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</si>
  <si>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</si>
  <si>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</si>
  <si>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</si>
  <si>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</si>
  <si>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</si>
  <si>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</si>
  <si>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</si>
  <si>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</si>
  <si>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</si>
  <si>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</si>
  <si>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</si>
  <si>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</si>
  <si>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</si>
  <si>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</si>
  <si>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</si>
  <si>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</si>
  <si>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</si>
  <si>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</si>
  <si>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</si>
  <si>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</si>
  <si>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</si>
  <si>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</si>
  <si>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</si>
  <si>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</si>
  <si>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</si>
  <si>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</si>
  <si>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</si>
  <si>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</si>
  <si>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</si>
  <si>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</si>
  <si>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</si>
  <si>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</si>
  <si>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</si>
  <si>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</si>
  <si>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</si>
  <si>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</si>
  <si>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</si>
  <si>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</si>
  <si>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</si>
  <si>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</si>
  <si>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</si>
  <si>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</si>
  <si>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</si>
  <si>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</si>
  <si>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</si>
  <si>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2</t>
  </si>
  <si>
    <t>จำเลยที่ 3</t>
  </si>
  <si>
    <t>คู่สมรสจำเลยที่ 2</t>
  </si>
  <si>
    <t>คู่สมรสจำเลยที่ 3</t>
  </si>
  <si>
    <t>จำเลยที่ 5</t>
  </si>
  <si>
    <t>จำเลยที่ 6</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</si>
  <si>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</si>
  <si>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</si>
  <si>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</si>
  <si>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</si>
  <si>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</si>
  <si>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</si>
  <si>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</si>
  <si>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</si>
  <si>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</si>
  <si>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</si>
  <si>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</si>
  <si>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</si>
  <si>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</si>
  <si>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</si>
  <si>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</si>
  <si>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</si>
  <si>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</si>
  <si>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</si>
  <si>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</si>
  <si>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</si>
  <si>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</si>
  <si>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</si>
  <si>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</si>
  <si>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</si>
  <si>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</si>
  <si>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</si>
  <si>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</si>
  <si>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</si>
  <si>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</si>
  <si>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</si>
  <si>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</si>
  <si>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</si>
  <si>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</si>
  <si>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</si>
  <si>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</si>
  <si>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</si>
  <si>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</si>
  <si>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</si>
  <si>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</si>
  <si>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</si>
  <si>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</si>
  <si>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</si>
  <si>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</si>
  <si>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</si>
  <si>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</si>
  <si>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</si>
  <si>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</si>
  <si>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</si>
  <si>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</si>
  <si>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</si>
  <si>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</si>
  <si>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</si>
  <si>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</si>
  <si>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</si>
  <si>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</si>
  <si>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</si>
  <si>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</si>
  <si>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</si>
  <si>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</si>
  <si>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</si>
  <si>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</si>
  <si>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</si>
  <si>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</si>
  <si>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</si>
  <si>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</si>
  <si>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</si>
  <si>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</si>
  <si>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</si>
  <si>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</si>
  <si>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</si>
  <si>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</si>
  <si>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</si>
  <si>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</si>
  <si>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</si>
  <si>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</si>
  <si>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</si>
  <si>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</si>
  <si>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</si>
  <si>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</si>
  <si>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</si>
  <si>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</si>
  <si>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</si>
  <si>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</si>
  <si>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</si>
  <si>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</si>
  <si>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</si>
  <si>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</si>
  <si>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</si>
  <si>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</si>
  <si>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</si>
  <si>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</si>
  <si>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</si>
  <si>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</si>
  <si>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</si>
  <si>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</si>
  <si>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</si>
  <si>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</si>
  <si>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</si>
  <si>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</si>
  <si>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</si>
  <si>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</si>
  <si>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</si>
  <si>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</si>
  <si>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</si>
  <si>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</si>
  <si>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</si>
  <si>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</si>
  <si>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</si>
  <si>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</si>
  <si>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</si>
  <si>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</si>
  <si>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</si>
  <si>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</si>
  <si>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</si>
  <si>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</si>
  <si>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</si>
  <si>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</si>
  <si>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</si>
  <si>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</si>
  <si>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</si>
  <si>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</si>
  <si>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</si>
  <si>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</si>
  <si>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</si>
  <si>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</si>
  <si>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</si>
  <si>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</si>
  <si>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</si>
  <si>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5</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</si>
  <si>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</si>
  <si>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</si>
  <si>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</si>
  <si>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</si>
  <si>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</si>
  <si>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นางสาวอรญษ โยธาใหญ่</t>
  </si>
  <si>
    <t>นายพรมมา โป่งแก้ว</t>
  </si>
  <si>
    <t>นายประสาน ธิติเศรษฐโสภณ</t>
  </si>
  <si>
    <t>นางเจษฎาพร ปิมปา</t>
  </si>
  <si>
    <t>นางสาวศุภาภรณ์ ธิติเศรษฐโสภณ</t>
  </si>
  <si>
    <t>นางวัชราภรณ์ ธิติเศรษฐโสภณ</t>
  </si>
  <si>
    <t>ทายาทโดยธรรม ผู้ค้ำที่ 1</t>
  </si>
  <si>
    <t>ทายาทโดยธรรม ผู้ค้ำที่ 2</t>
  </si>
  <si>
    <t>ทายาทโดยธรรม ผู้ค้ำที่ 3</t>
  </si>
  <si>
    <t>ผู้ค้ำ</t>
  </si>
  <si>
    <t>คู่สมรสผู้ค้ำ</t>
  </si>
  <si>
    <t>จำเลย1</t>
  </si>
  <si>
    <t>คู่สมรสจำเลยที่1</t>
  </si>
  <si>
    <t>จังหวัดเชียงใหม่ สาขาฝาง</t>
  </si>
  <si>
    <t>นายปฏิยุทธ์ ฟองแก้ว</t>
  </si>
  <si>
    <t>388(67) - รายงานผลสืบทรัพย์ ราย นางสาวอรญาหรือบังอร โยธาใหญ่ สาขาฝาง (สืบรอบที่ 2) - ไม่พบทรัพย์</t>
  </si>
  <si>
    <t>จังหวัดเชียงใหม่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</si>
</sst>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1" xfId="0" applyFont="1" applyBorder="1" applyAlignment="1">
      <alignment horizontal="left" shrinkToFi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27">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236049</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22</xdr:col>
      <xdr:colOff>96982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cell r="BZ10"/>
          <cell r="CA10"/>
          <cell r="CB10"/>
          <cell r="CC10"/>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t="str">
            <v>3-2603-00154-82-1
3-5006-00512-69-0
3-4514-00203-44-6</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cell r="BZ13"/>
          <cell r="CA13"/>
          <cell r="CB13"/>
          <cell r="CC13"/>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cell r="BZ16"/>
          <cell r="CA16"/>
          <cell r="CB16"/>
          <cell r="CC16"/>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cell r="BZ19"/>
          <cell r="CA19"/>
          <cell r="CB19"/>
          <cell r="CC19"/>
          <cell r="CD19"/>
          <cell r="CE19"/>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cell r="BZ22"/>
          <cell r="CA22"/>
          <cell r="CB22"/>
          <cell r="CC22"/>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cell r="BZ26"/>
          <cell r="CA26"/>
          <cell r="CB26"/>
          <cell r="CC26"/>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คำสั่งสืบทรัพย์ครั้งที่ 2 วันที่ 11/09/2566//สืบแล้ว รายงานผลสืบทรัพย์ วันที่ 17/11/2566</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cell r="CH28"/>
          <cell r="CI28"/>
          <cell r="CJ28"/>
          <cell r="CK28"/>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cell r="BZ36"/>
          <cell r="CA36"/>
          <cell r="CB36"/>
          <cell r="CC36"/>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cell r="BZ37"/>
          <cell r="CA37"/>
          <cell r="CB37"/>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cell r="BZ39"/>
          <cell r="CA39"/>
          <cell r="CB39"/>
          <cell r="CC39"/>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 ไม่พบว่ามีกรรมสิทธิ์ในที่ดิน อำเภอเมืองเชียงใหม่ 
- ไม่พบว่ามีกรรมสิทธิ์ในที่ดิน อำเภอเมืองเชียงใหม่ 
- ไม่พบว่ามีกรรมสิทธิ์ในที่ดินจังหวัดลำพูน  สาขาลี้</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str">
            <v>-  ไม่พบว่ามีกรรมสิทธิ์ในที่ดินจังหวัดเชียงใหม่  อำเภอเมืองเชียงใหม่  จ.เชียงใหม่
-  พบว่ามีกรรมสิทธิ์ในโฉนดที่ดินเลขที่  39586  ต.ศรีบัวบาน  อ.เมืองลำพูน จ.ลำพูน (ติดอายัด)
-  พบว่ามีกรรมสิทธิ์ในโฉนดที่ดินเลขที่  39891  ต.ศรีบัวบาน  อ.เมืองลำพูน จ.ลำพูน  (ติดอายัด)
-  พบว่ามีกรรมสิทธิ์ในโฉนดที่ดินเลขที่  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อำเภอดอยสะเก็ด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อำเภอหนองพอก  จ.ร้อยเอ็ด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  จ.น่าน</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cell r="BZ44"/>
          <cell r="CA44"/>
          <cell r="CB44"/>
          <cell r="CC44"/>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str">
            <v xml:space="preserve">-พบว่ามีกรรมสิทธิ์ในที่ดินโฉนดเลขที่ 99259 ต.ป่าแดด อ.เมืองเชียงใหม่ จ.เชียงใหม่ (ติดอายัด)
-พบว่ามีกรรมสิทธิ์ในที่ดินโฉนดเลขที่ 99259 ต.ป่าแดด อ.เมืองเชียงใหม่ จ.เชียงใหม่ (ติดอายัด)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5711 อ.เมืองเชียงใหม่ จ.เชียงใหม่ (สินส่วนตัว)
</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ผบ.6623</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cell r="BZ46"/>
          <cell r="CA46"/>
          <cell r="CB46"/>
          <cell r="CC46"/>
          <cell r="CD46"/>
          <cell r="CE46"/>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cell r="BZ47"/>
          <cell r="CA47"/>
          <cell r="CB47"/>
          <cell r="CC47"/>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50" t="str">
            <v>ไม่พบทรัพย์</v>
          </cell>
          <cell r="CD50"/>
          <cell r="CE50">
            <v>6</v>
          </cell>
          <cell r="CF50">
            <v>5</v>
          </cell>
          <cell r="CG50"/>
          <cell r="CH50"/>
          <cell r="CI50"/>
          <cell r="CJ50"/>
          <cell r="CK50"/>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เซ็นทรัล แอร์พอร์ต พลาซ่า เชียงใหม่</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cell r="BZ113"/>
          <cell r="CA113"/>
          <cell r="CB113"/>
          <cell r="CC113"/>
          <cell r="CD113"/>
          <cell r="CE113"/>
          <cell r="CF113"/>
          <cell r="CG113"/>
          <cell r="CH113"/>
          <cell r="CI113"/>
          <cell r="CJ113"/>
          <cell r="CK113"/>
          <cell r="CL113"/>
          <cell r="CM113"/>
          <cell r="CN113"/>
          <cell r="CO113"/>
          <cell r="CP113"/>
          <cell r="CQ113"/>
          <cell r="CR113"/>
          <cell r="CS113"/>
          <cell r="CT113"/>
          <cell r="CU113"/>
          <cell r="CV113"/>
          <cell r="CW113"/>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cell r="BZ126"/>
          <cell r="CA126"/>
          <cell r="CB126"/>
          <cell r="CC126"/>
          <cell r="CD126"/>
          <cell r="CE126"/>
          <cell r="CF126"/>
          <cell r="CG126"/>
          <cell r="CH126"/>
          <cell r="CI126"/>
          <cell r="CJ126"/>
          <cell r="CK126"/>
          <cell r="CL126"/>
          <cell r="CM126"/>
          <cell r="CN126"/>
          <cell r="CO126"/>
          <cell r="CP126"/>
          <cell r="CQ126"/>
          <cell r="CR126"/>
          <cell r="CS126"/>
          <cell r="CT126"/>
          <cell r="CU126"/>
          <cell r="CV126"/>
          <cell r="CW126"/>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v>243276</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cell r="BZ128"/>
          <cell r="CA128"/>
          <cell r="CB128"/>
          <cell r="CC128"/>
          <cell r="CD128"/>
          <cell r="CE128"/>
          <cell r="CF128"/>
          <cell r="CG128"/>
          <cell r="CH128"/>
          <cell r="CI128"/>
          <cell r="CJ128"/>
          <cell r="CK128"/>
          <cell r="CL128"/>
          <cell r="CM128"/>
          <cell r="CN128"/>
          <cell r="CO128"/>
          <cell r="CP128"/>
          <cell r="CQ128"/>
          <cell r="CR128"/>
          <cell r="CS128"/>
          <cell r="CT128"/>
          <cell r="CU128"/>
          <cell r="CV128"/>
          <cell r="CW128"/>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cell r="BZ154"/>
          <cell r="CA154"/>
          <cell r="CB154"/>
          <cell r="CC154"/>
          <cell r="CD154"/>
          <cell r="CE154"/>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cell r="BZ162"/>
          <cell r="CA162"/>
          <cell r="CB162"/>
          <cell r="CC162"/>
          <cell r="CD162"/>
          <cell r="CE162"/>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cell r="CH166"/>
          <cell r="CI166"/>
          <cell r="CJ166"/>
          <cell r="CK166"/>
          <cell r="CL166"/>
          <cell r="CM166"/>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cell r="BZ178"/>
          <cell r="CA178"/>
          <cell r="CB178"/>
          <cell r="CC178"/>
          <cell r="CD178"/>
          <cell r="CE178"/>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cell r="BZ181"/>
          <cell r="CA181"/>
          <cell r="CB181"/>
          <cell r="CC181"/>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cell r="BZ185"/>
          <cell r="CA185"/>
          <cell r="CB185"/>
          <cell r="CC185"/>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cell r="CX206"/>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4</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จ.เชียงใหม่  (ติดจำนอง)         
-พบว่ามีกรรมสิทธิ์ในที่ดิน โฉนดที่ดินเลขทที่ 15990 ต.เหมืองหม้อ อ.เมืองแพร่ จ.เชียงใหม่ (ติดจำนอง)   </v>
          </cell>
          <cell r="BR261" t="str">
            <v>พบ</v>
          </cell>
          <cell r="BS261" t="str">
            <v>พบ</v>
          </cell>
          <cell r="BT261"/>
          <cell r="BU261"/>
          <cell r="BV261"/>
          <cell r="BW261"/>
          <cell r="BX261" t="str">
            <v>พี่ขวัญ</v>
          </cell>
          <cell r="BY261"/>
          <cell r="BZ261"/>
          <cell r="CA261"/>
          <cell r="CB261"/>
          <cell r="CC261"/>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4</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cell r="CH263"/>
          <cell r="CI263"/>
          <cell r="CJ263"/>
          <cell r="CK263"/>
          <cell r="CL263"/>
          <cell r="CM263"/>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v>242971</v>
          </cell>
          <cell r="CX273">
            <v>243088</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Z282"/>
          <cell r="CA282"/>
          <cell r="CB282"/>
          <cell r="CC282"/>
          <cell r="CD282"/>
          <cell r="CE282"/>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cell r="CX288"/>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cell r="CX410"/>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cell r="CX449"/>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เขตพญาไทย  จ.กทม
'-ไม่พบว่ามีกรรมสิทธิ์ในที่ดิน อ.แม่แตง จ.เชียงใหม่
'-ไม่พบว่ามีกรรมสิทธิ์ในที่ดิน อ.แม่ริม จ.เชียงใหม่
'-พบว่ามีกรรมสิทธิ์ในที่ดินเลข น.ส.3. 246 ต.ช่อแล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v>
          </cell>
          <cell r="BZ458"/>
          <cell r="CA458"/>
          <cell r="CB458"/>
          <cell r="CC458"/>
          <cell r="CD458"/>
          <cell r="CE458"/>
          <cell r="CF458"/>
          <cell r="CG458"/>
          <cell r="CH458"/>
          <cell r="CI458"/>
          <cell r="CJ458"/>
          <cell r="CK458"/>
          <cell r="CL458"/>
          <cell r="CM458"/>
          <cell r="CN458"/>
          <cell r="CO458"/>
          <cell r="CP458"/>
          <cell r="CQ458"/>
          <cell r="CR458"/>
          <cell r="CS458"/>
          <cell r="CT458"/>
          <cell r="CU458"/>
          <cell r="CV458"/>
          <cell r="CW458"/>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cell r="BZ478"/>
          <cell r="CA478"/>
          <cell r="CB478"/>
          <cell r="CC478"/>
          <cell r="CD478"/>
          <cell r="CE478"/>
          <cell r="CF478"/>
          <cell r="CG478"/>
          <cell r="CH478"/>
          <cell r="CI478"/>
          <cell r="CJ478"/>
          <cell r="CK478"/>
          <cell r="CL478"/>
          <cell r="CM478"/>
          <cell r="CN478"/>
          <cell r="CO478"/>
          <cell r="CP478"/>
          <cell r="CQ478"/>
          <cell r="CR478"/>
          <cell r="CS478"/>
          <cell r="CT478"/>
          <cell r="CU478"/>
          <cell r="CV478"/>
          <cell r="CW478"/>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cell r="CX479"/>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cell r="BZ480"/>
          <cell r="CA480"/>
          <cell r="CB480"/>
          <cell r="CC480"/>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cell r="BZ486"/>
          <cell r="CA486"/>
          <cell r="CB486"/>
          <cell r="CC486"/>
          <cell r="CD486"/>
          <cell r="CE486"/>
          <cell r="CF486"/>
          <cell r="CG486"/>
          <cell r="CH486"/>
          <cell r="CI486"/>
          <cell r="CJ486"/>
          <cell r="CK486"/>
          <cell r="CL486"/>
          <cell r="CM486"/>
          <cell r="CN486"/>
          <cell r="CO486"/>
          <cell r="CP486"/>
          <cell r="CQ486"/>
          <cell r="CR486"/>
          <cell r="CS486"/>
          <cell r="CT486"/>
          <cell r="CU486"/>
          <cell r="CV486"/>
          <cell r="CW486"/>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cell r="BZ488"/>
          <cell r="CA488"/>
          <cell r="CB488"/>
          <cell r="CC488"/>
          <cell r="CD488"/>
          <cell r="CE488"/>
          <cell r="CF488"/>
          <cell r="CG488"/>
          <cell r="CH488"/>
          <cell r="CI488"/>
          <cell r="CJ488"/>
          <cell r="CK488"/>
          <cell r="CL488"/>
          <cell r="CM488"/>
          <cell r="CN488"/>
          <cell r="CO488"/>
          <cell r="CP488"/>
          <cell r="CQ488"/>
          <cell r="CR488"/>
          <cell r="CS488"/>
          <cell r="CT488"/>
          <cell r="CU488"/>
          <cell r="CV488"/>
          <cell r="CW488"/>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cell r="BZ489"/>
          <cell r="CA489"/>
          <cell r="CB489"/>
          <cell r="CC489"/>
          <cell r="CD489"/>
          <cell r="CE489"/>
          <cell r="CF489"/>
          <cell r="CG489"/>
          <cell r="CH489"/>
          <cell r="CI489"/>
          <cell r="CJ489"/>
          <cell r="CK489"/>
          <cell r="CL489"/>
          <cell r="CM489"/>
          <cell r="CN489"/>
          <cell r="CO489"/>
          <cell r="CP489"/>
          <cell r="CQ489"/>
          <cell r="CR489"/>
          <cell r="CS489"/>
          <cell r="CT489"/>
          <cell r="CU489"/>
          <cell r="CV489"/>
          <cell r="CW489"/>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cell r="CX558"/>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cell r="CX585"/>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cell r="CX598"/>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cell r="BZ599" t="str">
            <v>จำเลยที่ 3</v>
          </cell>
          <cell r="CA599"/>
          <cell r="CB599"/>
          <cell r="CC599"/>
          <cell r="CD599"/>
          <cell r="CE599"/>
          <cell r="CF599"/>
          <cell r="CG599"/>
          <cell r="CH599"/>
          <cell r="CI599"/>
          <cell r="CJ599"/>
          <cell r="CK599"/>
          <cell r="CL599"/>
          <cell r="CM599"/>
          <cell r="CN599"/>
          <cell r="CO599"/>
          <cell r="CP599"/>
          <cell r="CQ599"/>
          <cell r="CR599"/>
          <cell r="CS599"/>
          <cell r="CT599"/>
          <cell r="CU599"/>
          <cell r="CV599"/>
          <cell r="CW599"/>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cell r="CX634"/>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cell r="CX637"/>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cell r="CX643"/>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cell r="CX644"/>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cell r="BZ650"/>
          <cell r="CA650"/>
          <cell r="CB650"/>
          <cell r="CC650"/>
          <cell r="CD650"/>
          <cell r="CE650"/>
          <cell r="CF650"/>
          <cell r="CG650"/>
          <cell r="CH650"/>
          <cell r="CI650"/>
          <cell r="CJ650"/>
          <cell r="CK650"/>
          <cell r="CL650"/>
          <cell r="CM650"/>
          <cell r="CN650"/>
          <cell r="CO650"/>
          <cell r="CP650"/>
          <cell r="CQ650"/>
          <cell r="CR650"/>
          <cell r="CS650"/>
          <cell r="CT650"/>
          <cell r="CU650"/>
          <cell r="CV650"/>
          <cell r="CW650"/>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cell r="BZ651"/>
          <cell r="CA651"/>
          <cell r="CB651"/>
          <cell r="CC651"/>
          <cell r="CD651"/>
          <cell r="CE651"/>
          <cell r="CF651"/>
          <cell r="CG651"/>
          <cell r="CH651"/>
          <cell r="CI651"/>
          <cell r="CJ651"/>
          <cell r="CK651"/>
          <cell r="CL651"/>
          <cell r="CM651"/>
          <cell r="CN651"/>
          <cell r="CO651"/>
          <cell r="CP651"/>
          <cell r="CQ651"/>
          <cell r="CR651"/>
          <cell r="CS651"/>
          <cell r="CT651"/>
          <cell r="CU651"/>
          <cell r="CV651"/>
          <cell r="CW651"/>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cell r="BZ657"/>
          <cell r="CA657"/>
          <cell r="CB657"/>
          <cell r="CC657"/>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สมศรี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-พบว่ามีกรรมสิทธิในที่ดินเลขโฉนด 28857 เลขที่ดิน 1378 หน้าสำรวจ 3281 ต.หางดง อ.หางดง จ.เชียงใหม่
-พบว่ามีกรรมสิทธิในที่ดินเลขโฉนด 60963 เลขที่ดิน 3927 หน้าสำรวจ 11145 ต.สันผักหวาน อ.หางดง จ.เชียงใหม่
-ไม่พบว่ามีกรรมสิทธิในที่ดิน อ.สันทราย จ.เชียงใหม่
-ไม่พบว่ามีกรรมสิทธิในที่ดิน อ.เวียงสา จ.น่าน
-ไม่พบว่ามีกรรมสิทธิในที่ดิน อ.แม่แตง จ.เชียงใหม่
-ไม่พบว่ามีกรรมสิทธิในที่ดิน อ.ปง จ.พะเยา
-ไม่พบว่ามีกรรมสิทธิในที่ดิน อ.แม่ฮ่องสอน จ.เชียงใหม่</v>
          </cell>
          <cell r="BZ670"/>
          <cell r="CA670"/>
          <cell r="CB670"/>
          <cell r="CC670"/>
          <cell r="CD670"/>
          <cell r="CE670">
            <v>6</v>
          </cell>
          <cell r="CF670">
            <v>6</v>
          </cell>
          <cell r="CG670"/>
          <cell r="CH670"/>
          <cell r="CI670"/>
          <cell r="CJ670"/>
          <cell r="CK670"/>
          <cell r="CL670"/>
          <cell r="CM670"/>
          <cell r="CN670"/>
          <cell r="CO670"/>
          <cell r="CP670"/>
          <cell r="CQ670"/>
          <cell r="CR670"/>
          <cell r="CS670"/>
          <cell r="CT670"/>
          <cell r="CU670"/>
          <cell r="CV670"/>
          <cell r="CW670"/>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cell r="CH694"/>
          <cell r="CI694"/>
          <cell r="CJ694"/>
          <cell r="CK694"/>
          <cell r="CL694"/>
          <cell r="CM694"/>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cell r="BZ696"/>
          <cell r="CA696"/>
          <cell r="CB696"/>
          <cell r="CC696"/>
          <cell r="CD696"/>
          <cell r="CE696"/>
          <cell r="CF696"/>
          <cell r="CG696"/>
          <cell r="CH696"/>
          <cell r="CI696"/>
          <cell r="CJ696"/>
          <cell r="CK696"/>
          <cell r="CL696"/>
          <cell r="CM696"/>
          <cell r="CN696"/>
          <cell r="CO696"/>
          <cell r="CP696"/>
          <cell r="CQ696"/>
          <cell r="CR696"/>
          <cell r="CS696"/>
          <cell r="CT696"/>
          <cell r="CU696"/>
          <cell r="CV696"/>
          <cell r="CW696"/>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cell r="CX752"/>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cell r="BZ781"/>
          <cell r="CA781"/>
          <cell r="CB781"/>
          <cell r="CC781"/>
          <cell r="CD781"/>
          <cell r="CE781"/>
          <cell r="CF781"/>
          <cell r="CG781"/>
          <cell r="CH781"/>
          <cell r="CI781"/>
          <cell r="CJ781"/>
          <cell r="CK781"/>
          <cell r="CL781"/>
          <cell r="CM781"/>
          <cell r="CN781"/>
          <cell r="CO781">
            <v>242899</v>
          </cell>
          <cell r="CP781">
            <v>243397</v>
          </cell>
          <cell r="CQ781"/>
          <cell r="CR781"/>
          <cell r="CS781"/>
          <cell r="CT781"/>
          <cell r="CU781"/>
          <cell r="CV781"/>
          <cell r="CW781">
            <v>242899</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cell r="BC933" t="str">
            <v>อคธรรม</v>
          </cell>
          <cell r="BD933"/>
          <cell r="BE933"/>
          <cell r="BF933"/>
          <cell r="BG933"/>
          <cell r="BH933">
            <v>883163010381</v>
          </cell>
          <cell r="BI933" t="str">
            <v>นางกนกกร   ขันธวิชัย</v>
          </cell>
          <cell r="BJ933"/>
          <cell r="BK933"/>
          <cell r="BL933"/>
          <cell r="BM933"/>
          <cell r="BN933"/>
          <cell r="BO933"/>
          <cell r="BP933"/>
          <cell r="BQ933"/>
          <cell r="BR933"/>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cell r="BW74"/>
          <cell r="BX74"/>
          <cell r="BY74"/>
          <cell r="BZ74"/>
          <cell r="CA74"/>
          <cell r="CB74"/>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cell r="BW84"/>
          <cell r="BX84"/>
          <cell r="BY84"/>
          <cell r="BZ84"/>
          <cell r="CA84"/>
          <cell r="CB84"/>
          <cell r="CC84"/>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cell r="BW112"/>
          <cell r="BX112"/>
          <cell r="BY112"/>
          <cell r="BZ112"/>
          <cell r="CA112"/>
          <cell r="CB112"/>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cell r="BW126"/>
          <cell r="BX126"/>
          <cell r="BY126"/>
          <cell r="BZ126"/>
          <cell r="CA126"/>
          <cell r="CB126"/>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cell r="BW156"/>
          <cell r="BX156"/>
          <cell r="BY156"/>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cell r="BW164"/>
          <cell r="BX164"/>
          <cell r="BY164"/>
          <cell r="BZ164"/>
          <cell r="CA164"/>
          <cell r="CB164"/>
          <cell r="CC164"/>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cell r="BW177"/>
          <cell r="BX177"/>
          <cell r="BY177"/>
          <cell r="BZ177"/>
          <cell r="CA177"/>
          <cell r="CB177"/>
          <cell r="CC177"/>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cell r="BW180"/>
          <cell r="BX180"/>
          <cell r="BY180"/>
          <cell r="BZ180"/>
          <cell r="CA180"/>
          <cell r="CB180"/>
          <cell r="CC180"/>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cell r="BW181"/>
          <cell r="BX181"/>
          <cell r="BY181"/>
          <cell r="BZ181"/>
          <cell r="CA181"/>
          <cell r="CB181"/>
          <cell r="CC181"/>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cell r="BW187"/>
          <cell r="BX187"/>
          <cell r="BY187"/>
          <cell r="BZ187"/>
          <cell r="CA187"/>
          <cell r="CB187"/>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cell r="BW188"/>
          <cell r="BX188"/>
          <cell r="BY188"/>
          <cell r="BZ188"/>
          <cell r="CA188"/>
          <cell r="CB188"/>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cell r="BW205"/>
          <cell r="BX205"/>
          <cell r="BY205"/>
          <cell r="BZ205"/>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cell r="BW219"/>
          <cell r="BX219"/>
          <cell r="BY219"/>
          <cell r="BZ219"/>
          <cell r="CA219"/>
          <cell r="CB219"/>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cell r="BW227"/>
          <cell r="BX227"/>
          <cell r="BY227"/>
          <cell r="BZ227"/>
          <cell r="CA227"/>
          <cell r="CB227"/>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cell r="BW344"/>
          <cell r="BX344"/>
          <cell r="BY344"/>
          <cell r="BZ344"/>
          <cell r="CA344"/>
          <cell r="CB344"/>
          <cell r="CC344"/>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cell r="CH362"/>
          <cell r="CI362"/>
          <cell r="CJ362"/>
          <cell r="CK362"/>
          <cell r="CL362"/>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cell r="CH363"/>
          <cell r="CI363"/>
          <cell r="CJ363"/>
          <cell r="CK363"/>
          <cell r="CL363"/>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cell r="BW416"/>
          <cell r="BX416"/>
          <cell r="BY416"/>
          <cell r="BZ416"/>
          <cell r="CA416"/>
          <cell r="CB416"/>
          <cell r="CC416"/>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cell r="BW425"/>
          <cell r="BX425"/>
          <cell r="BY425"/>
          <cell r="BZ425"/>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cell r="CH480"/>
          <cell r="CI480"/>
          <cell r="CJ480"/>
          <cell r="CK480"/>
          <cell r="CL480"/>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cell r="CH483"/>
          <cell r="CI483"/>
          <cell r="CJ483"/>
          <cell r="CK483"/>
          <cell r="CL483"/>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cell r="CH488"/>
          <cell r="CI488"/>
          <cell r="CJ488"/>
          <cell r="CK488"/>
          <cell r="CL488"/>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cell r="CH493"/>
          <cell r="CI493"/>
          <cell r="CJ493"/>
          <cell r="CK493"/>
          <cell r="CL493"/>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cell r="CH496"/>
          <cell r="CI496"/>
          <cell r="CJ496"/>
          <cell r="CK496"/>
          <cell r="CL496"/>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cell r="BW550"/>
          <cell r="BX550"/>
          <cell r="BY550"/>
          <cell r="BZ550"/>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cell r="BW568"/>
          <cell r="BX568"/>
          <cell r="BY568"/>
          <cell r="BZ568"/>
          <cell r="CA568"/>
          <cell r="CB568"/>
          <cell r="CC568"/>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cell r="C1826"/>
          <cell r="D1826"/>
          <cell r="E1826"/>
          <cell r="F1826"/>
          <cell r="G1826"/>
          <cell r="H1826"/>
          <cell r="I1826"/>
          <cell r="J1826"/>
          <cell r="K1826"/>
          <cell r="L1826"/>
          <cell r="M1826"/>
          <cell r="N1826"/>
          <cell r="O1826"/>
          <cell r="P1826"/>
          <cell r="Q1826"/>
          <cell r="R1826"/>
          <cell r="S1826"/>
          <cell r="T1826"/>
          <cell r="U1826"/>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cell r="BM1826"/>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cell r="C1827"/>
          <cell r="D1827"/>
          <cell r="E1827"/>
          <cell r="F1827"/>
          <cell r="G1827" t="str">
            <v xml:space="preserve"> </v>
          </cell>
          <cell r="H1827"/>
          <cell r="I1827"/>
          <cell r="J1827"/>
          <cell r="K1827"/>
          <cell r="L1827"/>
          <cell r="M1827"/>
          <cell r="N1827"/>
          <cell r="O1827"/>
          <cell r="P1827"/>
          <cell r="Q1827"/>
          <cell r="R1827"/>
          <cell r="S1827"/>
          <cell r="T1827"/>
          <cell r="U1827"/>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cell r="BM1827"/>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cell r="C1828"/>
          <cell r="D1828"/>
          <cell r="E1828"/>
          <cell r="F1828"/>
          <cell r="G1828"/>
          <cell r="H1828"/>
          <cell r="I1828"/>
          <cell r="J1828"/>
          <cell r="K1828"/>
          <cell r="L1828"/>
          <cell r="M1828"/>
          <cell r="N1828"/>
          <cell r="O1828"/>
          <cell r="P1828"/>
          <cell r="Q1828"/>
          <cell r="R1828"/>
          <cell r="S1828"/>
          <cell r="T1828"/>
          <cell r="U1828"/>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cell r="BM1828"/>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cell r="C1829"/>
          <cell r="D1829"/>
          <cell r="E1829"/>
          <cell r="F1829"/>
          <cell r="G1829"/>
          <cell r="H1829"/>
          <cell r="I1829"/>
          <cell r="J1829"/>
          <cell r="K1829"/>
          <cell r="L1829"/>
          <cell r="M1829"/>
          <cell r="N1829"/>
          <cell r="O1829"/>
          <cell r="P1829"/>
          <cell r="Q1829"/>
          <cell r="R1829"/>
          <cell r="S1829"/>
          <cell r="T1829"/>
          <cell r="U1829"/>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cell r="BM1829"/>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cell r="C1830"/>
          <cell r="D1830"/>
          <cell r="E1830"/>
          <cell r="F1830"/>
          <cell r="G1830"/>
          <cell r="H1830"/>
          <cell r="I1830"/>
          <cell r="J1830"/>
          <cell r="K1830"/>
          <cell r="L1830"/>
          <cell r="M1830"/>
          <cell r="N1830"/>
          <cell r="O1830"/>
          <cell r="P1830"/>
          <cell r="Q1830"/>
          <cell r="R1830"/>
          <cell r="S1830"/>
          <cell r="T1830"/>
          <cell r="U1830"/>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cell r="BM1830"/>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cell r="C1831"/>
          <cell r="D1831"/>
          <cell r="E1831"/>
          <cell r="F1831"/>
          <cell r="G1831"/>
          <cell r="H1831"/>
          <cell r="I1831"/>
          <cell r="J1831"/>
          <cell r="K1831"/>
          <cell r="L1831"/>
          <cell r="M1831"/>
          <cell r="N1831"/>
          <cell r="O1831"/>
          <cell r="P1831"/>
          <cell r="Q1831"/>
          <cell r="R1831"/>
          <cell r="S1831"/>
          <cell r="T1831"/>
          <cell r="U1831"/>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cell r="BM1831"/>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cell r="C1832"/>
          <cell r="D1832"/>
          <cell r="E1832"/>
          <cell r="F1832"/>
          <cell r="G1832"/>
          <cell r="H1832"/>
          <cell r="I1832"/>
          <cell r="J1832"/>
          <cell r="K1832"/>
          <cell r="L1832"/>
          <cell r="M1832"/>
          <cell r="N1832"/>
          <cell r="O1832"/>
          <cell r="P1832"/>
          <cell r="Q1832"/>
          <cell r="R1832"/>
          <cell r="S1832"/>
          <cell r="T1832"/>
          <cell r="U1832"/>
          <cell r="V1832"/>
          <cell r="W1832"/>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cell r="BM1832"/>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cell r="C1833"/>
          <cell r="D1833"/>
          <cell r="E1833"/>
          <cell r="F1833"/>
          <cell r="G1833"/>
          <cell r="H1833"/>
          <cell r="I1833"/>
          <cell r="J1833"/>
          <cell r="K1833"/>
          <cell r="L1833"/>
          <cell r="M1833"/>
          <cell r="N1833"/>
          <cell r="O1833"/>
          <cell r="P1833"/>
          <cell r="Q1833"/>
          <cell r="R1833"/>
          <cell r="S1833"/>
          <cell r="T1833"/>
          <cell r="U1833"/>
          <cell r="V1833"/>
          <cell r="W1833"/>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cell r="BM1833"/>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cell r="C1834"/>
          <cell r="D1834"/>
          <cell r="E1834"/>
          <cell r="F1834"/>
          <cell r="G1834"/>
          <cell r="H1834"/>
          <cell r="I1834"/>
          <cell r="J1834"/>
          <cell r="K1834"/>
          <cell r="L1834"/>
          <cell r="M1834"/>
          <cell r="N1834"/>
          <cell r="O1834"/>
          <cell r="P1834"/>
          <cell r="Q1834"/>
          <cell r="R1834"/>
          <cell r="S1834"/>
          <cell r="T1834"/>
          <cell r="U1834"/>
          <cell r="V1834"/>
          <cell r="W1834"/>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cell r="BM1834"/>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cell r="C1835"/>
          <cell r="D1835"/>
          <cell r="E1835"/>
          <cell r="F1835"/>
          <cell r="G1835"/>
          <cell r="H1835"/>
          <cell r="I1835"/>
          <cell r="J1835"/>
          <cell r="K1835"/>
          <cell r="L1835"/>
          <cell r="M1835"/>
          <cell r="N1835"/>
          <cell r="O1835"/>
          <cell r="P1835"/>
          <cell r="Q1835"/>
          <cell r="R1835"/>
          <cell r="S1835"/>
          <cell r="T1835"/>
          <cell r="U1835"/>
          <cell r="V1835"/>
          <cell r="W1835"/>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cell r="BM1835"/>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cell r="C1836"/>
          <cell r="D1836"/>
          <cell r="E1836"/>
          <cell r="F1836"/>
          <cell r="G1836"/>
          <cell r="H1836"/>
          <cell r="I1836"/>
          <cell r="J1836"/>
          <cell r="K1836"/>
          <cell r="L1836"/>
          <cell r="M1836"/>
          <cell r="N1836"/>
          <cell r="O1836"/>
          <cell r="P1836"/>
          <cell r="Q1836"/>
          <cell r="R1836"/>
          <cell r="S1836"/>
          <cell r="T1836"/>
          <cell r="U1836"/>
          <cell r="V1836"/>
          <cell r="W1836"/>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cell r="BM1836"/>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cell r="C1837"/>
          <cell r="D1837"/>
          <cell r="E1837"/>
          <cell r="F1837"/>
          <cell r="G1837"/>
          <cell r="H1837"/>
          <cell r="I1837"/>
          <cell r="J1837"/>
          <cell r="K1837"/>
          <cell r="L1837"/>
          <cell r="M1837"/>
          <cell r="N1837"/>
          <cell r="O1837"/>
          <cell r="P1837"/>
          <cell r="Q1837"/>
          <cell r="R1837"/>
          <cell r="S1837"/>
          <cell r="T1837"/>
          <cell r="U1837"/>
          <cell r="V1837"/>
          <cell r="W1837"/>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cell r="BM1837"/>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cell r="C1838"/>
          <cell r="D1838"/>
          <cell r="E1838"/>
          <cell r="F1838"/>
          <cell r="G1838"/>
          <cell r="H1838"/>
          <cell r="I1838"/>
          <cell r="J1838"/>
          <cell r="K1838"/>
          <cell r="L1838"/>
          <cell r="M1838"/>
          <cell r="N1838"/>
          <cell r="O1838"/>
          <cell r="P1838"/>
          <cell r="Q1838"/>
          <cell r="R1838"/>
          <cell r="S1838"/>
          <cell r="T1838"/>
          <cell r="U1838"/>
          <cell r="V1838"/>
          <cell r="W1838"/>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cell r="C1851"/>
          <cell r="D1851"/>
          <cell r="E1851"/>
          <cell r="F1851"/>
          <cell r="G1851"/>
          <cell r="H1851"/>
          <cell r="I1851"/>
          <cell r="J1851"/>
          <cell r="K1851"/>
          <cell r="L1851"/>
          <cell r="M1851"/>
          <cell r="N1851"/>
          <cell r="O1851"/>
          <cell r="P1851"/>
          <cell r="Q1851"/>
          <cell r="R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cell r="C1853"/>
          <cell r="D1853"/>
          <cell r="E1853"/>
          <cell r="F1853"/>
          <cell r="G1853"/>
          <cell r="H1853"/>
          <cell r="I1853"/>
          <cell r="J1853"/>
          <cell r="K1853"/>
          <cell r="L1853"/>
          <cell r="M1853"/>
          <cell r="N1853"/>
          <cell r="O1853"/>
          <cell r="P1853"/>
          <cell r="Q1853"/>
          <cell r="R1853"/>
          <cell r="S1853"/>
          <cell r="T1853"/>
          <cell r="U1853"/>
          <cell r="V1853"/>
          <cell r="W1853"/>
          <cell r="X1853"/>
          <cell r="Y1853"/>
          <cell r="Z1853"/>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 พลาซ่า</v>
          </cell>
          <cell r="M1857" t="str">
            <v>เชียงใหม่ 2</v>
          </cell>
          <cell r="N1857">
            <v>8</v>
          </cell>
          <cell r="O1857" t="str">
            <v>สินเชื่อแก้ไขปัญหาหนี้นอกระบบ PSA ระยะที่ 2</v>
          </cell>
          <cell r="P1857"/>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 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 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 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cell r="E1871"/>
          <cell r="F1871"/>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จังหวัดออด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จังหวัดออด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จังหวัดออด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จังหวัดออด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จังหวัดออด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จังหวัดออด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จังหวัดออด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cell r="H1883"/>
          <cell r="I1883"/>
          <cell r="J1883"/>
          <cell r="K1883"/>
          <cell r="L1883"/>
          <cell r="M1883"/>
          <cell r="N1883"/>
          <cell r="O1883"/>
          <cell r="P1883"/>
          <cell r="Q1883"/>
          <cell r="R1883"/>
          <cell r="S1883"/>
          <cell r="T1883"/>
          <cell r="U1883"/>
          <cell r="V1883"/>
          <cell r="W1883"/>
          <cell r="X1883">
            <v>10</v>
          </cell>
          <cell r="Y1883"/>
          <cell r="Z1883"/>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cell r="BC1883"/>
          <cell r="BD1883"/>
          <cell r="BE1883"/>
          <cell r="BF1883"/>
          <cell r="BG1883"/>
          <cell r="BH1883"/>
          <cell r="BI1883"/>
          <cell r="BJ1883"/>
          <cell r="BK1883"/>
          <cell r="BL1883"/>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cell r="H1884"/>
          <cell r="I1884"/>
          <cell r="J1884"/>
          <cell r="K1884"/>
          <cell r="L1884"/>
          <cell r="M1884"/>
          <cell r="N1884"/>
          <cell r="O1884"/>
          <cell r="P1884"/>
          <cell r="Q1884"/>
          <cell r="R1884"/>
          <cell r="S1884"/>
          <cell r="T1884"/>
          <cell r="U1884"/>
          <cell r="V1884"/>
          <cell r="W1884"/>
          <cell r="X1884"/>
          <cell r="Y1884"/>
          <cell r="Z1884"/>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cell r="BC1884"/>
          <cell r="BD1884"/>
          <cell r="BE1884"/>
          <cell r="BF1884"/>
          <cell r="BG1884"/>
          <cell r="BH1884"/>
          <cell r="BI1884"/>
          <cell r="BJ1884"/>
          <cell r="BK1884"/>
          <cell r="BL1884"/>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cell r="H1885"/>
          <cell r="I1885"/>
          <cell r="J1885"/>
          <cell r="K1885"/>
          <cell r="L1885"/>
          <cell r="M1885"/>
          <cell r="N1885"/>
          <cell r="O1885"/>
          <cell r="P1885"/>
          <cell r="Q1885"/>
          <cell r="R1885"/>
          <cell r="S1885"/>
          <cell r="T1885"/>
          <cell r="U1885"/>
          <cell r="V1885"/>
          <cell r="W1885"/>
          <cell r="X1885">
            <v>14</v>
          </cell>
          <cell r="Y1885"/>
          <cell r="Z1885"/>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cell r="BC1885"/>
          <cell r="BD1885"/>
          <cell r="BE1885"/>
          <cell r="BF1885"/>
          <cell r="BG1885"/>
          <cell r="BH1885"/>
          <cell r="BI1885"/>
          <cell r="BJ1885"/>
          <cell r="BK1885"/>
          <cell r="BL1885"/>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cell r="H1886"/>
          <cell r="I1886"/>
          <cell r="J1886"/>
          <cell r="K1886"/>
          <cell r="L1886"/>
          <cell r="M1886"/>
          <cell r="N1886"/>
          <cell r="O1886"/>
          <cell r="P1886"/>
          <cell r="Q1886"/>
          <cell r="R1886"/>
          <cell r="S1886"/>
          <cell r="T1886"/>
          <cell r="U1886"/>
          <cell r="V1886"/>
          <cell r="W1886"/>
          <cell r="X1886"/>
          <cell r="Y1886"/>
          <cell r="Z1886"/>
          <cell r="AA1886"/>
          <cell r="AB1886"/>
          <cell r="AC1886"/>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cell r="BC1886"/>
          <cell r="BD1886"/>
          <cell r="BE1886"/>
          <cell r="BF1886"/>
          <cell r="BG1886"/>
          <cell r="BH1886"/>
          <cell r="BI1886"/>
          <cell r="BJ1886"/>
          <cell r="BK1886"/>
          <cell r="BL1886"/>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cell r="H1887"/>
          <cell r="I1887"/>
          <cell r="J1887"/>
          <cell r="K1887"/>
          <cell r="L1887"/>
          <cell r="M1887"/>
          <cell r="N1887"/>
          <cell r="O1887"/>
          <cell r="P1887"/>
          <cell r="Q1887"/>
          <cell r="R1887"/>
          <cell r="S1887"/>
          <cell r="T1887"/>
          <cell r="U1887"/>
          <cell r="V1887"/>
          <cell r="W1887"/>
          <cell r="X1887"/>
          <cell r="Y1887"/>
          <cell r="Z1887"/>
          <cell r="AA1887"/>
          <cell r="AB1887"/>
          <cell r="AC1887"/>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cell r="BC1887"/>
          <cell r="BD1887"/>
          <cell r="BE1887"/>
          <cell r="BF1887"/>
          <cell r="BG1887"/>
          <cell r="BH1887"/>
          <cell r="BI1887"/>
          <cell r="BJ1887"/>
          <cell r="BK1887"/>
          <cell r="BL1887"/>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cell r="C1888"/>
          <cell r="D1888"/>
          <cell r="E1888"/>
          <cell r="F1888"/>
          <cell r="G1888"/>
          <cell r="H1888"/>
          <cell r="I1888"/>
          <cell r="J1888"/>
          <cell r="K1888"/>
          <cell r="L1888"/>
          <cell r="M1888"/>
          <cell r="N1888"/>
          <cell r="O1888"/>
          <cell r="P1888"/>
          <cell r="Q1888"/>
          <cell r="R1888"/>
          <cell r="S1888"/>
          <cell r="T1888"/>
          <cell r="U1888"/>
          <cell r="V1888"/>
          <cell r="W1888"/>
          <cell r="X1888"/>
          <cell r="Y1888"/>
          <cell r="Z1888"/>
          <cell r="AA1888"/>
          <cell r="AB1888"/>
          <cell r="AC1888"/>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cell r="BC1888"/>
          <cell r="BD1888"/>
          <cell r="BE1888"/>
          <cell r="BF1888"/>
          <cell r="BG1888"/>
          <cell r="BH1888"/>
          <cell r="BI1888"/>
          <cell r="BJ1888"/>
          <cell r="BK1888"/>
          <cell r="BL1888"/>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cell r="C1889"/>
          <cell r="D1889"/>
          <cell r="E1889"/>
          <cell r="F1889"/>
          <cell r="G1889"/>
          <cell r="H1889"/>
          <cell r="I1889"/>
          <cell r="J1889"/>
          <cell r="K1889"/>
          <cell r="L1889"/>
          <cell r="M1889"/>
          <cell r="N1889"/>
          <cell r="O1889"/>
          <cell r="P1889"/>
          <cell r="Q1889"/>
          <cell r="R1889"/>
          <cell r="S1889"/>
          <cell r="T1889"/>
          <cell r="U1889"/>
          <cell r="V1889"/>
          <cell r="W1889"/>
          <cell r="X1889"/>
          <cell r="Y1889"/>
          <cell r="Z1889"/>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cell r="BC1889"/>
          <cell r="BD1889"/>
          <cell r="BE1889"/>
          <cell r="BF1889"/>
          <cell r="BG1889"/>
          <cell r="BH1889"/>
          <cell r="BI1889"/>
          <cell r="BJ1889"/>
          <cell r="BK1889"/>
          <cell r="BL1889"/>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cell r="C1890"/>
          <cell r="D1890"/>
          <cell r="E1890"/>
          <cell r="F1890"/>
          <cell r="G1890"/>
          <cell r="H1890"/>
          <cell r="I1890"/>
          <cell r="J1890"/>
          <cell r="K1890"/>
          <cell r="L1890"/>
          <cell r="M1890"/>
          <cell r="N1890"/>
          <cell r="O1890"/>
          <cell r="P1890"/>
          <cell r="Q1890"/>
          <cell r="R1890"/>
          <cell r="S1890"/>
          <cell r="T1890"/>
          <cell r="U1890"/>
          <cell r="V1890"/>
          <cell r="W1890"/>
          <cell r="X1890"/>
          <cell r="Y1890"/>
          <cell r="Z1890"/>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cell r="BC1890"/>
          <cell r="BD1890"/>
          <cell r="BE1890"/>
          <cell r="BF1890"/>
          <cell r="BG1890"/>
          <cell r="BH1890"/>
          <cell r="BI1890"/>
          <cell r="BJ1890"/>
          <cell r="BK1890"/>
          <cell r="BL1890"/>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cell r="C1891"/>
          <cell r="D1891"/>
          <cell r="E1891"/>
          <cell r="F1891"/>
          <cell r="G1891"/>
          <cell r="H1891"/>
          <cell r="I1891"/>
          <cell r="J1891"/>
          <cell r="K1891"/>
          <cell r="L1891"/>
          <cell r="M1891"/>
          <cell r="N1891"/>
          <cell r="O1891"/>
          <cell r="P1891"/>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cell r="BC1891"/>
          <cell r="BD1891"/>
          <cell r="BE1891"/>
          <cell r="BF1891"/>
          <cell r="BG1891"/>
          <cell r="BH1891"/>
          <cell r="BI1891"/>
          <cell r="BJ1891"/>
          <cell r="BK1891"/>
          <cell r="BL1891"/>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cell r="C1892"/>
          <cell r="D1892"/>
          <cell r="E1892"/>
          <cell r="F1892"/>
          <cell r="G1892"/>
          <cell r="H1892"/>
          <cell r="I1892"/>
          <cell r="J1892"/>
          <cell r="K1892"/>
          <cell r="L1892"/>
          <cell r="M1892"/>
          <cell r="N1892"/>
          <cell r="O1892"/>
          <cell r="P1892"/>
          <cell r="Q1892"/>
          <cell r="R1892"/>
          <cell r="S1892"/>
          <cell r="T1892"/>
          <cell r="U1892"/>
          <cell r="V1892"/>
          <cell r="W1892"/>
          <cell r="X1892">
            <v>17</v>
          </cell>
          <cell r="Y1892"/>
          <cell r="Z1892"/>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cell r="BC1892"/>
          <cell r="BD1892"/>
          <cell r="BE1892"/>
          <cell r="BF1892"/>
          <cell r="BG1892"/>
          <cell r="BH1892"/>
          <cell r="BI1892"/>
          <cell r="BJ1892"/>
          <cell r="BK1892"/>
          <cell r="BL1892"/>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cell r="C1893"/>
          <cell r="D1893"/>
          <cell r="E1893"/>
          <cell r="F1893"/>
          <cell r="G1893"/>
          <cell r="H1893"/>
          <cell r="I1893"/>
          <cell r="J1893"/>
          <cell r="K1893"/>
          <cell r="L1893"/>
          <cell r="M1893"/>
          <cell r="N1893"/>
          <cell r="O1893"/>
          <cell r="P1893"/>
          <cell r="Q1893"/>
          <cell r="R1893"/>
          <cell r="S1893"/>
          <cell r="T1893"/>
          <cell r="U1893"/>
          <cell r="V1893"/>
          <cell r="W1893"/>
          <cell r="X1893">
            <v>4</v>
          </cell>
          <cell r="Y1893"/>
          <cell r="Z1893"/>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cell r="BC1893"/>
          <cell r="BD1893"/>
          <cell r="BE1893"/>
          <cell r="BF1893"/>
          <cell r="BG1893"/>
          <cell r="BH1893"/>
          <cell r="BI1893"/>
          <cell r="BJ1893"/>
          <cell r="BK1893"/>
          <cell r="BL1893"/>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cell r="C1894"/>
          <cell r="D1894"/>
          <cell r="E1894"/>
          <cell r="F1894"/>
          <cell r="G1894"/>
          <cell r="H1894"/>
          <cell r="I1894"/>
          <cell r="J1894"/>
          <cell r="K1894"/>
          <cell r="L1894"/>
          <cell r="M1894"/>
          <cell r="N1894"/>
          <cell r="O1894"/>
          <cell r="P1894"/>
          <cell r="Q1894"/>
          <cell r="R1894"/>
          <cell r="S1894"/>
          <cell r="T1894"/>
          <cell r="U1894"/>
          <cell r="V1894"/>
          <cell r="W1894"/>
          <cell r="X1894"/>
          <cell r="Y1894"/>
          <cell r="Z1894"/>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cell r="BC1894"/>
          <cell r="BD1894"/>
          <cell r="BE1894"/>
          <cell r="BF1894"/>
          <cell r="BG1894"/>
          <cell r="BH1894"/>
          <cell r="BI1894"/>
          <cell r="BJ1894"/>
          <cell r="BK1894"/>
          <cell r="BL1894"/>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cell r="C1895"/>
          <cell r="D1895"/>
          <cell r="E1895"/>
          <cell r="F1895"/>
          <cell r="G1895"/>
          <cell r="H1895"/>
          <cell r="I1895"/>
          <cell r="J1895"/>
          <cell r="K1895"/>
          <cell r="L1895"/>
          <cell r="M1895"/>
          <cell r="N1895"/>
          <cell r="O1895"/>
          <cell r="P1895"/>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cell r="BC1895"/>
          <cell r="BD1895"/>
          <cell r="BE1895"/>
          <cell r="BF1895"/>
          <cell r="BG1895"/>
          <cell r="BH1895"/>
          <cell r="BI1895"/>
          <cell r="BJ1895"/>
          <cell r="BK1895"/>
          <cell r="BL1895"/>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cell r="C1896"/>
          <cell r="D1896"/>
          <cell r="E1896"/>
          <cell r="F1896"/>
          <cell r="G1896"/>
          <cell r="H1896"/>
          <cell r="I1896"/>
          <cell r="J1896"/>
          <cell r="K1896"/>
          <cell r="L1896"/>
          <cell r="M1896"/>
          <cell r="N1896"/>
          <cell r="O1896"/>
          <cell r="P1896"/>
          <cell r="Q1896"/>
          <cell r="R1896"/>
          <cell r="S1896"/>
          <cell r="T1896"/>
          <cell r="U1896"/>
          <cell r="V1896"/>
          <cell r="W1896"/>
          <cell r="X1896"/>
          <cell r="Y1896"/>
          <cell r="Z1896"/>
          <cell r="AA1896"/>
          <cell r="AB1896"/>
          <cell r="AC1896"/>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cell r="BC1896"/>
          <cell r="BD1896"/>
          <cell r="BE1896"/>
          <cell r="BF1896"/>
          <cell r="BG1896"/>
          <cell r="BH1896"/>
          <cell r="BI1896"/>
          <cell r="BJ1896"/>
          <cell r="BK1896"/>
          <cell r="BL1896"/>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cell r="C1897"/>
          <cell r="D1897"/>
          <cell r="E1897"/>
          <cell r="F1897"/>
          <cell r="G1897"/>
          <cell r="H1897"/>
          <cell r="I1897"/>
          <cell r="J1897"/>
          <cell r="K1897"/>
          <cell r="L1897"/>
          <cell r="M1897"/>
          <cell r="N1897"/>
          <cell r="O1897"/>
          <cell r="P1897"/>
          <cell r="Q1897"/>
          <cell r="R1897"/>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cell r="BC1897"/>
          <cell r="BD1897"/>
          <cell r="BE1897"/>
          <cell r="BF1897"/>
          <cell r="BG1897"/>
          <cell r="BH1897"/>
          <cell r="BI1897"/>
          <cell r="BJ1897"/>
          <cell r="BK1897"/>
          <cell r="BL1897"/>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cell r="C1898"/>
          <cell r="D1898"/>
          <cell r="E1898"/>
          <cell r="F1898"/>
          <cell r="G1898"/>
          <cell r="H1898"/>
          <cell r="I1898"/>
          <cell r="J1898"/>
          <cell r="K1898"/>
          <cell r="L1898"/>
          <cell r="M1898"/>
          <cell r="N1898"/>
          <cell r="O1898"/>
          <cell r="P1898"/>
          <cell r="Q1898"/>
          <cell r="R1898"/>
          <cell r="S1898"/>
          <cell r="T1898"/>
          <cell r="U1898"/>
          <cell r="V1898"/>
          <cell r="W1898"/>
          <cell r="X1898"/>
          <cell r="Y1898"/>
          <cell r="Z1898"/>
          <cell r="AA1898"/>
          <cell r="AB1898"/>
          <cell r="AC1898"/>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cell r="BC1898"/>
          <cell r="BD1898"/>
          <cell r="BE1898"/>
          <cell r="BF1898"/>
          <cell r="BG1898"/>
          <cell r="BH1898"/>
          <cell r="BI1898"/>
          <cell r="BJ1898"/>
          <cell r="BK1898"/>
          <cell r="BL1898"/>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cell r="C1899"/>
          <cell r="D1899"/>
          <cell r="E1899"/>
          <cell r="F1899"/>
          <cell r="G1899"/>
          <cell r="H1899"/>
          <cell r="I1899"/>
          <cell r="J1899"/>
          <cell r="K1899"/>
          <cell r="L1899"/>
          <cell r="M1899"/>
          <cell r="N1899"/>
          <cell r="O1899"/>
          <cell r="P1899"/>
          <cell r="Q1899"/>
          <cell r="R1899"/>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cell r="BC1899"/>
          <cell r="BD1899"/>
          <cell r="BE1899"/>
          <cell r="BF1899"/>
          <cell r="BG1899"/>
          <cell r="BH1899"/>
          <cell r="BI1899"/>
          <cell r="BJ1899"/>
          <cell r="BK1899"/>
          <cell r="BL1899"/>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cell r="C1900"/>
          <cell r="D1900"/>
          <cell r="E1900"/>
          <cell r="F1900"/>
          <cell r="G1900"/>
          <cell r="H1900"/>
          <cell r="I1900"/>
          <cell r="J1900"/>
          <cell r="K1900"/>
          <cell r="L1900"/>
          <cell r="M1900"/>
          <cell r="N1900"/>
          <cell r="O1900"/>
          <cell r="P1900"/>
          <cell r="Q1900"/>
          <cell r="R1900"/>
          <cell r="S1900"/>
          <cell r="T1900"/>
          <cell r="U1900"/>
          <cell r="V1900"/>
          <cell r="W1900"/>
          <cell r="X1900">
            <v>2</v>
          </cell>
          <cell r="Y1900"/>
          <cell r="Z1900"/>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cell r="BC1900"/>
          <cell r="BD1900"/>
          <cell r="BE1900"/>
          <cell r="BF1900"/>
          <cell r="BG1900"/>
          <cell r="BH1900"/>
          <cell r="BI1900"/>
          <cell r="BJ1900"/>
          <cell r="BK1900"/>
          <cell r="BL1900"/>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cell r="C1901"/>
          <cell r="D1901"/>
          <cell r="E1901"/>
          <cell r="F1901"/>
          <cell r="G1901"/>
          <cell r="H1901"/>
          <cell r="I1901"/>
          <cell r="J1901"/>
          <cell r="K1901"/>
          <cell r="L1901"/>
          <cell r="M1901"/>
          <cell r="N1901"/>
          <cell r="O1901"/>
          <cell r="P1901"/>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cell r="BC1901"/>
          <cell r="BD1901"/>
          <cell r="BE1901"/>
          <cell r="BF1901"/>
          <cell r="BG1901"/>
          <cell r="BH1901"/>
          <cell r="BI1901"/>
          <cell r="BJ1901"/>
          <cell r="BK1901"/>
          <cell r="BL1901"/>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cell r="C1902"/>
          <cell r="D1902"/>
          <cell r="E1902"/>
          <cell r="F1902"/>
          <cell r="G1902"/>
          <cell r="H1902"/>
          <cell r="I1902"/>
          <cell r="J1902"/>
          <cell r="K1902"/>
          <cell r="L1902"/>
          <cell r="M1902"/>
          <cell r="N1902"/>
          <cell r="O1902"/>
          <cell r="P1902"/>
          <cell r="Q1902"/>
          <cell r="R1902"/>
          <cell r="S1902"/>
          <cell r="T1902"/>
          <cell r="U1902"/>
          <cell r="V1902"/>
          <cell r="W1902"/>
          <cell r="X1902"/>
          <cell r="Y1902"/>
          <cell r="Z1902"/>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cell r="BC1902"/>
          <cell r="BD1902"/>
          <cell r="BE1902"/>
          <cell r="BF1902"/>
          <cell r="BG1902"/>
          <cell r="BH1902"/>
          <cell r="BI1902"/>
          <cell r="BJ1902"/>
          <cell r="BK1902"/>
          <cell r="BL1902"/>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cell r="C1903"/>
          <cell r="D1903"/>
          <cell r="E1903"/>
          <cell r="F1903"/>
          <cell r="G1903"/>
          <cell r="H1903"/>
          <cell r="I1903"/>
          <cell r="J1903"/>
          <cell r="K1903"/>
          <cell r="L1903"/>
          <cell r="M1903"/>
          <cell r="N1903"/>
          <cell r="O1903"/>
          <cell r="P1903"/>
          <cell r="Q1903"/>
          <cell r="R1903"/>
          <cell r="S1903"/>
          <cell r="T1903"/>
          <cell r="U1903"/>
          <cell r="V1903"/>
          <cell r="W1903"/>
          <cell r="X1903">
            <v>5</v>
          </cell>
          <cell r="Y1903"/>
          <cell r="Z1903"/>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cell r="BC1903"/>
          <cell r="BD1903"/>
          <cell r="BE1903"/>
          <cell r="BF1903"/>
          <cell r="BG1903"/>
          <cell r="BH1903"/>
          <cell r="BI1903"/>
          <cell r="BJ1903"/>
          <cell r="BK1903"/>
          <cell r="BL1903"/>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CO1907"/>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t="str">
            <v/>
          </cell>
          <cell r="BD23" t="str">
            <v/>
          </cell>
          <cell r="BE23" t="str">
            <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cell r="CE36"/>
          <cell r="CF36"/>
          <cell r="CG36"/>
          <cell r="CH36"/>
          <cell r="CI36"/>
          <cell r="CJ36"/>
          <cell r="CK36"/>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 xml:space="preserve">9
</v>
          </cell>
          <cell r="BO95" t="str">
            <v xml:space="preserve">5
</v>
          </cell>
          <cell r="BP95" t="str">
            <v xml:space="preserve">2567
</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cell r="CE95"/>
          <cell r="CF95"/>
          <cell r="CG95"/>
          <cell r="CH95"/>
          <cell r="CI95"/>
          <cell r="CJ95"/>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 xml:space="preserve">9
</v>
          </cell>
          <cell r="BO100" t="str">
            <v xml:space="preserve">5
</v>
          </cell>
          <cell r="BP100" t="str">
            <v xml:space="preserve">2567
</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cell r="CE116"/>
          <cell r="CF116"/>
          <cell r="CG116"/>
          <cell r="CH116"/>
          <cell r="CI116"/>
          <cell r="CJ116"/>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 xml:space="preserve">9
</v>
          </cell>
          <cell r="BO122" t="str">
            <v xml:space="preserve">5
</v>
          </cell>
          <cell r="BP122" t="str">
            <v xml:space="preserve">2567
</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 xml:space="preserve">9
</v>
          </cell>
          <cell r="BO127" t="str">
            <v xml:space="preserve">5
</v>
          </cell>
          <cell r="BP127" t="str">
            <v xml:space="preserve">2567
</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3.นายกมลศิษฐ์  การพัชรพงศ์</v>
          </cell>
          <cell r="CE131" t="str">
            <v xml:space="preserve">จำเลยที่ 1
จำเลยที่ 2
จำเลยที่ 3
</v>
          </cell>
          <cell r="CF131" t="str">
            <v>1-1008-00568-06-8
1-5011-00065-71-7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อ.ปากช่อง  จ.นครราชสีมา 
-ไม่พบว่ามีกรรมสิทธิ์ในที่ดิน อ.สะเมิง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9/3/2565</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นักศึกษาฝึกงาน//วรกมล</v>
          </cell>
          <cell r="CD137"/>
          <cell r="CE137"/>
          <cell r="CF137"/>
          <cell r="CG137"/>
          <cell r="CH137"/>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9/3/2565</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นักศึกษาฝึกงาน//วรกมล</v>
          </cell>
          <cell r="CD155"/>
          <cell r="CE155"/>
          <cell r="CF155"/>
          <cell r="CG155"/>
          <cell r="CH155"/>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cell r="CE162"/>
          <cell r="CF162"/>
          <cell r="CG162"/>
          <cell r="CH162"/>
          <cell r="CI162"/>
          <cell r="CJ162"/>
          <cell r="CK162"/>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cell r="CE173"/>
          <cell r="CF173"/>
          <cell r="CG173"/>
          <cell r="CH173"/>
          <cell r="CI173"/>
          <cell r="CJ173"/>
          <cell r="CK173"/>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47163.299999999988</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9/5/2565//สืบครั้งที่ 2 รายงานผล 25/6/2567</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10/2/2565//สืบครั้งที่ 2 รายงานผล25/6/2567</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12/10/2566)//รายงานผล 25/6/2567</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10/2/2565//สืบครั้งที่ 2 รายงานผล 25/6/2567</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v>0</v>
          </cell>
          <cell r="BD234">
            <v>31</v>
          </cell>
          <cell r="BE234">
            <v>1</v>
          </cell>
          <cell r="BF234">
            <v>2567</v>
          </cell>
          <cell r="BG234">
            <v>0</v>
          </cell>
          <cell r="BH234" t="str">
            <v>-</v>
          </cell>
          <cell r="BI234" t="str">
            <v>-</v>
          </cell>
          <cell r="BJ234" t="str">
            <v>-</v>
          </cell>
          <cell r="BK234">
            <v>0</v>
          </cell>
          <cell r="BL234">
            <v>1330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v>900</v>
          </cell>
          <cell r="BD256">
            <v>28</v>
          </cell>
          <cell r="BE256">
            <v>8</v>
          </cell>
          <cell r="BF256">
            <v>2566</v>
          </cell>
          <cell r="BG256">
            <v>0</v>
          </cell>
          <cell r="BH256" t="str">
            <v>-</v>
          </cell>
          <cell r="BI256" t="str">
            <v>-</v>
          </cell>
          <cell r="BJ256" t="str">
            <v>-</v>
          </cell>
          <cell r="BK256">
            <v>0</v>
          </cell>
          <cell r="BL256">
            <v>1510</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21/4/2565//สืบครั้งที่ 2 รายงานผล 25/6/2567</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หนองคาย</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cell r="CE329"/>
          <cell r="CF329"/>
          <cell r="CG329"/>
          <cell r="CH329"/>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cell r="CE336"/>
          <cell r="CF336"/>
          <cell r="CG336"/>
          <cell r="CH336"/>
          <cell r="CI336"/>
          <cell r="CJ336"/>
          <cell r="CK336"/>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cell r="CE337"/>
          <cell r="CF337"/>
          <cell r="CG337"/>
          <cell r="CH337"/>
          <cell r="CI337"/>
          <cell r="CJ337"/>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cell r="CE338"/>
          <cell r="CF338"/>
          <cell r="CG338"/>
          <cell r="CH338"/>
          <cell r="CI338"/>
          <cell r="CJ338"/>
          <cell r="CK338"/>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cell r="CE341"/>
          <cell r="CF341"/>
          <cell r="CG341"/>
          <cell r="CH341"/>
          <cell r="CI341"/>
          <cell r="CJ341"/>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25/5/2565//สืบครั้งที่ 2 รายงานผล25/6/2567</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1
จำเลยที่ 2
จำเลยที่ 3
คู่สมรสจำเลยที่ 3</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cell r="CE354"/>
          <cell r="CF354"/>
          <cell r="CG354"/>
          <cell r="CH354"/>
          <cell r="CI354"/>
          <cell r="CJ354"/>
          <cell r="CK354"/>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v>900</v>
          </cell>
          <cell r="BD360">
            <v>18</v>
          </cell>
          <cell r="BE360">
            <v>1</v>
          </cell>
          <cell r="BF360">
            <v>2566</v>
          </cell>
          <cell r="BG360">
            <v>0</v>
          </cell>
          <cell r="BH360" t="str">
            <v>-</v>
          </cell>
          <cell r="BI360" t="str">
            <v>-</v>
          </cell>
          <cell r="BJ360" t="str">
            <v>-</v>
          </cell>
          <cell r="BK360">
            <v>0</v>
          </cell>
          <cell r="BL360">
            <v>1295</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 xml:space="preserve">9
</v>
          </cell>
          <cell r="BO388" t="str">
            <v xml:space="preserve">5
</v>
          </cell>
          <cell r="BP388" t="str">
            <v xml:space="preserve">2567
</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cell r="CE391"/>
          <cell r="CF391"/>
          <cell r="CG391"/>
          <cell r="CH391"/>
          <cell r="CI391"/>
          <cell r="CJ391"/>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cell r="CE392"/>
          <cell r="CF392"/>
          <cell r="CG392"/>
          <cell r="CH392"/>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cell r="CE402"/>
          <cell r="CF402"/>
          <cell r="CG402"/>
          <cell r="CH402"/>
          <cell r="CI402"/>
          <cell r="CJ402"/>
          <cell r="CK402"/>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v>0</v>
          </cell>
          <cell r="BD404">
            <v>8</v>
          </cell>
          <cell r="BE404">
            <v>3</v>
          </cell>
          <cell r="BF404">
            <v>2567</v>
          </cell>
          <cell r="BG404">
            <v>0</v>
          </cell>
          <cell r="BH404" t="str">
            <v>-</v>
          </cell>
          <cell r="BI404" t="str">
            <v>-</v>
          </cell>
          <cell r="BJ404" t="str">
            <v>-</v>
          </cell>
          <cell r="BK404">
            <v>0</v>
          </cell>
          <cell r="BL404">
            <v>1815</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31209.920000000013</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27512.569999999992</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cell r="CA414"/>
          <cell r="CB414"/>
          <cell r="CC414" t="str">
            <v>จันทร์นิภา</v>
          </cell>
          <cell r="CD414"/>
          <cell r="CE414"/>
          <cell r="CF414"/>
          <cell r="CG414"/>
          <cell r="CH414"/>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cell r="CE416"/>
          <cell r="CF416"/>
          <cell r="CG416"/>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cell r="CE433"/>
          <cell r="CF433"/>
          <cell r="CG433"/>
          <cell r="CH433"/>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v>0</v>
          </cell>
          <cell r="BD454">
            <v>31</v>
          </cell>
          <cell r="BE454">
            <v>1</v>
          </cell>
          <cell r="BF454">
            <v>2567</v>
          </cell>
          <cell r="BG454">
            <v>0</v>
          </cell>
          <cell r="BH454" t="str">
            <v>-</v>
          </cell>
          <cell r="BI454" t="str">
            <v>-</v>
          </cell>
          <cell r="BJ454" t="str">
            <v>-</v>
          </cell>
          <cell r="BK454">
            <v>0</v>
          </cell>
          <cell r="BL454">
            <v>870</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v>0</v>
          </cell>
          <cell r="BD472">
            <v>31</v>
          </cell>
          <cell r="BE472">
            <v>1</v>
          </cell>
          <cell r="BF472">
            <v>2567</v>
          </cell>
          <cell r="BG472">
            <v>0</v>
          </cell>
          <cell r="BH472" t="str">
            <v>-</v>
          </cell>
          <cell r="BI472" t="str">
            <v>-</v>
          </cell>
          <cell r="BJ472" t="str">
            <v>-</v>
          </cell>
          <cell r="BK472">
            <v>0</v>
          </cell>
          <cell r="BL472">
            <v>1195</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v>0</v>
          </cell>
          <cell r="BD479">
            <v>31</v>
          </cell>
          <cell r="BE479">
            <v>1</v>
          </cell>
          <cell r="BF479">
            <v>2567</v>
          </cell>
          <cell r="BG479">
            <v>0</v>
          </cell>
          <cell r="BH479" t="str">
            <v>-</v>
          </cell>
          <cell r="BI479" t="str">
            <v>-</v>
          </cell>
          <cell r="BJ479" t="str">
            <v>-</v>
          </cell>
          <cell r="BK479">
            <v>0</v>
          </cell>
          <cell r="BL479">
            <v>1755</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v>0</v>
          </cell>
          <cell r="BD480">
            <v>31</v>
          </cell>
          <cell r="BE480">
            <v>1</v>
          </cell>
          <cell r="BF480">
            <v>2567</v>
          </cell>
          <cell r="BG480">
            <v>0</v>
          </cell>
          <cell r="BH480" t="str">
            <v>-</v>
          </cell>
          <cell r="BI480" t="str">
            <v>-</v>
          </cell>
          <cell r="BJ480" t="str">
            <v>-</v>
          </cell>
          <cell r="BK480">
            <v>0</v>
          </cell>
          <cell r="BL480">
            <v>790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6"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t="str">
            <v>2.ด.ต.สรสิช สุธรรม</v>
          </cell>
          <cell r="CE489" t="str">
            <v>คู่สมรสจำเลยที่ 1</v>
          </cell>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t="str">
            <v>3.นายทวีพงษ์ ภิญโญฤทธิ์</v>
          </cell>
          <cell r="CE492" t="str">
            <v>จำเลยที่ 2</v>
          </cell>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v>0</v>
          </cell>
          <cell r="BD494">
            <v>31</v>
          </cell>
          <cell r="BE494">
            <v>1</v>
          </cell>
          <cell r="BF494">
            <v>2567</v>
          </cell>
          <cell r="BG494">
            <v>0</v>
          </cell>
          <cell r="BH494" t="str">
            <v>-</v>
          </cell>
          <cell r="BI494" t="str">
            <v>-</v>
          </cell>
          <cell r="BJ494" t="str">
            <v>-</v>
          </cell>
          <cell r="BK494">
            <v>0</v>
          </cell>
          <cell r="BL494">
            <v>1015</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v>0</v>
          </cell>
          <cell r="BD495">
            <v>31</v>
          </cell>
          <cell r="BE495">
            <v>1</v>
          </cell>
          <cell r="BF495">
            <v>2567</v>
          </cell>
          <cell r="BG495">
            <v>0</v>
          </cell>
          <cell r="BH495" t="str">
            <v>-</v>
          </cell>
          <cell r="BI495" t="str">
            <v>-</v>
          </cell>
          <cell r="BJ495" t="str">
            <v>-</v>
          </cell>
          <cell r="BK495">
            <v>0</v>
          </cell>
          <cell r="BL495">
            <v>900</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v>0</v>
          </cell>
          <cell r="BD496">
            <v>31</v>
          </cell>
          <cell r="BE496">
            <v>1</v>
          </cell>
          <cell r="BF496">
            <v>2567</v>
          </cell>
          <cell r="BG496">
            <v>0</v>
          </cell>
          <cell r="BH496" t="str">
            <v>-</v>
          </cell>
          <cell r="BI496" t="str">
            <v>-</v>
          </cell>
          <cell r="BJ496" t="str">
            <v>-</v>
          </cell>
          <cell r="BK496">
            <v>0</v>
          </cell>
          <cell r="BL496">
            <v>695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v>0</v>
          </cell>
          <cell r="BD497">
            <v>31</v>
          </cell>
          <cell r="BE497">
            <v>1</v>
          </cell>
          <cell r="BF497">
            <v>2567</v>
          </cell>
          <cell r="BG497">
            <v>0</v>
          </cell>
          <cell r="BH497" t="str">
            <v>-</v>
          </cell>
          <cell r="BI497" t="str">
            <v>-</v>
          </cell>
          <cell r="BJ497" t="str">
            <v>-</v>
          </cell>
          <cell r="BK497">
            <v>0</v>
          </cell>
          <cell r="BL497">
            <v>1185</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t="str">
            <v>4.นางสาวดาราวัลย์ ภิญโญฤทธิ์</v>
          </cell>
          <cell r="CE500" t="str">
            <v>คู่สมรสจำเลยที่ 2</v>
          </cell>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t="str">
            <v>5.นายทิวา แรงสิงห์</v>
          </cell>
          <cell r="CE503" t="str">
            <v>จำเลยที่ 3</v>
          </cell>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t="str">
            <v>6.นายชาตรี พรชัยวิริยะกร</v>
          </cell>
          <cell r="CE505" t="str">
            <v>จำเลยที่ 4</v>
          </cell>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v>0</v>
          </cell>
          <cell r="BD507">
            <v>31</v>
          </cell>
          <cell r="BE507">
            <v>1</v>
          </cell>
          <cell r="BF507">
            <v>2567</v>
          </cell>
          <cell r="BG507">
            <v>0</v>
          </cell>
          <cell r="BH507" t="str">
            <v>-</v>
          </cell>
          <cell r="BI507" t="str">
            <v>-</v>
          </cell>
          <cell r="BJ507" t="str">
            <v>-</v>
          </cell>
          <cell r="BK507">
            <v>0</v>
          </cell>
          <cell r="BL507">
            <v>1545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t="str">
            <v>7.นางสาวราตรี แสนซุ้ง</v>
          </cell>
          <cell r="CE507" t="str">
            <v>คู่สมรสจำเลยที่ 4</v>
          </cell>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t="str">
            <v>8.นางสาวสกาวเดือน สุรินต๊ะ</v>
          </cell>
          <cell r="CE509" t="str">
            <v>จำเลยที่ 5</v>
          </cell>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v>0</v>
          </cell>
          <cell r="BD511">
            <v>31</v>
          </cell>
          <cell r="BE511">
            <v>1</v>
          </cell>
          <cell r="BF511">
            <v>2567</v>
          </cell>
          <cell r="BG511">
            <v>0</v>
          </cell>
          <cell r="BH511" t="str">
            <v>-</v>
          </cell>
          <cell r="BI511" t="str">
            <v>-</v>
          </cell>
          <cell r="BJ511" t="str">
            <v>-</v>
          </cell>
          <cell r="BK511">
            <v>0</v>
          </cell>
          <cell r="BL511">
            <v>1235</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t="str">
            <v>9.นายจรัญ ตุ่นสิงห์คำ</v>
          </cell>
          <cell r="CE511" t="str">
            <v>คู่สมรสจำเลยที่ 5</v>
          </cell>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t="str">
            <v>10.นางสาวกัลยา สมบูรณ์</v>
          </cell>
          <cell r="CE513" t="str">
            <v>จำเลยที่ 6</v>
          </cell>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t="str">
            <v/>
          </cell>
          <cell r="BO518" t="str">
            <v/>
          </cell>
          <cell r="BP518" t="str">
            <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t="str">
            <v/>
          </cell>
          <cell r="BO519" t="str">
            <v/>
          </cell>
          <cell r="BP519" t="str">
            <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t="str">
            <v/>
          </cell>
          <cell r="BO541" t="str">
            <v/>
          </cell>
          <cell r="BP541" t="str">
            <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t="str">
            <v/>
          </cell>
          <cell r="BO548" t="str">
            <v/>
          </cell>
          <cell r="BP548" t="str">
            <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t="str">
            <v/>
          </cell>
          <cell r="BO550" t="str">
            <v/>
          </cell>
          <cell r="BP550" t="str">
            <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สืบแล้ว รายงานผล25/6/2567</v>
          </cell>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v>0</v>
          </cell>
          <cell r="BD565">
            <v>31</v>
          </cell>
          <cell r="BE565">
            <v>1</v>
          </cell>
          <cell r="BF565">
            <v>2567</v>
          </cell>
          <cell r="BG565">
            <v>0</v>
          </cell>
          <cell r="BH565" t="str">
            <v>-</v>
          </cell>
          <cell r="BI565" t="str">
            <v>-</v>
          </cell>
          <cell r="BJ565" t="str">
            <v>-</v>
          </cell>
          <cell r="BK565">
            <v>0</v>
          </cell>
          <cell r="BL565">
            <v>810</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2020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1</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cell r="BU650"/>
          <cell r="BV650"/>
          <cell r="BW650"/>
          <cell r="BX650"/>
          <cell r="BY650"/>
          <cell r="BZ650"/>
          <cell r="CA650"/>
          <cell r="CB650"/>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t="str">
            <v/>
          </cell>
          <cell r="BD698" t="str">
            <v/>
          </cell>
          <cell r="BE698" t="str">
            <v/>
          </cell>
          <cell r="BF698" t="str">
            <v/>
          </cell>
          <cell r="BG698" t="str">
            <v/>
          </cell>
          <cell r="BH698" t="str">
            <v/>
          </cell>
          <cell r="BI698" t="str">
            <v/>
          </cell>
          <cell r="BJ698" t="str">
            <v/>
          </cell>
          <cell r="BK698" t="str">
            <v/>
          </cell>
          <cell r="BL698" t="str">
            <v/>
          </cell>
          <cell r="BM698" t="str">
            <v/>
          </cell>
          <cell r="BN698" t="str">
            <v/>
          </cell>
          <cell r="BO698" t="str">
            <v/>
          </cell>
          <cell r="BP698" t="str">
            <v/>
          </cell>
          <cell r="BQ698" t="str">
            <v/>
          </cell>
          <cell r="BR698" t="str">
            <v/>
          </cell>
          <cell r="BS698" t="str">
            <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t="str">
            <v/>
          </cell>
          <cell r="BD699" t="str">
            <v/>
          </cell>
          <cell r="BE699" t="str">
            <v/>
          </cell>
          <cell r="BF699" t="str">
            <v/>
          </cell>
          <cell r="BG699" t="str">
            <v/>
          </cell>
          <cell r="BH699" t="str">
            <v/>
          </cell>
          <cell r="BI699" t="str">
            <v/>
          </cell>
          <cell r="BJ699" t="str">
            <v/>
          </cell>
          <cell r="BK699" t="str">
            <v/>
          </cell>
          <cell r="BL699" t="str">
            <v/>
          </cell>
          <cell r="BM699" t="str">
            <v/>
          </cell>
          <cell r="BN699" t="str">
            <v/>
          </cell>
          <cell r="BO699" t="str">
            <v/>
          </cell>
          <cell r="BP699" t="str">
            <v/>
          </cell>
          <cell r="BQ699" t="str">
            <v/>
          </cell>
          <cell r="BR699" t="str">
            <v/>
          </cell>
          <cell r="BS699" t="str">
            <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t="str">
            <v>1.นายยงยุทธ พรหมมา
2.นางสาวณพิชญา พนาดอน
3.นายธนาสิน เทมวรรธน์
4.นายธนากร กันทิพย์</v>
          </cell>
          <cell r="CE701"/>
          <cell r="CF701"/>
          <cell r="CG701"/>
          <cell r="CH701"/>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cell r="AC714"/>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t="str">
            <v/>
          </cell>
          <cell r="BO714" t="str">
            <v/>
          </cell>
          <cell r="BP714" t="str">
            <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t="str">
            <v/>
          </cell>
          <cell r="BO717" t="str">
            <v/>
          </cell>
          <cell r="BP717" t="str">
            <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t="str">
            <v/>
          </cell>
          <cell r="BD719" t="str">
            <v/>
          </cell>
          <cell r="BE719" t="str">
            <v/>
          </cell>
          <cell r="BF719" t="str">
            <v/>
          </cell>
          <cell r="BG719" t="str">
            <v/>
          </cell>
          <cell r="BH719" t="str">
            <v/>
          </cell>
          <cell r="BI719" t="str">
            <v/>
          </cell>
          <cell r="BJ719" t="str">
            <v/>
          </cell>
          <cell r="BK719" t="str">
            <v/>
          </cell>
          <cell r="BL719" t="str">
            <v/>
          </cell>
          <cell r="BM719" t="str">
            <v/>
          </cell>
          <cell r="BN719" t="str">
            <v/>
          </cell>
          <cell r="BO719" t="str">
            <v/>
          </cell>
          <cell r="BP719" t="str">
            <v/>
          </cell>
          <cell r="BQ719" t="str">
            <v/>
          </cell>
          <cell r="BR719" t="str">
            <v/>
          </cell>
          <cell r="BS719" t="str">
            <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t="str">
            <v>1.นายอุทัย  คำเขียว
2.นางสังวร  คำเขียว
3.นายเอกพงษ์  คำเขียว</v>
          </cell>
          <cell r="CE720"/>
          <cell r="CF720"/>
          <cell r="CG720"/>
          <cell r="CH720"/>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D723" t="str">
            <v>1.นายกมล  ศรีคำมูล
2.นางมาลี  ศรีคำมูล
3.นายวันไชย  สมศักดิ์
4.นางอารีย์  สมศักดิ์</v>
          </cell>
          <cell r="CE723"/>
          <cell r="CF723"/>
          <cell r="CG723"/>
          <cell r="CH723"/>
          <cell r="CK723" t="str">
            <v>วชิราภรณ์</v>
          </cell>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t="str">
            <v>นางพิทักษ์  พิมพ์เกตุ</v>
          </cell>
          <cell r="CE725"/>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t="str">
            <v/>
          </cell>
          <cell r="BD726" t="str">
            <v/>
          </cell>
          <cell r="BE726" t="str">
            <v/>
          </cell>
          <cell r="BF726" t="str">
            <v/>
          </cell>
          <cell r="BG726" t="str">
            <v/>
          </cell>
          <cell r="BH726" t="str">
            <v/>
          </cell>
          <cell r="BI726" t="str">
            <v/>
          </cell>
          <cell r="BJ726" t="str">
            <v/>
          </cell>
          <cell r="BK726" t="str">
            <v/>
          </cell>
          <cell r="BL726" t="str">
            <v/>
          </cell>
          <cell r="BM726" t="str">
            <v/>
          </cell>
          <cell r="BN726" t="str">
            <v/>
          </cell>
          <cell r="BO726" t="str">
            <v/>
          </cell>
          <cell r="BP726" t="str">
            <v/>
          </cell>
          <cell r="BQ726" t="str">
            <v/>
          </cell>
          <cell r="BR726" t="str">
            <v/>
          </cell>
          <cell r="BS726" t="str">
            <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t="str">
            <v/>
          </cell>
          <cell r="BD728" t="str">
            <v/>
          </cell>
          <cell r="BE728" t="str">
            <v/>
          </cell>
          <cell r="BF728" t="str">
            <v/>
          </cell>
          <cell r="BG728" t="str">
            <v/>
          </cell>
          <cell r="BH728" t="str">
            <v/>
          </cell>
          <cell r="BI728" t="str">
            <v/>
          </cell>
          <cell r="BJ728" t="str">
            <v/>
          </cell>
          <cell r="BK728" t="str">
            <v/>
          </cell>
          <cell r="BL728" t="str">
            <v/>
          </cell>
          <cell r="BM728" t="str">
            <v/>
          </cell>
          <cell r="BN728" t="str">
            <v/>
          </cell>
          <cell r="BO728" t="str">
            <v/>
          </cell>
          <cell r="BP728" t="str">
            <v/>
          </cell>
          <cell r="BQ728" t="str">
            <v/>
          </cell>
          <cell r="BR728" t="str">
            <v/>
          </cell>
          <cell r="BS728" t="str">
            <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t="str">
            <v/>
          </cell>
          <cell r="BD729" t="str">
            <v/>
          </cell>
          <cell r="BE729" t="str">
            <v/>
          </cell>
          <cell r="BF729" t="str">
            <v/>
          </cell>
          <cell r="BG729" t="str">
            <v/>
          </cell>
          <cell r="BH729" t="str">
            <v/>
          </cell>
          <cell r="BI729" t="str">
            <v/>
          </cell>
          <cell r="BJ729" t="str">
            <v/>
          </cell>
          <cell r="BK729" t="str">
            <v/>
          </cell>
          <cell r="BL729" t="str">
            <v/>
          </cell>
          <cell r="BM729" t="str">
            <v/>
          </cell>
          <cell r="BN729" t="str">
            <v/>
          </cell>
          <cell r="BO729" t="str">
            <v/>
          </cell>
          <cell r="BP729" t="str">
            <v/>
          </cell>
          <cell r="BQ729" t="str">
            <v/>
          </cell>
          <cell r="BR729" t="str">
            <v/>
          </cell>
          <cell r="BS729" t="str">
            <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cell r="AC732"/>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t="str">
            <v/>
          </cell>
          <cell r="BD737" t="str">
            <v/>
          </cell>
          <cell r="BE737" t="str">
            <v/>
          </cell>
          <cell r="BF737" t="str">
            <v/>
          </cell>
          <cell r="BG737" t="str">
            <v/>
          </cell>
          <cell r="BH737" t="str">
            <v/>
          </cell>
          <cell r="BI737" t="str">
            <v/>
          </cell>
          <cell r="BJ737" t="str">
            <v/>
          </cell>
          <cell r="BK737" t="str">
            <v/>
          </cell>
          <cell r="BL737" t="str">
            <v/>
          </cell>
          <cell r="BM737" t="str">
            <v/>
          </cell>
          <cell r="BN737" t="str">
            <v/>
          </cell>
          <cell r="BO737" t="str">
            <v/>
          </cell>
          <cell r="BP737" t="str">
            <v/>
          </cell>
          <cell r="BQ737" t="str">
            <v/>
          </cell>
          <cell r="BR737" t="str">
            <v/>
          </cell>
          <cell r="BS737" t="str">
            <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t="str">
            <v/>
          </cell>
          <cell r="BD742" t="str">
            <v/>
          </cell>
          <cell r="BE742" t="str">
            <v/>
          </cell>
          <cell r="BF742" t="str">
            <v/>
          </cell>
          <cell r="BG742" t="str">
            <v/>
          </cell>
          <cell r="BH742" t="str">
            <v/>
          </cell>
          <cell r="BI742" t="str">
            <v/>
          </cell>
          <cell r="BJ742" t="str">
            <v/>
          </cell>
          <cell r="BK742" t="str">
            <v/>
          </cell>
          <cell r="BL742" t="str">
            <v/>
          </cell>
          <cell r="BM742" t="str">
            <v/>
          </cell>
          <cell r="BN742" t="str">
            <v/>
          </cell>
          <cell r="BO742" t="str">
            <v/>
          </cell>
          <cell r="BP742" t="str">
            <v/>
          </cell>
          <cell r="BQ742" t="str">
            <v/>
          </cell>
          <cell r="BR742" t="str">
            <v/>
          </cell>
          <cell r="BS742" t="str">
            <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t="str">
            <v/>
          </cell>
          <cell r="BD743" t="str">
            <v/>
          </cell>
          <cell r="BE743" t="str">
            <v/>
          </cell>
          <cell r="BF743" t="str">
            <v/>
          </cell>
          <cell r="BG743" t="str">
            <v/>
          </cell>
          <cell r="BH743" t="str">
            <v/>
          </cell>
          <cell r="BI743" t="str">
            <v/>
          </cell>
          <cell r="BJ743" t="str">
            <v/>
          </cell>
          <cell r="BK743" t="str">
            <v/>
          </cell>
          <cell r="BL743" t="str">
            <v/>
          </cell>
          <cell r="BM743" t="str">
            <v/>
          </cell>
          <cell r="BN743" t="str">
            <v/>
          </cell>
          <cell r="BO743" t="str">
            <v/>
          </cell>
          <cell r="BP743" t="str">
            <v/>
          </cell>
          <cell r="BQ743" t="str">
            <v/>
          </cell>
          <cell r="BR743" t="str">
            <v/>
          </cell>
          <cell r="BS743" t="str">
            <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t="str">
            <v/>
          </cell>
          <cell r="BD744" t="str">
            <v/>
          </cell>
          <cell r="BE744" t="str">
            <v/>
          </cell>
          <cell r="BF744" t="str">
            <v/>
          </cell>
          <cell r="BG744" t="str">
            <v/>
          </cell>
          <cell r="BH744" t="str">
            <v/>
          </cell>
          <cell r="BI744" t="str">
            <v/>
          </cell>
          <cell r="BJ744" t="str">
            <v/>
          </cell>
          <cell r="BK744" t="str">
            <v/>
          </cell>
          <cell r="BL744" t="str">
            <v/>
          </cell>
          <cell r="BM744" t="str">
            <v/>
          </cell>
          <cell r="BN744" t="str">
            <v/>
          </cell>
          <cell r="BO744" t="str">
            <v/>
          </cell>
          <cell r="BP744" t="str">
            <v/>
          </cell>
          <cell r="BQ744" t="str">
            <v/>
          </cell>
          <cell r="BR744" t="str">
            <v/>
          </cell>
          <cell r="BS744" t="str">
            <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t="str">
            <v/>
          </cell>
          <cell r="BD750" t="str">
            <v/>
          </cell>
          <cell r="BE750" t="str">
            <v/>
          </cell>
          <cell r="BF750" t="str">
            <v/>
          </cell>
          <cell r="BG750" t="str">
            <v/>
          </cell>
          <cell r="BH750" t="str">
            <v/>
          </cell>
          <cell r="BI750" t="str">
            <v/>
          </cell>
          <cell r="BJ750" t="str">
            <v/>
          </cell>
          <cell r="BK750" t="str">
            <v/>
          </cell>
          <cell r="BL750" t="str">
            <v/>
          </cell>
          <cell r="BM750" t="str">
            <v/>
          </cell>
          <cell r="BN750" t="str">
            <v/>
          </cell>
          <cell r="BO750" t="str">
            <v/>
          </cell>
          <cell r="BP750" t="str">
            <v/>
          </cell>
          <cell r="BQ750" t="str">
            <v/>
          </cell>
          <cell r="BR750" t="str">
            <v/>
          </cell>
          <cell r="BS750" t="str">
            <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C755"/>
          <cell r="CD755" t="str">
            <v>นายจิรพงค์ เรือนกูล</v>
          </cell>
          <cell r="CE755">
            <v>243307</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BZ766" t="str">
            <v>ไม่พบทรัพย์</v>
          </cell>
          <cell r="CA766"/>
          <cell r="CB766"/>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A769"/>
          <cell r="CB769">
            <v>4</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1</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t="str">
            <v/>
          </cell>
          <cell r="BD773" t="str">
            <v/>
          </cell>
          <cell r="BE773" t="str">
            <v/>
          </cell>
          <cell r="BF773" t="str">
            <v/>
          </cell>
          <cell r="BG773" t="str">
            <v/>
          </cell>
          <cell r="BH773" t="str">
            <v/>
          </cell>
          <cell r="BI773" t="str">
            <v/>
          </cell>
          <cell r="BJ773" t="str">
            <v/>
          </cell>
          <cell r="BK773" t="str">
            <v/>
          </cell>
          <cell r="BL773" t="str">
            <v/>
          </cell>
          <cell r="BM773" t="str">
            <v/>
          </cell>
          <cell r="BN773" t="str">
            <v/>
          </cell>
          <cell r="BO773" t="str">
            <v/>
          </cell>
          <cell r="BP773" t="str">
            <v/>
          </cell>
          <cell r="BQ773" t="str">
            <v/>
          </cell>
          <cell r="BR773" t="str">
            <v/>
          </cell>
          <cell r="BS773" t="str">
            <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t="str">
            <v/>
          </cell>
          <cell r="BD775" t="str">
            <v/>
          </cell>
          <cell r="BE775" t="str">
            <v/>
          </cell>
          <cell r="BF775" t="str">
            <v/>
          </cell>
          <cell r="BG775" t="str">
            <v/>
          </cell>
          <cell r="BH775" t="str">
            <v/>
          </cell>
          <cell r="BI775" t="str">
            <v/>
          </cell>
          <cell r="BJ775" t="str">
            <v/>
          </cell>
          <cell r="BK775" t="str">
            <v/>
          </cell>
          <cell r="BL775" t="str">
            <v/>
          </cell>
          <cell r="BM775" t="str">
            <v/>
          </cell>
          <cell r="BN775" t="str">
            <v/>
          </cell>
          <cell r="BO775" t="str">
            <v/>
          </cell>
          <cell r="BP775" t="str">
            <v/>
          </cell>
          <cell r="BQ775" t="str">
            <v/>
          </cell>
          <cell r="BR775" t="str">
            <v/>
          </cell>
          <cell r="BS775" t="str">
            <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2254</v>
          </cell>
          <cell r="C780">
            <v>772</v>
          </cell>
          <cell r="D780">
            <v>7</v>
          </cell>
          <cell r="E780">
            <v>9</v>
          </cell>
          <cell r="F780">
            <v>2566</v>
          </cell>
          <cell r="G780">
            <v>800030687613</v>
          </cell>
          <cell r="H780" t="str">
            <v>นาย</v>
          </cell>
          <cell r="I780" t="str">
            <v xml:space="preserve">พงษ์ศักด์ </v>
          </cell>
          <cell r="J780" t="str">
            <v>วรรณตระกูล</v>
          </cell>
          <cell r="K780"/>
          <cell r="L780" t="str">
            <v>หางดง</v>
          </cell>
          <cell r="M780" t="str">
            <v>เชียงใหม่ 3</v>
          </cell>
          <cell r="N780">
            <v>8</v>
          </cell>
          <cell r="O780"/>
          <cell r="P780"/>
          <cell r="Q780"/>
          <cell r="R780"/>
          <cell r="S780" t="str">
            <v>แขวงเชียงใหม่</v>
          </cell>
          <cell r="T780"/>
          <cell r="U780"/>
          <cell r="V780" t="str">
            <v>ผบE8518</v>
          </cell>
          <cell r="W780">
            <v>2565</v>
          </cell>
          <cell r="X780"/>
          <cell r="Y780"/>
          <cell r="Z780"/>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นำส่งต้นฉบับโฉนดที่ดินและสัญญาจำนอง</v>
          </cell>
          <cell r="BC780" t="str">
            <v/>
          </cell>
          <cell r="BD780" t="str">
            <v/>
          </cell>
          <cell r="BE780" t="str">
            <v/>
          </cell>
          <cell r="BF780" t="str">
            <v/>
          </cell>
          <cell r="BG780" t="str">
            <v/>
          </cell>
          <cell r="BH780" t="str">
            <v/>
          </cell>
          <cell r="BI780" t="str">
            <v/>
          </cell>
          <cell r="BJ780" t="str">
            <v/>
          </cell>
          <cell r="BK780" t="str">
            <v/>
          </cell>
          <cell r="BL780" t="str">
            <v/>
          </cell>
          <cell r="BM780" t="str">
            <v/>
          </cell>
          <cell r="BN780" t="str">
            <v/>
          </cell>
          <cell r="BO780" t="str">
            <v/>
          </cell>
          <cell r="BP780" t="str">
            <v/>
          </cell>
          <cell r="BQ780" t="str">
            <v/>
          </cell>
          <cell r="BR780" t="str">
            <v/>
          </cell>
          <cell r="BS780" t="str">
            <v/>
          </cell>
          <cell r="BT780" t="str">
            <v>นายพงษ์ศักด์  วรรณตระกูล</v>
          </cell>
          <cell r="BU780">
            <v>0</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2255</v>
          </cell>
          <cell r="C781">
            <v>773</v>
          </cell>
          <cell r="D781">
            <v>7</v>
          </cell>
          <cell r="E781">
            <v>9</v>
          </cell>
          <cell r="F781">
            <v>2566</v>
          </cell>
          <cell r="G781">
            <v>822053004682</v>
          </cell>
          <cell r="H781" t="str">
            <v>นางสาว</v>
          </cell>
          <cell r="I781" t="str">
            <v>กัญญา</v>
          </cell>
          <cell r="J781" t="str">
            <v>แซ่กัง</v>
          </cell>
          <cell r="K781"/>
          <cell r="L781" t="str">
            <v>สารภี</v>
          </cell>
          <cell r="M781" t="str">
            <v>เชียงใหม่ 3</v>
          </cell>
          <cell r="N781">
            <v>8</v>
          </cell>
          <cell r="O781"/>
          <cell r="P781"/>
          <cell r="Q781"/>
          <cell r="R781"/>
          <cell r="S781" t="str">
            <v>แขวงเชียงใหม่</v>
          </cell>
          <cell r="T781"/>
          <cell r="U781"/>
          <cell r="V781" t="str">
            <v>ผบE794</v>
          </cell>
          <cell r="W781">
            <v>2566</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นางสาวกัญญา แซ่กัง</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2256</v>
          </cell>
          <cell r="C782">
            <v>774</v>
          </cell>
          <cell r="D782">
            <v>7</v>
          </cell>
          <cell r="E782">
            <v>9</v>
          </cell>
          <cell r="F782">
            <v>2566</v>
          </cell>
          <cell r="G782">
            <v>800060316216</v>
          </cell>
          <cell r="H782" t="str">
            <v>นาย</v>
          </cell>
          <cell r="I782" t="str">
            <v>เกรียงไกร</v>
          </cell>
          <cell r="J782" t="str">
            <v>คำแสน</v>
          </cell>
          <cell r="K782"/>
          <cell r="L782" t="str">
            <v>แม่วาง</v>
          </cell>
          <cell r="M782" t="str">
            <v>เชียงใหม่ 3</v>
          </cell>
          <cell r="N782">
            <v>8</v>
          </cell>
          <cell r="O782"/>
          <cell r="P782"/>
          <cell r="Q782"/>
          <cell r="R782"/>
          <cell r="S782" t="str">
            <v>แขวงเชียงใหม่</v>
          </cell>
          <cell r="T782"/>
          <cell r="U782"/>
          <cell r="V782" t="str">
            <v>ผบ.3888</v>
          </cell>
          <cell r="W782">
            <v>2555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นายเกรียงไกร คำแสน</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2257</v>
          </cell>
          <cell r="C783">
            <v>775</v>
          </cell>
          <cell r="D783">
            <v>12</v>
          </cell>
          <cell r="E783">
            <v>9</v>
          </cell>
          <cell r="F783">
            <v>2566</v>
          </cell>
          <cell r="G783" t="str">
            <v>800081547286,
800081547302,
800081547294</v>
          </cell>
          <cell r="H783" t="str">
            <v>นางสาว</v>
          </cell>
          <cell r="I783" t="str">
            <v>ลักษณา</v>
          </cell>
          <cell r="J783" t="str">
            <v>คำเจริญ</v>
          </cell>
          <cell r="K783"/>
          <cell r="L783" t="str">
            <v>แม่วาง</v>
          </cell>
          <cell r="M783" t="str">
            <v>เชียงใหม่ 3</v>
          </cell>
          <cell r="N783">
            <v>8</v>
          </cell>
          <cell r="O783"/>
          <cell r="P783"/>
          <cell r="Q783"/>
          <cell r="R783"/>
          <cell r="S783" t="str">
            <v>แขวงเชียงใหม่</v>
          </cell>
          <cell r="T783"/>
          <cell r="U783"/>
          <cell r="V783" t="str">
            <v>ผบE1951</v>
          </cell>
          <cell r="W783">
            <v>2563</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นำส่งต้นฉบับโฉนดที่ดินและสัญญาจำนอง//บคค.ส่งประกาศที่สนง.21/11/2566</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นางสาวลักษณา คำเจริญ</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2258</v>
          </cell>
          <cell r="C784">
            <v>776</v>
          </cell>
          <cell r="D784"/>
          <cell r="E784"/>
          <cell r="F784"/>
          <cell r="G784">
            <v>800059946361</v>
          </cell>
          <cell r="H784" t="str">
            <v>นาย</v>
          </cell>
          <cell r="I784" t="str">
            <v>วรินทร์นวัต</v>
          </cell>
          <cell r="J784" t="str">
            <v>อัชฌาสุตานันท์</v>
          </cell>
          <cell r="K784"/>
          <cell r="L784"/>
          <cell r="M784" t="str">
            <v>เชียงใหม่ 3</v>
          </cell>
          <cell r="N784">
            <v>8</v>
          </cell>
          <cell r="O784"/>
          <cell r="P784"/>
          <cell r="Q784"/>
          <cell r="R784"/>
          <cell r="S784" t="str">
            <v>จังหวัดเชียงใหม่</v>
          </cell>
          <cell r="T784"/>
          <cell r="U784"/>
          <cell r="V784" t="str">
            <v>ผบE1198</v>
          </cell>
          <cell r="W784">
            <v>2565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นายวรินทร์นวัต อัชฌาสุตานันท์</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2259</v>
          </cell>
          <cell r="C785">
            <v>777</v>
          </cell>
          <cell r="D785">
            <v>24</v>
          </cell>
          <cell r="E785">
            <v>5</v>
          </cell>
          <cell r="F785">
            <v>2566</v>
          </cell>
          <cell r="G785">
            <v>800049845228</v>
          </cell>
          <cell r="H785" t="str">
            <v>กลุ่มเครดิตยูเนี่ยมตำบลโปงทุ่ง</v>
          </cell>
          <cell r="I785"/>
          <cell r="J785"/>
          <cell r="K785"/>
          <cell r="L785" t="str">
            <v>ดอยเต่า</v>
          </cell>
          <cell r="M785" t="str">
            <v>เชียงใหม่ 3</v>
          </cell>
          <cell r="N785">
            <v>8</v>
          </cell>
          <cell r="O785" t="str">
            <v>สินเชื่อพัฒนาชนบท</v>
          </cell>
          <cell r="P785" t="str">
            <v>1.บุคคลค้ำประกัน</v>
          </cell>
          <cell r="Q785">
            <v>438712.61</v>
          </cell>
          <cell r="R785">
            <v>72883.56</v>
          </cell>
          <cell r="S785" t="str">
            <v>จังหวัดฮอด</v>
          </cell>
          <cell r="T785" t="str">
            <v>ผบE300</v>
          </cell>
          <cell r="U785">
            <v>2563</v>
          </cell>
          <cell r="V785" t="str">
            <v>ผบE300</v>
          </cell>
          <cell r="W785">
            <v>2563</v>
          </cell>
          <cell r="X785"/>
          <cell r="Y785"/>
          <cell r="Z785"/>
          <cell r="AA785">
            <v>8</v>
          </cell>
          <cell r="AB785">
            <v>9</v>
          </cell>
          <cell r="AC785">
            <v>2563</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รายงานวันที่ 4/12/2566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 xml:space="preserve">กลุ่มเครดิตยูเนี่ยมตำบลโปงทุ่ง </v>
          </cell>
          <cell r="BU785">
            <v>883263011408</v>
          </cell>
          <cell r="BV785"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5"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5" t="str">
            <v>3-5017-00237-33-1
3-5017-00239-31-7
1-5017-00057-93-0
3-5017-00188-72-1
3-5106-00640-59-1
3-5017-00234-84-6
3-5017-00244-42-6
3-5103-00050-01-1
3-5013-00050-02-0
3-5017-00237-25-0
3-5017-00241-98-2
3-5017-00210-06-8
3-5017-00192-55-8
3-5017-00246-37-2
3-5017-00244-22-1
3-5017-00244-23-0
3-5017-00192-79-5
3-5106-00648-32-0</v>
          </cell>
          <cell r="BY78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5" t="str">
            <v>ไม่พบทรัพย์</v>
          </cell>
          <cell r="CA785"/>
          <cell r="CB785"/>
          <cell r="CC785"/>
          <cell r="CD785"/>
          <cell r="CE785"/>
          <cell r="CF785"/>
          <cell r="CG785"/>
          <cell r="CH785"/>
          <cell r="CI785"/>
          <cell r="CJ785"/>
          <cell r="CK785"/>
          <cell r="CL785"/>
          <cell r="CM785"/>
          <cell r="CN785"/>
          <cell r="CO785"/>
        </row>
        <row r="786">
          <cell r="B786">
            <v>2260</v>
          </cell>
          <cell r="C786">
            <v>778</v>
          </cell>
          <cell r="D786">
            <v>17</v>
          </cell>
          <cell r="E786">
            <v>8</v>
          </cell>
          <cell r="F786">
            <v>2566</v>
          </cell>
          <cell r="G786" t="str">
            <v>800094984013,
800073309877</v>
          </cell>
          <cell r="H786" t="str">
            <v>นาย</v>
          </cell>
          <cell r="I786" t="str">
            <v>นัฏฐาวุธ</v>
          </cell>
          <cell r="J786" t="str">
            <v>สุภาโพน</v>
          </cell>
          <cell r="K786">
            <v>1500200025761</v>
          </cell>
          <cell r="L786" t="str">
            <v>ฮอด</v>
          </cell>
          <cell r="M786" t="str">
            <v>เชียงใหม่ 3</v>
          </cell>
          <cell r="N786">
            <v>8</v>
          </cell>
          <cell r="O786" t="str">
            <v>สินเชื่อธนาคารประชาชน</v>
          </cell>
          <cell r="P786" t="str">
            <v>1.บุคคลค้ำประกัน</v>
          </cell>
          <cell r="Q786">
            <v>23328</v>
          </cell>
          <cell r="R786">
            <v>8162.56</v>
          </cell>
          <cell r="S786" t="str">
            <v>จังหวัดฮอด</v>
          </cell>
          <cell r="T786" t="str">
            <v>ผบE802</v>
          </cell>
          <cell r="U786">
            <v>2565</v>
          </cell>
          <cell r="V786" t="str">
            <v>ผบE901</v>
          </cell>
          <cell r="W786">
            <v>2565</v>
          </cell>
          <cell r="X786">
            <v>22</v>
          </cell>
          <cell r="Y786">
            <v>11</v>
          </cell>
          <cell r="Z786">
            <v>2565</v>
          </cell>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นายนัฏฐาวุธ สุภาโพน</v>
          </cell>
          <cell r="BU786" t="str">
            <v>888165010301,
888165010302</v>
          </cell>
          <cell r="BV786"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6" t="str">
            <v>จำเลยที่ 1
จำเลยที่ 2
คู่สมรสจำเลยที่ 2
จำเลยที่ 3
คู่สมรสจำเลยที่ 3</v>
          </cell>
          <cell r="BX786" t="str">
            <v xml:space="preserve">1-5002-00025-76-1
3-5106-00238-52-1
3-5002-00155-27-0
3-5002-00165-04-6
1-5002-00104-42-3
</v>
          </cell>
          <cell r="BY786"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6" t="str">
            <v>พบทรัพย์</v>
          </cell>
          <cell r="CA786"/>
          <cell r="CB786"/>
          <cell r="CC786"/>
          <cell r="CD786"/>
          <cell r="CE786"/>
          <cell r="CF786"/>
          <cell r="CG786"/>
          <cell r="CH786"/>
          <cell r="CI786"/>
          <cell r="CJ786"/>
          <cell r="CK786"/>
          <cell r="CL786"/>
          <cell r="CM786"/>
          <cell r="CN786"/>
          <cell r="CO786"/>
        </row>
        <row r="787">
          <cell r="B787">
            <v>2261</v>
          </cell>
          <cell r="C787">
            <v>779</v>
          </cell>
          <cell r="D787"/>
          <cell r="E787"/>
          <cell r="F787"/>
          <cell r="G787">
            <v>800063699394</v>
          </cell>
          <cell r="H787" t="str">
            <v>นาย</v>
          </cell>
          <cell r="I787" t="str">
            <v>ชุติเดช</v>
          </cell>
          <cell r="J787" t="str">
            <v>จันทร์ณรงค์ชัย</v>
          </cell>
          <cell r="K787" t="str">
            <v>1-5099-01003-45-1</v>
          </cell>
          <cell r="L787" t="str">
            <v>สันกำแพง</v>
          </cell>
          <cell r="M787" t="str">
            <v>เชียงใหม่ 3</v>
          </cell>
          <cell r="N787">
            <v>8</v>
          </cell>
          <cell r="O787" t="str">
            <v>สินเชื่อธนาคารประชาชน</v>
          </cell>
          <cell r="P787" t="str">
            <v>1.บุคคลค้ำประกัน</v>
          </cell>
          <cell r="Q787"/>
          <cell r="R787"/>
          <cell r="S787" t="str">
            <v>แขวงเชียงใหม่</v>
          </cell>
          <cell r="T787" t="str">
            <v>ผบE5686</v>
          </cell>
          <cell r="U787">
            <v>2564</v>
          </cell>
          <cell r="V787" t="str">
            <v>ผบE5197</v>
          </cell>
          <cell r="W787">
            <v>2565</v>
          </cell>
          <cell r="X787"/>
          <cell r="Y787"/>
          <cell r="Z787"/>
          <cell r="AA787">
            <v>25</v>
          </cell>
          <cell r="AB787">
            <v>7</v>
          </cell>
          <cell r="AC787">
            <v>2565</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นายชุติเดช จันทร์ณรงค์ชัย</v>
          </cell>
          <cell r="BU787">
            <v>883263010384</v>
          </cell>
          <cell r="BV787" t="str">
            <v xml:space="preserve">1.นายชุติเดช  จันทร์ณรงค์ชัย
2.นายศุภฤกษ์  ต๊ะเรือน
3.นางไข่แก้ว  มีชัย
4.นางสาวขวัญใจ  วรเกษมศักดิ์
</v>
          </cell>
          <cell r="BW787" t="str">
            <v xml:space="preserve">จำเลยที่ 1
จำเลยที่ 2
ทายาทโดยธรรมของจำเลยที่ 3
จำเลยที่ 3
</v>
          </cell>
          <cell r="BX787" t="str">
            <v xml:space="preserve">1-5099-01003-45-1
1-5099-00983-10-0
3-5804-00260-18-2
1-1020-00564-48-5
</v>
          </cell>
          <cell r="BY78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7" t="str">
            <v>ไม่พบทรัพย์</v>
          </cell>
          <cell r="CA787"/>
          <cell r="CB787"/>
          <cell r="CC787"/>
          <cell r="CD787"/>
          <cell r="CE787"/>
          <cell r="CF787"/>
          <cell r="CG787"/>
          <cell r="CH787"/>
          <cell r="CI787"/>
          <cell r="CJ787"/>
          <cell r="CK787"/>
          <cell r="CL787"/>
          <cell r="CM787"/>
          <cell r="CN787"/>
          <cell r="CO787"/>
        </row>
        <row r="788">
          <cell r="B788">
            <v>2262</v>
          </cell>
          <cell r="C788">
            <v>780</v>
          </cell>
          <cell r="D788">
            <v>3</v>
          </cell>
          <cell r="E788">
            <v>8</v>
          </cell>
          <cell r="F788">
            <v>2566</v>
          </cell>
          <cell r="G788">
            <v>800082419931</v>
          </cell>
          <cell r="H788" t="str">
            <v>นาย</v>
          </cell>
          <cell r="I788" t="str">
            <v>เชิดชัย</v>
          </cell>
          <cell r="J788" t="str">
            <v>สุคำ</v>
          </cell>
          <cell r="K788">
            <v>3500600513467</v>
          </cell>
          <cell r="L788" t="str">
            <v>แม่ริม</v>
          </cell>
          <cell r="M788" t="str">
            <v>เชียงใหม่ 2</v>
          </cell>
          <cell r="N788">
            <v>8</v>
          </cell>
          <cell r="O788" t="str">
            <v>สินเชื่อธนาคารประชาชน</v>
          </cell>
          <cell r="P788" t="str">
            <v>1.บุคคลค้ำประกัน</v>
          </cell>
          <cell r="Q788">
            <v>54654</v>
          </cell>
          <cell r="R788">
            <v>24916.84</v>
          </cell>
          <cell r="S788" t="str">
            <v>แขวงเชียงใหม่</v>
          </cell>
          <cell r="T788" t="str">
            <v>ผบE1438</v>
          </cell>
          <cell r="U788">
            <v>2566</v>
          </cell>
          <cell r="V788" t="str">
            <v>ผบE3293</v>
          </cell>
          <cell r="W788">
            <v>2566</v>
          </cell>
          <cell r="X788">
            <v>16</v>
          </cell>
          <cell r="Y788">
            <v>5</v>
          </cell>
          <cell r="Z788">
            <v>2566</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มีคำสั่งสืบทรัพย์ วันที่ 3/8/2566 // สืบแล้วรายงานผลวันที่</v>
          </cell>
          <cell r="BC788">
            <v>1200</v>
          </cell>
          <cell r="BD788">
            <v>10</v>
          </cell>
          <cell r="BE788">
            <v>6</v>
          </cell>
          <cell r="BF788">
            <v>2567</v>
          </cell>
          <cell r="BG788">
            <v>0</v>
          </cell>
          <cell r="BH788" t="str">
            <v>-</v>
          </cell>
          <cell r="BI788" t="str">
            <v>-</v>
          </cell>
          <cell r="BJ788" t="str">
            <v>-</v>
          </cell>
          <cell r="BK788">
            <v>0</v>
          </cell>
          <cell r="BL788">
            <v>2085</v>
          </cell>
          <cell r="BM788">
            <v>0</v>
          </cell>
          <cell r="BN788" t="str">
            <v/>
          </cell>
          <cell r="BO788" t="str">
            <v/>
          </cell>
          <cell r="BP788" t="str">
            <v/>
          </cell>
          <cell r="BQ788" t="str">
            <v>-</v>
          </cell>
          <cell r="BR788" t="str">
            <v>-</v>
          </cell>
          <cell r="BS788" t="str">
            <v>-</v>
          </cell>
          <cell r="BT788" t="str">
            <v>นายเชิดชัย สุคำ</v>
          </cell>
          <cell r="BU788">
            <v>800082419931</v>
          </cell>
          <cell r="BV788" t="str">
            <v>1.นายเชิดชัย  สุคำ
2.นางสาวอาฐิชา  จันทรารัตน์ศิริ
3.นางสาวอนุศนิยา  อัจฉริยวงศ์
4.นางณัฐชญา  แสกขุนทด</v>
          </cell>
          <cell r="BW788" t="str">
            <v>จำเลยที่ 1
คู่สมรสจำเลยที่ 1
จำเลยที่ 2
จำเลยที่ 3</v>
          </cell>
          <cell r="BX788" t="str">
            <v>3-5006-00513-46-7
3-3020-00261-98-3
8-5807-73002-05-8
3-3020-00940-70-8</v>
          </cell>
          <cell r="BY788"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8" t="str">
            <v>พบทรัพย์</v>
          </cell>
          <cell r="CA788"/>
          <cell r="CB788">
            <v>4</v>
          </cell>
          <cell r="CC788"/>
          <cell r="CD788"/>
          <cell r="CE788"/>
          <cell r="CF788"/>
          <cell r="CG788"/>
          <cell r="CH788"/>
          <cell r="CI788"/>
          <cell r="CJ788"/>
          <cell r="CK788"/>
          <cell r="CL788"/>
          <cell r="CM788"/>
          <cell r="CN788"/>
          <cell r="CO788"/>
        </row>
        <row r="789">
          <cell r="B789">
            <v>2263</v>
          </cell>
          <cell r="C789">
            <v>781</v>
          </cell>
          <cell r="D789">
            <v>21</v>
          </cell>
          <cell r="E789">
            <v>8</v>
          </cell>
          <cell r="F789">
            <v>2566</v>
          </cell>
          <cell r="G789">
            <v>800081782453</v>
          </cell>
          <cell r="H789" t="str">
            <v>นางสาว</v>
          </cell>
          <cell r="I789" t="str">
            <v>ฐิติมา</v>
          </cell>
          <cell r="J789" t="str">
            <v>อุ่นเมืองอินทร์</v>
          </cell>
          <cell r="K789" t="str">
            <v>1-5099-00895-15-4</v>
          </cell>
          <cell r="L789" t="str">
            <v>สันทราย</v>
          </cell>
          <cell r="M789" t="str">
            <v>เชียงใหม่ 2</v>
          </cell>
          <cell r="N789">
            <v>8</v>
          </cell>
          <cell r="O789" t="str">
            <v>สินเชื่อธนาคารประชาชน</v>
          </cell>
          <cell r="P789" t="str">
            <v>1.บุคคลค้ำประกัน</v>
          </cell>
          <cell r="Q789">
            <v>103108.2</v>
          </cell>
          <cell r="R789">
            <v>43022.89</v>
          </cell>
          <cell r="S789" t="str">
            <v>แขวงเชียงใหม่</v>
          </cell>
          <cell r="T789" t="str">
            <v>ผบE2738</v>
          </cell>
          <cell r="U789">
            <v>2566</v>
          </cell>
          <cell r="V789" t="str">
            <v>ผบE4432</v>
          </cell>
          <cell r="W789">
            <v>2566</v>
          </cell>
          <cell r="X789">
            <v>12</v>
          </cell>
          <cell r="Y789">
            <v>6</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21/8/2566 // สืบแล้วรายงานผลวันที่ 7/12/2566</v>
          </cell>
          <cell r="BC789">
            <v>900</v>
          </cell>
          <cell r="BD789">
            <v>10</v>
          </cell>
          <cell r="BE789">
            <v>6</v>
          </cell>
          <cell r="BF789">
            <v>2567</v>
          </cell>
          <cell r="BG789">
            <v>0</v>
          </cell>
          <cell r="BH789" t="str">
            <v>-</v>
          </cell>
          <cell r="BI789" t="str">
            <v>-</v>
          </cell>
          <cell r="BJ789" t="str">
            <v>-</v>
          </cell>
          <cell r="BK789">
            <v>0</v>
          </cell>
          <cell r="BL789">
            <v>940</v>
          </cell>
          <cell r="BM789">
            <v>0</v>
          </cell>
          <cell r="BN789" t="str">
            <v/>
          </cell>
          <cell r="BO789" t="str">
            <v/>
          </cell>
          <cell r="BP789" t="str">
            <v/>
          </cell>
          <cell r="BQ789" t="str">
            <v>-</v>
          </cell>
          <cell r="BR789" t="str">
            <v>-</v>
          </cell>
          <cell r="BS789" t="str">
            <v>-</v>
          </cell>
          <cell r="BT789" t="str">
            <v>นางสาวฐิติมา อุ่นเมืองอินทร์</v>
          </cell>
          <cell r="BU789">
            <v>883266010023</v>
          </cell>
          <cell r="BV789" t="str">
            <v>1.นางสาวฐิติมา  อุ่นเมืองอินทร์
2.นางสาวสายฝน  สุนกาย
3.นายวัฒนา  วงค์หมึก</v>
          </cell>
          <cell r="BW789" t="str">
            <v>จำเลยที่ 1
จำเลยที่ 2
จำเลยที่ 3</v>
          </cell>
          <cell r="BX789" t="str">
            <v>1-5099-00895-15-4
3-5007-00340-71-8
1-5099-00957-17-6</v>
          </cell>
          <cell r="BY789"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89" t="str">
            <v>ไม่พบทรัพย์</v>
          </cell>
          <cell r="CA789"/>
          <cell r="CB789">
            <v>3</v>
          </cell>
          <cell r="CC789"/>
          <cell r="CD789"/>
          <cell r="CE789"/>
          <cell r="CF789"/>
          <cell r="CG789"/>
          <cell r="CH789"/>
          <cell r="CI789"/>
          <cell r="CJ789"/>
          <cell r="CK789"/>
          <cell r="CL789"/>
          <cell r="CM789"/>
          <cell r="CN789"/>
          <cell r="CO789"/>
        </row>
        <row r="790">
          <cell r="B790">
            <v>2264</v>
          </cell>
          <cell r="C790">
            <v>782</v>
          </cell>
          <cell r="D790">
            <v>6</v>
          </cell>
          <cell r="E790">
            <v>9</v>
          </cell>
          <cell r="F790">
            <v>2566</v>
          </cell>
          <cell r="G790">
            <v>800059343817</v>
          </cell>
          <cell r="H790" t="str">
            <v>นาง</v>
          </cell>
          <cell r="I790" t="str">
            <v>งามพิศ</v>
          </cell>
          <cell r="J790" t="str">
            <v>อินต๊ะ</v>
          </cell>
          <cell r="K790" t="str">
            <v>3-5014-00202-13-2</v>
          </cell>
          <cell r="L790" t="str">
            <v>สันทราย</v>
          </cell>
          <cell r="M790" t="str">
            <v>เชียงใหม่ 2</v>
          </cell>
          <cell r="N790">
            <v>8</v>
          </cell>
          <cell r="O790" t="str">
            <v>สินเชื่อธนาคารประชาชน</v>
          </cell>
          <cell r="P790" t="str">
            <v>1.บุคคลค้ำประกัน</v>
          </cell>
          <cell r="Q790">
            <v>96265</v>
          </cell>
          <cell r="R790">
            <v>20217.240000000002</v>
          </cell>
          <cell r="S790" t="str">
            <v>แขวงเชียงใหม่</v>
          </cell>
          <cell r="T790" t="str">
            <v>ผบE2737</v>
          </cell>
          <cell r="U790">
            <v>2566</v>
          </cell>
          <cell r="V790" t="str">
            <v>ผบE4435</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6/9/2566 // สืบแล้วรายงานผลวันที่ 16/12/2566 // เบิกสืบ 10/6/2567</v>
          </cell>
          <cell r="BC790">
            <v>1500</v>
          </cell>
          <cell r="BD790">
            <v>10</v>
          </cell>
          <cell r="BE790">
            <v>6</v>
          </cell>
          <cell r="BF790">
            <v>2567</v>
          </cell>
          <cell r="BG790">
            <v>0</v>
          </cell>
          <cell r="BH790" t="str">
            <v>-</v>
          </cell>
          <cell r="BI790" t="str">
            <v>-</v>
          </cell>
          <cell r="BJ790" t="str">
            <v>-</v>
          </cell>
          <cell r="BK790">
            <v>0</v>
          </cell>
          <cell r="BL790">
            <v>1645</v>
          </cell>
          <cell r="BM790">
            <v>0</v>
          </cell>
          <cell r="BN790" t="str">
            <v/>
          </cell>
          <cell r="BO790" t="str">
            <v/>
          </cell>
          <cell r="BP790" t="str">
            <v/>
          </cell>
          <cell r="BQ790" t="str">
            <v>-</v>
          </cell>
          <cell r="BR790" t="str">
            <v>-</v>
          </cell>
          <cell r="BS790" t="str">
            <v>-</v>
          </cell>
          <cell r="BT790" t="str">
            <v>นางงามพิศ อินต๊ะ</v>
          </cell>
          <cell r="BU790">
            <v>883266010024</v>
          </cell>
          <cell r="BV790" t="str">
            <v>1.นางสาวงามพิศ อินต๊ะ
2.นายเสน่ห์  อินต๊ะ
3.นางผานิตร  พานคำดาว
4.นายวิวัฒน์  พานคำดาว
5.นางสาววชิราภรณ์  ดมดอก</v>
          </cell>
          <cell r="BW790" t="str">
            <v>จำเลยที่ 1
คู่สมรสจำเลยที่ 1
จำเลยที่ 2
คู่สมรสจำเลยที่ 2
จำเลยที่ 3</v>
          </cell>
          <cell r="BX790" t="str">
            <v>3-5014-00202-13-2
3-5014-00201-67-5
3-5014-00202-23-0
3-5711-00065-50-4
3-5011-00228-62-4</v>
          </cell>
          <cell r="BY790"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0" t="str">
            <v>พบทรัพย์</v>
          </cell>
          <cell r="CA790"/>
          <cell r="CB790">
            <v>5</v>
          </cell>
          <cell r="CC790"/>
          <cell r="CD790"/>
          <cell r="CE790"/>
          <cell r="CF790"/>
          <cell r="CG790"/>
          <cell r="CH790"/>
          <cell r="CI790"/>
          <cell r="CJ790"/>
          <cell r="CK790"/>
          <cell r="CL790"/>
          <cell r="CM790"/>
          <cell r="CN790"/>
          <cell r="CO790"/>
        </row>
        <row r="791">
          <cell r="B791">
            <v>2265</v>
          </cell>
          <cell r="C791">
            <v>783</v>
          </cell>
          <cell r="D791">
            <v>6</v>
          </cell>
          <cell r="E791">
            <v>9</v>
          </cell>
          <cell r="F791">
            <v>2566</v>
          </cell>
          <cell r="G791">
            <v>800085947532</v>
          </cell>
          <cell r="H791" t="str">
            <v>นางสาว</v>
          </cell>
          <cell r="I791" t="str">
            <v xml:space="preserve">รัตนาภรณ์ </v>
          </cell>
          <cell r="J791" t="str">
            <v>พงษ์ตัน</v>
          </cell>
          <cell r="K791">
            <v>1509901584551</v>
          </cell>
          <cell r="L791" t="str">
            <v>สันทราย</v>
          </cell>
          <cell r="M791" t="str">
            <v>เชียงใหม่ 2</v>
          </cell>
          <cell r="N791">
            <v>8</v>
          </cell>
          <cell r="O791" t="str">
            <v>สินเชื่อธนาคารประชาชน</v>
          </cell>
          <cell r="P791" t="str">
            <v>1.บุคคลค้ำประกัน</v>
          </cell>
          <cell r="Q791">
            <v>55988</v>
          </cell>
          <cell r="R791">
            <v>22725.16</v>
          </cell>
          <cell r="S791" t="str">
            <v>แขวงเชียงใหม่</v>
          </cell>
          <cell r="T791" t="str">
            <v>ผบE1467</v>
          </cell>
          <cell r="U791">
            <v>2566</v>
          </cell>
          <cell r="V791" t="str">
            <v>ผบE4441</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v>
          </cell>
          <cell r="BC791">
            <v>900</v>
          </cell>
          <cell r="BD791">
            <v>10</v>
          </cell>
          <cell r="BE791">
            <v>6</v>
          </cell>
          <cell r="BF791">
            <v>2567</v>
          </cell>
          <cell r="BG791">
            <v>0</v>
          </cell>
          <cell r="BH791" t="str">
            <v>-</v>
          </cell>
          <cell r="BI791" t="str">
            <v>-</v>
          </cell>
          <cell r="BJ791" t="str">
            <v>-</v>
          </cell>
          <cell r="BK791">
            <v>0</v>
          </cell>
          <cell r="BL791">
            <v>1190</v>
          </cell>
          <cell r="BM791">
            <v>0</v>
          </cell>
          <cell r="BN791" t="str">
            <v/>
          </cell>
          <cell r="BO791" t="str">
            <v/>
          </cell>
          <cell r="BP791" t="str">
            <v/>
          </cell>
          <cell r="BQ791" t="str">
            <v>-</v>
          </cell>
          <cell r="BR791" t="str">
            <v>-</v>
          </cell>
          <cell r="BS791" t="str">
            <v>-</v>
          </cell>
          <cell r="BT791" t="str">
            <v>นางสาวรัตนาภรณ์  พงษ์ตัน</v>
          </cell>
          <cell r="BU791">
            <v>883265010850</v>
          </cell>
          <cell r="BV791" t="str">
            <v>1.นางสาวรัตนาภรณ์  พงษ์ตัน
2.นายธนกฤต  โตวิเชียร
3.นางสาวกัญจน์ชนา  มูลละ</v>
          </cell>
          <cell r="BW791" t="str">
            <v xml:space="preserve">จำเลยที่ 1
จำเลยที่ 2
จำเลยที่ 3 
</v>
          </cell>
          <cell r="BX791" t="str">
            <v>1-5099-01584-55-1
1-5099-01532--42-0
1-5099-01519-66-1</v>
          </cell>
          <cell r="BY791"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1" t="str">
            <v>พบทรัพย์</v>
          </cell>
          <cell r="CA791"/>
          <cell r="CB791">
            <v>3</v>
          </cell>
          <cell r="CC791"/>
          <cell r="CD791"/>
          <cell r="CE791"/>
          <cell r="CF791"/>
          <cell r="CG791"/>
          <cell r="CH791"/>
          <cell r="CI791"/>
          <cell r="CJ791"/>
          <cell r="CK791"/>
          <cell r="CL791"/>
          <cell r="CM791"/>
          <cell r="CN791"/>
          <cell r="CO791"/>
        </row>
        <row r="792">
          <cell r="B792">
            <v>2266</v>
          </cell>
          <cell r="C792">
            <v>784</v>
          </cell>
          <cell r="D792"/>
          <cell r="E792"/>
          <cell r="F792"/>
          <cell r="G792">
            <v>800076818585</v>
          </cell>
          <cell r="H792" t="str">
            <v>ว่าที่ร้อยตรี</v>
          </cell>
          <cell r="I792" t="str">
            <v>ณัฐสิมา</v>
          </cell>
          <cell r="J792" t="str">
            <v>ถนอมบุญ</v>
          </cell>
          <cell r="K792" t="str">
            <v>1 5099 01032 29 0</v>
          </cell>
          <cell r="L792" t="str">
            <v>แม่โจ้</v>
          </cell>
          <cell r="M792" t="str">
            <v>เชียงใหม่ 2</v>
          </cell>
          <cell r="N792">
            <v>8</v>
          </cell>
          <cell r="O792" t="str">
            <v>สินเชื่อธนาคารประชาชน</v>
          </cell>
          <cell r="P792" t="str">
            <v>1.บุคคลค้ำประกัน</v>
          </cell>
          <cell r="Q792">
            <v>69067.14</v>
          </cell>
          <cell r="R792">
            <v>27201.83</v>
          </cell>
          <cell r="S792" t="str">
            <v>แขวงเชียงใหม่</v>
          </cell>
          <cell r="T792" t="str">
            <v>ผบE7158</v>
          </cell>
          <cell r="U792">
            <v>2565</v>
          </cell>
          <cell r="V792" t="str">
            <v>ผบE139</v>
          </cell>
          <cell r="W792">
            <v>2566</v>
          </cell>
          <cell r="X792">
            <v>17</v>
          </cell>
          <cell r="Y792">
            <v>1</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7/9/2566 // สืบแล้วรายงานผลวันที่ 7/12/2566</v>
          </cell>
          <cell r="BC792">
            <v>1200</v>
          </cell>
          <cell r="BD792">
            <v>10</v>
          </cell>
          <cell r="BE792">
            <v>6</v>
          </cell>
          <cell r="BF792">
            <v>2567</v>
          </cell>
          <cell r="BG792">
            <v>0</v>
          </cell>
          <cell r="BH792" t="str">
            <v>-</v>
          </cell>
          <cell r="BI792" t="str">
            <v>-</v>
          </cell>
          <cell r="BJ792" t="str">
            <v>-</v>
          </cell>
          <cell r="BK792">
            <v>0</v>
          </cell>
          <cell r="BL792">
            <v>1485</v>
          </cell>
          <cell r="BM792">
            <v>0</v>
          </cell>
          <cell r="BN792" t="str">
            <v/>
          </cell>
          <cell r="BO792" t="str">
            <v/>
          </cell>
          <cell r="BP792" t="str">
            <v/>
          </cell>
          <cell r="BQ792" t="str">
            <v>-</v>
          </cell>
          <cell r="BR792" t="str">
            <v>-</v>
          </cell>
          <cell r="BS792" t="str">
            <v>-</v>
          </cell>
          <cell r="BT792" t="str">
            <v>ว่าที่ร้อยตรีณัฐสิมา ถนอมบุญ</v>
          </cell>
          <cell r="BU792">
            <v>883265010433</v>
          </cell>
          <cell r="BV792" t="str">
            <v>1.ว่าที่ร้อยตรีหญิงณัฐสิมา  ถนอมบุญ
2.ว่าที่ร้อยตรีหญิงอรนภา  แสนเกรียง
3.นางชญาณ์นันท์  บัวเกตุ
4.นายเอกชัย  บัวเกตุ</v>
          </cell>
          <cell r="BW792" t="str">
            <v>จำเลยที่ 1
จำเลยที่ 2
จำเลยที่ 3
คู่สมรสจำเลยที่ 3</v>
          </cell>
          <cell r="BX792" t="str">
            <v>1-5099-01032-29-0
1-5099-01016-87-1
3-5014-00137-87-0
3-8106-00038-81-2</v>
          </cell>
          <cell r="BY79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2" t="str">
            <v>ไม่พบทรัพย์</v>
          </cell>
          <cell r="CA792"/>
          <cell r="CB792">
            <v>4</v>
          </cell>
          <cell r="CC792"/>
          <cell r="CD792"/>
          <cell r="CE792"/>
          <cell r="CF792"/>
          <cell r="CG792"/>
          <cell r="CH792"/>
          <cell r="CI792"/>
          <cell r="CJ792"/>
          <cell r="CK792"/>
          <cell r="CL792"/>
          <cell r="CM792"/>
          <cell r="CN792"/>
          <cell r="CO792"/>
        </row>
        <row r="793">
          <cell r="B793">
            <v>2267</v>
          </cell>
          <cell r="C793">
            <v>785</v>
          </cell>
          <cell r="D793"/>
          <cell r="E793"/>
          <cell r="F793"/>
          <cell r="G793">
            <v>800145587260</v>
          </cell>
          <cell r="H793" t="str">
            <v>นาย</v>
          </cell>
          <cell r="I793" t="str">
            <v xml:space="preserve">กิตติ </v>
          </cell>
          <cell r="J793" t="str">
            <v>อุ่นเรือน</v>
          </cell>
          <cell r="K793">
            <v>1500700113375</v>
          </cell>
          <cell r="L793" t="str">
            <v>แม่โจ้</v>
          </cell>
          <cell r="M793" t="str">
            <v>เชียงใหม่ 2</v>
          </cell>
          <cell r="N793">
            <v>8</v>
          </cell>
          <cell r="O793" t="str">
            <v>สินเชื่อธนาคารประชาชน</v>
          </cell>
          <cell r="P793" t="str">
            <v>1.บุคคลค้ำประกัน</v>
          </cell>
          <cell r="Q793">
            <v>45833</v>
          </cell>
          <cell r="R793">
            <v>3717.47</v>
          </cell>
          <cell r="S793" t="str">
            <v>แขวงเชียงดาว</v>
          </cell>
          <cell r="T793" t="str">
            <v>ผบE16</v>
          </cell>
          <cell r="U793">
            <v>2566</v>
          </cell>
          <cell r="V793" t="str">
            <v>ผบE96</v>
          </cell>
          <cell r="W793">
            <v>2566</v>
          </cell>
          <cell r="X793">
            <v>6</v>
          </cell>
          <cell r="Y793">
            <v>2</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600</v>
          </cell>
          <cell r="BD793">
            <v>10</v>
          </cell>
          <cell r="BE793">
            <v>6</v>
          </cell>
          <cell r="BF793">
            <v>2567</v>
          </cell>
          <cell r="BG793">
            <v>0</v>
          </cell>
          <cell r="BH793" t="str">
            <v>-</v>
          </cell>
          <cell r="BI793" t="str">
            <v>-</v>
          </cell>
          <cell r="BJ793" t="str">
            <v>-</v>
          </cell>
          <cell r="BK793">
            <v>0</v>
          </cell>
          <cell r="BL793">
            <v>945</v>
          </cell>
          <cell r="BM793">
            <v>0</v>
          </cell>
          <cell r="BN793" t="str">
            <v/>
          </cell>
          <cell r="BO793" t="str">
            <v/>
          </cell>
          <cell r="BP793" t="str">
            <v/>
          </cell>
          <cell r="BQ793" t="str">
            <v>-</v>
          </cell>
          <cell r="BR793" t="str">
            <v>-</v>
          </cell>
          <cell r="BS793" t="str">
            <v>-</v>
          </cell>
          <cell r="BT793" t="str">
            <v>นายกิตติ  อุ่นเรือน</v>
          </cell>
          <cell r="BU793">
            <v>883265010855</v>
          </cell>
          <cell r="BV793" t="str">
            <v>1.นายกิตติ  อุ่นเรือน
2.นายณัฐพงค์  เรือนงาม</v>
          </cell>
          <cell r="BW793" t="str">
            <v>จำเลยที่ 1
จำเลยที่ 2</v>
          </cell>
          <cell r="BX793" t="str">
            <v>1-5007-00113-37-5
1-5005-00086-17-1</v>
          </cell>
          <cell r="BY79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3" t="str">
            <v>ไม่พบทรัพย์</v>
          </cell>
          <cell r="CA793"/>
          <cell r="CB793">
            <v>2</v>
          </cell>
          <cell r="CC793"/>
          <cell r="CD793"/>
          <cell r="CE793"/>
          <cell r="CF793"/>
          <cell r="CG793"/>
          <cell r="CH793"/>
          <cell r="CI793"/>
          <cell r="CJ793"/>
          <cell r="CK793"/>
          <cell r="CL793"/>
          <cell r="CM793"/>
          <cell r="CN793"/>
          <cell r="CO793"/>
        </row>
        <row r="794">
          <cell r="B794">
            <v>2268</v>
          </cell>
          <cell r="C794">
            <v>786</v>
          </cell>
          <cell r="D794">
            <v>4</v>
          </cell>
          <cell r="E794">
            <v>8</v>
          </cell>
          <cell r="F794">
            <v>2566</v>
          </cell>
          <cell r="G794">
            <v>800102279513</v>
          </cell>
          <cell r="H794" t="str">
            <v>นางสาว</v>
          </cell>
          <cell r="I794" t="str">
            <v>ลลิภัทร</v>
          </cell>
          <cell r="J794" t="str">
            <v>คัมภีระ</v>
          </cell>
          <cell r="K794">
            <v>3501300819595</v>
          </cell>
          <cell r="L794" t="str">
            <v>เชียงใหม่</v>
          </cell>
          <cell r="M794" t="str">
            <v>เชียงใหม่ 1</v>
          </cell>
          <cell r="N794">
            <v>8</v>
          </cell>
          <cell r="O794" t="str">
            <v>สินเชื่อธนาคารประชาชน</v>
          </cell>
          <cell r="P794" t="str">
            <v>1.บุคคลค้ำประกัน</v>
          </cell>
          <cell r="Q794">
            <v>197696</v>
          </cell>
          <cell r="R794">
            <v>29343.73</v>
          </cell>
          <cell r="S794" t="str">
            <v>แขวงเชียงใหม่</v>
          </cell>
          <cell r="T794" t="str">
            <v>ผบE6235</v>
          </cell>
          <cell r="U794">
            <v>2565</v>
          </cell>
          <cell r="V794" t="str">
            <v>ผบE8430</v>
          </cell>
          <cell r="W794">
            <v>2565</v>
          </cell>
          <cell r="X794">
            <v>28</v>
          </cell>
          <cell r="Y794">
            <v>11</v>
          </cell>
          <cell r="Z794">
            <v>2565</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4/8/2566 // สืบแล้วรายงานผลวันที่ 8/12/2566</v>
          </cell>
          <cell r="BC794" t="str">
            <v/>
          </cell>
          <cell r="BD794" t="str">
            <v/>
          </cell>
          <cell r="BE794" t="str">
            <v/>
          </cell>
          <cell r="BF794" t="str">
            <v/>
          </cell>
          <cell r="BG794" t="str">
            <v/>
          </cell>
          <cell r="BH794" t="str">
            <v/>
          </cell>
          <cell r="BI794" t="str">
            <v/>
          </cell>
          <cell r="BJ794" t="str">
            <v/>
          </cell>
          <cell r="BK794" t="str">
            <v/>
          </cell>
          <cell r="BL794" t="str">
            <v/>
          </cell>
          <cell r="BM794" t="str">
            <v/>
          </cell>
          <cell r="BN794" t="str">
            <v/>
          </cell>
          <cell r="BO794" t="str">
            <v/>
          </cell>
          <cell r="BP794" t="str">
            <v/>
          </cell>
          <cell r="BQ794" t="str">
            <v/>
          </cell>
          <cell r="BR794" t="str">
            <v/>
          </cell>
          <cell r="BS794" t="str">
            <v/>
          </cell>
          <cell r="BT794" t="str">
            <v>นางสาวลลิภัทร คัมภีระ</v>
          </cell>
          <cell r="BU794">
            <v>883165010124</v>
          </cell>
          <cell r="BV794" t="str">
            <v>1.นางสาวลลิภัทร  คัมภีระ
2.นายฉัตรินทร์  มะโน</v>
          </cell>
          <cell r="BW794" t="str">
            <v>จำเลยที่ 1
จำเลยที่ 2</v>
          </cell>
          <cell r="BX794" t="str">
            <v>3-5013-00819-59-6
1-5099-01338-41-1</v>
          </cell>
          <cell r="BY79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4" t="str">
            <v>ไม่พบทรัพย์</v>
          </cell>
          <cell r="CA794"/>
          <cell r="CB794">
            <v>2</v>
          </cell>
          <cell r="CC794"/>
          <cell r="CD794"/>
          <cell r="CE794"/>
          <cell r="CF794"/>
          <cell r="CG794"/>
          <cell r="CH794"/>
          <cell r="CI794"/>
          <cell r="CJ794"/>
          <cell r="CK794"/>
          <cell r="CL794"/>
          <cell r="CM794"/>
          <cell r="CN794"/>
          <cell r="CO794"/>
        </row>
        <row r="795">
          <cell r="B795">
            <v>2269</v>
          </cell>
          <cell r="C795">
            <v>787</v>
          </cell>
          <cell r="D795">
            <v>4</v>
          </cell>
          <cell r="E795">
            <v>8</v>
          </cell>
          <cell r="F795">
            <v>2566</v>
          </cell>
          <cell r="G795">
            <v>800099092846</v>
          </cell>
          <cell r="H795" t="str">
            <v>นางสาว</v>
          </cell>
          <cell r="I795" t="str">
            <v>มณฑน์รัตน์</v>
          </cell>
          <cell r="J795" t="str">
            <v>จิตรทรวง</v>
          </cell>
          <cell r="K795">
            <v>3500600172422</v>
          </cell>
          <cell r="L795" t="str">
            <v>เชียงใหม่</v>
          </cell>
          <cell r="M795" t="str">
            <v>เชียงใหม่ 1</v>
          </cell>
          <cell r="N795">
            <v>8</v>
          </cell>
          <cell r="O795" t="str">
            <v>สินเชื่อธนาคารประชาชน</v>
          </cell>
          <cell r="P795" t="str">
            <v>1.บุคคลค้ำประกัน</v>
          </cell>
          <cell r="Q795">
            <v>130325</v>
          </cell>
          <cell r="R795">
            <v>34665.800000000003</v>
          </cell>
          <cell r="S795" t="str">
            <v>แขวงเชียงใหม่</v>
          </cell>
          <cell r="T795" t="str">
            <v>ผบE7139</v>
          </cell>
          <cell r="U795">
            <v>2565</v>
          </cell>
          <cell r="V795" t="str">
            <v>ผบE245</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t="str">
            <v/>
          </cell>
          <cell r="BD795" t="str">
            <v/>
          </cell>
          <cell r="BE795" t="str">
            <v/>
          </cell>
          <cell r="BF795" t="str">
            <v/>
          </cell>
          <cell r="BG795" t="str">
            <v/>
          </cell>
          <cell r="BH795" t="str">
            <v/>
          </cell>
          <cell r="BI795" t="str">
            <v/>
          </cell>
          <cell r="BJ795" t="str">
            <v/>
          </cell>
          <cell r="BK795" t="str">
            <v/>
          </cell>
          <cell r="BL795" t="str">
            <v/>
          </cell>
          <cell r="BM795" t="str">
            <v/>
          </cell>
          <cell r="BN795" t="str">
            <v/>
          </cell>
          <cell r="BO795" t="str">
            <v/>
          </cell>
          <cell r="BP795" t="str">
            <v/>
          </cell>
          <cell r="BQ795" t="str">
            <v/>
          </cell>
          <cell r="BR795" t="str">
            <v/>
          </cell>
          <cell r="BS795" t="str">
            <v/>
          </cell>
          <cell r="BT795" t="str">
            <v>นางสาวมณฑน์รัตน์ จิตรทรวง</v>
          </cell>
          <cell r="BU795">
            <v>883165010179</v>
          </cell>
          <cell r="BV795" t="str">
            <v>1.มณฑน์รัตน์  จิตรทรวง
2.นางสาวมัทนา  รินฤาษี
3.นางบุณยากรณ์  รินทร์ทา</v>
          </cell>
          <cell r="BW795" t="str">
            <v>จำเลยที่ 1
จำเลยที่ 2
จำเลยที่ 3</v>
          </cell>
          <cell r="BX795" t="str">
            <v>3-5006-00172-42-2
1-5016-00014-12-1
3-5012-00636-88-1</v>
          </cell>
          <cell r="BY795"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5" t="str">
            <v>ไม่พบทรัพย์</v>
          </cell>
          <cell r="CA795"/>
          <cell r="CB795">
            <v>3</v>
          </cell>
          <cell r="CC795"/>
          <cell r="CD795"/>
          <cell r="CE795"/>
          <cell r="CF795"/>
          <cell r="CG795"/>
          <cell r="CH795"/>
          <cell r="CI795"/>
          <cell r="CJ795"/>
          <cell r="CK795"/>
          <cell r="CL795"/>
          <cell r="CM795"/>
          <cell r="CN795"/>
          <cell r="CO795"/>
        </row>
        <row r="796">
          <cell r="B796">
            <v>2270</v>
          </cell>
          <cell r="C796">
            <v>788</v>
          </cell>
          <cell r="D796">
            <v>4</v>
          </cell>
          <cell r="E796">
            <v>8</v>
          </cell>
          <cell r="F796">
            <v>2566</v>
          </cell>
          <cell r="G796">
            <v>800027845919</v>
          </cell>
          <cell r="H796" t="str">
            <v>นาง</v>
          </cell>
          <cell r="I796" t="str">
            <v>สุนิสา</v>
          </cell>
          <cell r="J796" t="str">
            <v>จินะชิต</v>
          </cell>
          <cell r="K796">
            <v>3500100044581</v>
          </cell>
          <cell r="L796" t="str">
            <v>เชียงใหม่</v>
          </cell>
          <cell r="M796" t="str">
            <v>เชียงใหม่ 1</v>
          </cell>
          <cell r="N796">
            <v>8</v>
          </cell>
          <cell r="O796" t="str">
            <v>พัฒนากลุ่มอาชีพ (เกื้อกูล)</v>
          </cell>
          <cell r="P796" t="str">
            <v>1.บุคคลค้ำประกัน</v>
          </cell>
          <cell r="Q796">
            <v>1638273.58</v>
          </cell>
          <cell r="R796">
            <v>199719.22</v>
          </cell>
          <cell r="S796" t="str">
            <v>จังหวัดเชียงใหม่</v>
          </cell>
          <cell r="T796" t="str">
            <v>ผบ.2004</v>
          </cell>
          <cell r="U796">
            <v>2562</v>
          </cell>
          <cell r="V796" t="str">
            <v>ผบ.2360</v>
          </cell>
          <cell r="W796">
            <v>2562</v>
          </cell>
          <cell r="X796"/>
          <cell r="Y796"/>
          <cell r="Z796"/>
          <cell r="AA796">
            <v>28</v>
          </cell>
          <cell r="AB796">
            <v>10</v>
          </cell>
          <cell r="AC796">
            <v>2562</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t="str">
            <v/>
          </cell>
          <cell r="BD796" t="str">
            <v/>
          </cell>
          <cell r="BE796" t="str">
            <v/>
          </cell>
          <cell r="BF796" t="str">
            <v/>
          </cell>
          <cell r="BG796" t="str">
            <v/>
          </cell>
          <cell r="BH796" t="str">
            <v/>
          </cell>
          <cell r="BI796" t="str">
            <v/>
          </cell>
          <cell r="BJ796" t="str">
            <v/>
          </cell>
          <cell r="BK796" t="str">
            <v/>
          </cell>
          <cell r="BL796" t="str">
            <v/>
          </cell>
          <cell r="BM796" t="str">
            <v/>
          </cell>
          <cell r="BN796" t="str">
            <v/>
          </cell>
          <cell r="BO796" t="str">
            <v/>
          </cell>
          <cell r="BP796" t="str">
            <v/>
          </cell>
          <cell r="BQ796" t="str">
            <v/>
          </cell>
          <cell r="BR796" t="str">
            <v/>
          </cell>
          <cell r="BS796" t="str">
            <v/>
          </cell>
          <cell r="BT796" t="str">
            <v>นางสุนิสา จินะชิต</v>
          </cell>
          <cell r="BU796">
            <v>883162011068</v>
          </cell>
          <cell r="BV796" t="str">
            <v>1.นางสุนิสา  จินะชิต
2.นางศิริพร  พรพิพัฒน์ไพบูลย์
3.นางเยาวนิจ  เนตรศุขำ
4.นายจินดา  เนตรศุขำ
5.นายปรีชา  ตันวัฒนานันท์</v>
          </cell>
          <cell r="BW796" t="str">
            <v xml:space="preserve">จำเลยที่ 1
จำเลยที่ 2
จำเลยที่ 3
คู่สมรสจำเลยที่ 3
จำเลยที่ 4
</v>
          </cell>
          <cell r="BX796" t="str">
            <v>3-5001-00044-58-1
3-5001-00353-42-8
3-5007-00123-02-4
3-5007-00123-01-6
3-5099-00175-30-1</v>
          </cell>
          <cell r="BY79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6" t="str">
            <v>ไม่พบทรัพย์</v>
          </cell>
          <cell r="CA796"/>
          <cell r="CB796">
            <v>5</v>
          </cell>
          <cell r="CC796" t="str">
            <v>ลลิตา</v>
          </cell>
          <cell r="CD796"/>
          <cell r="CE796"/>
          <cell r="CF796"/>
          <cell r="CG796"/>
          <cell r="CH796"/>
          <cell r="CI796"/>
          <cell r="CJ796"/>
          <cell r="CK796"/>
          <cell r="CL796"/>
          <cell r="CM796"/>
          <cell r="CN796"/>
          <cell r="CO796"/>
        </row>
        <row r="797">
          <cell r="B797">
            <v>2271</v>
          </cell>
          <cell r="C797">
            <v>789</v>
          </cell>
          <cell r="D797">
            <v>8</v>
          </cell>
          <cell r="E797">
            <v>8</v>
          </cell>
          <cell r="F797">
            <v>2566</v>
          </cell>
          <cell r="G797">
            <v>800031874046</v>
          </cell>
          <cell r="H797" t="str">
            <v>นาย</v>
          </cell>
          <cell r="I797" t="str">
            <v>ดำเนิน</v>
          </cell>
          <cell r="J797" t="str">
            <v>ชัยมณี</v>
          </cell>
          <cell r="K797" t="str">
            <v>3 5015 00518 16 6</v>
          </cell>
          <cell r="L797" t="str">
            <v>หนองหอย</v>
          </cell>
          <cell r="M797" t="str">
            <v>เชียงใหม่ 1</v>
          </cell>
          <cell r="N797">
            <v>8</v>
          </cell>
          <cell r="O797" t="str">
            <v>สินเชื่อสวัสดิการ</v>
          </cell>
          <cell r="P797" t="str">
            <v>1.บุคคลค้ำประกัน</v>
          </cell>
          <cell r="Q797">
            <v>96054.93</v>
          </cell>
          <cell r="R797">
            <v>15125.83</v>
          </cell>
          <cell r="S797" t="str">
            <v>แขวงเชียงใหม่</v>
          </cell>
          <cell r="T797" t="str">
            <v>ผบE2728</v>
          </cell>
          <cell r="U797">
            <v>2566</v>
          </cell>
          <cell r="V797" t="str">
            <v>ผบE4411</v>
          </cell>
          <cell r="W797">
            <v>2566</v>
          </cell>
          <cell r="X797">
            <v>12</v>
          </cell>
          <cell r="Y797">
            <v>6</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8/8/2566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นายดำเนิน ชัยมณี</v>
          </cell>
          <cell r="BU797">
            <v>883166010005</v>
          </cell>
          <cell r="BV797" t="str">
            <v>1.นายดำเนิน  ชัยมณี
2.นางนลิน  ชัยมณี
3.นายเอกรินทร์  แก้วมณีวรรณ์
4.นายชัยศิริ  ชัว</v>
          </cell>
          <cell r="BW797" t="str">
            <v xml:space="preserve">จำเลยที่ 1
คู่สมรสจำเลยที่ 1
จำเลยที่ 2
จำเลยที่ 3
</v>
          </cell>
          <cell r="BX797" t="str">
            <v>3-5015-00518-16-6
3-5001-00382-21-5
3-5001-00268-80-3
5-5099-00095-90-8</v>
          </cell>
          <cell r="BY7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7" t="str">
            <v>ไม่พบทรัพย์</v>
          </cell>
          <cell r="CA797"/>
          <cell r="CB797">
            <v>4</v>
          </cell>
          <cell r="CC797"/>
          <cell r="CD797"/>
          <cell r="CE797"/>
          <cell r="CF797"/>
          <cell r="CG797"/>
          <cell r="CH797"/>
          <cell r="CI797"/>
          <cell r="CJ797"/>
          <cell r="CK797"/>
          <cell r="CL797"/>
          <cell r="CM797"/>
          <cell r="CN797"/>
          <cell r="CO797"/>
        </row>
        <row r="798">
          <cell r="B798">
            <v>2272</v>
          </cell>
          <cell r="C798">
            <v>790</v>
          </cell>
          <cell r="D798">
            <v>11</v>
          </cell>
          <cell r="E798">
            <v>8</v>
          </cell>
          <cell r="F798">
            <v>2566</v>
          </cell>
          <cell r="G798">
            <v>800054826030</v>
          </cell>
          <cell r="H798" t="str">
            <v>นาง</v>
          </cell>
          <cell r="I798" t="str">
            <v>เกสรา</v>
          </cell>
          <cell r="J798" t="str">
            <v>ไอ่มี</v>
          </cell>
          <cell r="K798">
            <v>5570100082781</v>
          </cell>
          <cell r="L798" t="str">
            <v>ช้างคลาน</v>
          </cell>
          <cell r="M798" t="str">
            <v>เชียงใหม่ 1</v>
          </cell>
          <cell r="N798">
            <v>8</v>
          </cell>
          <cell r="O798" t="str">
            <v>สินเชื่อธนาคารประชาชน</v>
          </cell>
          <cell r="P798" t="str">
            <v>1.บุคคลค้ำประกัน</v>
          </cell>
          <cell r="Q798">
            <v>104194.82</v>
          </cell>
          <cell r="R798">
            <v>16546.91</v>
          </cell>
          <cell r="S798" t="str">
            <v>แขวงเชียงใหม่</v>
          </cell>
          <cell r="T798" t="str">
            <v>ผบ.2560</v>
          </cell>
          <cell r="U798">
            <v>2563</v>
          </cell>
          <cell r="V798" t="str">
            <v>ผบ.5202</v>
          </cell>
          <cell r="W798">
            <v>2563</v>
          </cell>
          <cell r="X798">
            <v>24</v>
          </cell>
          <cell r="Y798">
            <v>7</v>
          </cell>
          <cell r="Z798">
            <v>2563</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คำสั่งสืบทรัพย์วันที่ 11/8/2566//สืบแล้ว รายงานผลสืบ 4/1/2567</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นางเกสรา ไอ่มี</v>
          </cell>
          <cell r="BU798">
            <v>823560011123</v>
          </cell>
          <cell r="BV798" t="str">
            <v>1.นางเกสรา  ไอ่มี
2.นายณรงค์ศักดิ์  ศิริลักษณ์โกศล
3.นายเจษฎา  เจริญกิติศัพท์
4.นางสาวกัณฐิ์ลดา  ทองน้อย</v>
          </cell>
          <cell r="BW798" t="str">
            <v>จำเลยที่ 1
คู่สมรสจำเลยที่ 1
จำเลยที่ 2
คู่สมรสจำเลยที่ 2</v>
          </cell>
          <cell r="BX798" t="str">
            <v>5-5701-00082-78-1
3-5403-00078-10-2
3-7301-00026-32-8
5-5603-00037-24-1</v>
          </cell>
          <cell r="BY798"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8" t="str">
            <v>พบทรัพย์</v>
          </cell>
          <cell r="CA798"/>
          <cell r="CB798">
            <v>3</v>
          </cell>
          <cell r="CC798"/>
          <cell r="CD798"/>
          <cell r="CE798"/>
          <cell r="CF798"/>
          <cell r="CG798"/>
          <cell r="CH798"/>
          <cell r="CI798"/>
          <cell r="CJ798"/>
          <cell r="CK798"/>
          <cell r="CL798"/>
          <cell r="CM798"/>
          <cell r="CN798"/>
          <cell r="CO798"/>
        </row>
        <row r="799">
          <cell r="B799">
            <v>2273</v>
          </cell>
          <cell r="C799">
            <v>791</v>
          </cell>
          <cell r="D799">
            <v>23</v>
          </cell>
          <cell r="E799">
            <v>8</v>
          </cell>
          <cell r="F799">
            <v>2566</v>
          </cell>
          <cell r="G799">
            <v>800065298500</v>
          </cell>
          <cell r="H799" t="str">
            <v>นาย</v>
          </cell>
          <cell r="I799" t="str">
            <v>ปรีชา</v>
          </cell>
          <cell r="J799" t="str">
            <v>ปัญญาอิ่นแก้ว</v>
          </cell>
          <cell r="K799" t="str">
            <v>1 5703 00017 25 5</v>
          </cell>
          <cell r="L799" t="str">
            <v>ถนนทิพย์เนตร</v>
          </cell>
          <cell r="M799" t="str">
            <v>เชียงใหม่ 1</v>
          </cell>
          <cell r="N799">
            <v>8</v>
          </cell>
          <cell r="O799" t="str">
            <v>ประชารัฐเพื่อประชาชน</v>
          </cell>
          <cell r="P799" t="str">
            <v>1.บุคคลค้ำประกัน</v>
          </cell>
          <cell r="Q799"/>
          <cell r="R799"/>
          <cell r="S799" t="str">
            <v>จังหวัดเทิง</v>
          </cell>
          <cell r="T799" t="str">
            <v>ผบ.1962</v>
          </cell>
          <cell r="U799">
            <v>2562</v>
          </cell>
          <cell r="V799" t="str">
            <v>ผบ2403</v>
          </cell>
          <cell r="W799">
            <v>2562</v>
          </cell>
          <cell r="X799">
            <v>25</v>
          </cell>
          <cell r="Y799">
            <v>12</v>
          </cell>
          <cell r="Z799">
            <v>2562</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23/8/2566//สืบแล้ว รายงานผลสืบ 8/12/2566</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นายปรีชา ปัญญาอิ่นแก้ว</v>
          </cell>
          <cell r="BU799">
            <v>823560010986</v>
          </cell>
          <cell r="BV799" t="str">
            <v>1.นายปรีชา ปัญญาอิ่นแก้ว</v>
          </cell>
          <cell r="BW799" t="str">
            <v>จำเลย</v>
          </cell>
          <cell r="BX799" t="str">
            <v>1-5703-00017-25-5</v>
          </cell>
          <cell r="BY799" t="str">
            <v>-ไม่พบว่ามีกรรมสิทธิ์ในที่ดิน อ.เมืองเชียงใหม่ จ.เชียงใหม่
-ไม่พบว่ามีกรรมสิทธิ์ในที่ดิน อ.เชียงของ จ.เชียงใหม่</v>
          </cell>
          <cell r="BZ799" t="str">
            <v>ไม่พบทรัพย์</v>
          </cell>
          <cell r="CA799"/>
          <cell r="CB799"/>
          <cell r="CC799"/>
          <cell r="CD799"/>
          <cell r="CE799"/>
          <cell r="CF799"/>
          <cell r="CG799"/>
          <cell r="CH799"/>
          <cell r="CI799"/>
          <cell r="CJ799"/>
          <cell r="CK799"/>
          <cell r="CL799"/>
          <cell r="CM799"/>
          <cell r="CN799"/>
          <cell r="CO799"/>
        </row>
        <row r="800">
          <cell r="B800">
            <v>2274</v>
          </cell>
          <cell r="C800">
            <v>792</v>
          </cell>
          <cell r="D800">
            <v>30</v>
          </cell>
          <cell r="E800">
            <v>8</v>
          </cell>
          <cell r="F800">
            <v>2566</v>
          </cell>
          <cell r="G800" t="str">
            <v>800101752205 ,800121217270</v>
          </cell>
          <cell r="H800" t="str">
            <v>นางสาว</v>
          </cell>
          <cell r="I800" t="str">
            <v>รัตติกาล</v>
          </cell>
          <cell r="J800" t="str">
            <v>พะยามะหนี่</v>
          </cell>
          <cell r="K800">
            <v>8580384010009</v>
          </cell>
          <cell r="L800" t="str">
            <v>เชียงใหม่</v>
          </cell>
          <cell r="M800" t="str">
            <v>เชียงใหม่ 1</v>
          </cell>
          <cell r="N800">
            <v>8</v>
          </cell>
          <cell r="O800" t="str">
            <v>สินเชื่อธนาคารประชาชน</v>
          </cell>
          <cell r="P800" t="str">
            <v>1.บุคคลค้ำประกัน</v>
          </cell>
          <cell r="Q800">
            <v>41716.720000000001</v>
          </cell>
          <cell r="R800">
            <v>8812.16</v>
          </cell>
          <cell r="S800" t="str">
            <v>แขวงเชียงดาว</v>
          </cell>
          <cell r="T800" t="str">
            <v>ผบE40</v>
          </cell>
          <cell r="U800">
            <v>2566</v>
          </cell>
          <cell r="V800" t="str">
            <v>ผบE141</v>
          </cell>
          <cell r="W800">
            <v>2566</v>
          </cell>
          <cell r="X800">
            <v>21</v>
          </cell>
          <cell r="Y800">
            <v>2</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30/8/2566 // สืบแล้วรายงานผลวันที่ 8/12/2566</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นางสาวรัตติกาล พะยามะหนี่</v>
          </cell>
          <cell r="BU800">
            <v>883165010122</v>
          </cell>
          <cell r="BV800" t="str">
            <v xml:space="preserve">1.นางสาวรัตติกาล  พะยามะหนี่
2.นางสาวรัตติกาล  จะแฉ
</v>
          </cell>
          <cell r="BW800" t="str">
            <v>จำเลยที่ 1
จำเลยที่2</v>
          </cell>
          <cell r="BX800" t="str">
            <v>8-5803-84010-00-9
3-5701-01660-96-1</v>
          </cell>
          <cell r="BY800"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0" t="str">
            <v>ไม่พบทรัพย์</v>
          </cell>
          <cell r="CA800"/>
          <cell r="CB800">
            <v>2</v>
          </cell>
          <cell r="CC800"/>
          <cell r="CD800"/>
          <cell r="CE800"/>
          <cell r="CF800"/>
          <cell r="CG800"/>
          <cell r="CH800"/>
          <cell r="CI800"/>
          <cell r="CJ800"/>
          <cell r="CK800"/>
          <cell r="CL800"/>
          <cell r="CM800"/>
          <cell r="CN800"/>
          <cell r="CO800"/>
        </row>
        <row r="801">
          <cell r="B801">
            <v>2275</v>
          </cell>
          <cell r="C801">
            <v>793</v>
          </cell>
          <cell r="D801">
            <v>4</v>
          </cell>
          <cell r="E801">
            <v>9</v>
          </cell>
          <cell r="F801">
            <v>2566</v>
          </cell>
          <cell r="G801">
            <v>800056792784</v>
          </cell>
          <cell r="H801" t="str">
            <v>นางสาว</v>
          </cell>
          <cell r="I801" t="str">
            <v xml:space="preserve">นันท์วรัตถ์   </v>
          </cell>
          <cell r="J801" t="str">
            <v>กลั่นเนียม</v>
          </cell>
          <cell r="K801">
            <v>3739900385398</v>
          </cell>
          <cell r="L801" t="str">
            <v>ประตูช้างเผือก</v>
          </cell>
          <cell r="M801" t="str">
            <v>เชียงใหม่ 1</v>
          </cell>
          <cell r="N801">
            <v>8</v>
          </cell>
          <cell r="O801" t="str">
            <v>สินเชื่อธนาคารประชาชน</v>
          </cell>
          <cell r="P801"/>
          <cell r="Q801">
            <v>30013.38</v>
          </cell>
          <cell r="R801">
            <v>8969.1299999999992</v>
          </cell>
          <cell r="S801" t="str">
            <v>แขวงเชียงใหม่</v>
          </cell>
          <cell r="T801" t="str">
            <v>ผบ.4812</v>
          </cell>
          <cell r="U801">
            <v>2562</v>
          </cell>
          <cell r="V801" t="str">
            <v>ผบ.4466</v>
          </cell>
          <cell r="W801">
            <v>2562</v>
          </cell>
          <cell r="X801">
            <v>8</v>
          </cell>
          <cell r="Y801">
            <v>6</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4/9/2566 // สืบแล้วรายงานผลวันที่ 27/12/2566</v>
          </cell>
          <cell r="BC801" t="str">
            <v/>
          </cell>
          <cell r="BD801" t="str">
            <v/>
          </cell>
          <cell r="BE801" t="str">
            <v/>
          </cell>
          <cell r="BF801" t="str">
            <v/>
          </cell>
          <cell r="BG801" t="str">
            <v/>
          </cell>
          <cell r="BH801" t="str">
            <v/>
          </cell>
          <cell r="BI801" t="str">
            <v/>
          </cell>
          <cell r="BJ801" t="str">
            <v/>
          </cell>
          <cell r="BK801" t="str">
            <v/>
          </cell>
          <cell r="BL801" t="str">
            <v/>
          </cell>
          <cell r="BM801" t="str">
            <v/>
          </cell>
          <cell r="BN801" t="str">
            <v/>
          </cell>
          <cell r="BO801" t="str">
            <v/>
          </cell>
          <cell r="BP801" t="str">
            <v/>
          </cell>
          <cell r="BQ801" t="str">
            <v/>
          </cell>
          <cell r="BR801" t="str">
            <v/>
          </cell>
          <cell r="BS801" t="str">
            <v/>
          </cell>
          <cell r="BT801" t="str">
            <v>นางสาวนันท์วรัตถ์    กลั่นเนียม</v>
          </cell>
          <cell r="BU801">
            <v>883162010738</v>
          </cell>
          <cell r="BV801" t="str">
            <v xml:space="preserve">1.นางสาวนันท์วรัตถ์  กลั่นเนียม
</v>
          </cell>
          <cell r="BW801" t="str">
            <v>จำเลย</v>
          </cell>
          <cell r="BX801" t="str">
            <v>3-7399-00385-39-8</v>
          </cell>
          <cell r="BY801"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1" t="str">
            <v>พบทรัพย์</v>
          </cell>
          <cell r="CA801"/>
          <cell r="CB801">
            <v>1</v>
          </cell>
          <cell r="CC801"/>
          <cell r="CD801"/>
          <cell r="CE801"/>
          <cell r="CF801"/>
          <cell r="CG801"/>
          <cell r="CH801"/>
          <cell r="CI801"/>
          <cell r="CJ801"/>
          <cell r="CK801"/>
          <cell r="CL801"/>
          <cell r="CM801"/>
          <cell r="CN801"/>
          <cell r="CO801"/>
        </row>
        <row r="802">
          <cell r="B802">
            <v>2276</v>
          </cell>
          <cell r="C802">
            <v>794</v>
          </cell>
          <cell r="D802">
            <v>7</v>
          </cell>
          <cell r="E802">
            <v>9</v>
          </cell>
          <cell r="F802">
            <v>2566</v>
          </cell>
          <cell r="G802">
            <v>800098944039</v>
          </cell>
          <cell r="H802" t="str">
            <v>นาง</v>
          </cell>
          <cell r="I802" t="str">
            <v>พนิตพิชา</v>
          </cell>
          <cell r="J802" t="str">
            <v>แสวงภักดี</v>
          </cell>
          <cell r="K802">
            <v>3900400179152</v>
          </cell>
          <cell r="L802" t="str">
            <v>หนองหอย</v>
          </cell>
          <cell r="M802" t="str">
            <v xml:space="preserve"> เชียงใหม่ 1</v>
          </cell>
          <cell r="N802">
            <v>8</v>
          </cell>
          <cell r="O802" t="str">
            <v>สินเชื่อธนาคารประชาชน</v>
          </cell>
          <cell r="P802" t="str">
            <v>1.บุคคลค้ำประกัน</v>
          </cell>
          <cell r="Q802">
            <v>37499</v>
          </cell>
          <cell r="R802">
            <v>13221.57</v>
          </cell>
          <cell r="S802" t="str">
            <v>แขวงเชียงใหม่</v>
          </cell>
          <cell r="T802" t="str">
            <v>ผบE312</v>
          </cell>
          <cell r="U802">
            <v>2566</v>
          </cell>
          <cell r="V802" t="str">
            <v>ผบE2103</v>
          </cell>
          <cell r="W802">
            <v>2566</v>
          </cell>
          <cell r="X802">
            <v>18</v>
          </cell>
          <cell r="Y802">
            <v>4</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7/9/2566 // สืบแล้วรายงานผลวันที่ 8/12/2566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นางพนิตพิชา แสวงภักดี</v>
          </cell>
          <cell r="BU802">
            <v>883165010611</v>
          </cell>
          <cell r="BV802" t="str">
            <v>1.นางพนิตพิชา  แสวงภักดี
2.นางสาวกุมารี   สะติรัน</v>
          </cell>
          <cell r="BW802" t="str">
            <v xml:space="preserve">จำเลยที่ 1
จำเลยที่ 2
</v>
          </cell>
          <cell r="BX802" t="str">
            <v>3-9004-00179-15-2
3-9099-00793-14-1</v>
          </cell>
          <cell r="BY802"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2" t="str">
            <v>ไม่พบทรัพย์</v>
          </cell>
          <cell r="CA802"/>
          <cell r="CB802">
            <v>2</v>
          </cell>
          <cell r="CC802"/>
          <cell r="CD802"/>
          <cell r="CE802"/>
          <cell r="CF802"/>
          <cell r="CG802"/>
          <cell r="CH802"/>
          <cell r="CI802"/>
          <cell r="CJ802"/>
          <cell r="CK802"/>
          <cell r="CL802"/>
          <cell r="CM802"/>
          <cell r="CN802"/>
          <cell r="CO802"/>
        </row>
        <row r="803">
          <cell r="B803">
            <v>2278</v>
          </cell>
          <cell r="C803">
            <v>795</v>
          </cell>
          <cell r="D803">
            <v>18</v>
          </cell>
          <cell r="E803">
            <v>9</v>
          </cell>
          <cell r="F803">
            <v>2566</v>
          </cell>
          <cell r="G803">
            <v>800085971854</v>
          </cell>
          <cell r="H803" t="str">
            <v>นาย</v>
          </cell>
          <cell r="I803" t="str">
            <v>สมัย</v>
          </cell>
          <cell r="J803" t="str">
            <v>จริยา</v>
          </cell>
          <cell r="K803" t="str">
            <v>3 5207 00229 88 4</v>
          </cell>
          <cell r="L803" t="str">
            <v>เซ็นทรัลแอร์พอร์ตพลาซ่าเชียงใหม่</v>
          </cell>
          <cell r="M803" t="str">
            <v>เชียงใหม่ 1</v>
          </cell>
          <cell r="N803">
            <v>8</v>
          </cell>
          <cell r="O803" t="str">
            <v>สินเชื่อธนาคารประชาชน</v>
          </cell>
          <cell r="P803" t="str">
            <v>1.บุคคลค้ำประกัน</v>
          </cell>
          <cell r="Q803">
            <v>70656</v>
          </cell>
          <cell r="R803">
            <v>22335.599999999999</v>
          </cell>
          <cell r="S803" t="str">
            <v>แขวงเชียงใหม่</v>
          </cell>
          <cell r="T803" t="str">
            <v>ผบ.892</v>
          </cell>
          <cell r="U803">
            <v>2565</v>
          </cell>
          <cell r="V803" t="str">
            <v>ผบ.1386</v>
          </cell>
          <cell r="W803">
            <v>2565</v>
          </cell>
          <cell r="X803"/>
          <cell r="Y803"/>
          <cell r="Z803"/>
          <cell r="AA803">
            <v>29</v>
          </cell>
          <cell r="AB803">
            <v>8</v>
          </cell>
          <cell r="AC803">
            <v>2565</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ลงผลสืบครั้งที่ 1 13/3/2567 อยู่ระหว่างรอคัดภาพลักษณ์เพื่อรายงาน//รายงานผลสืบครั้งที่1 10/4/2567//</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นายสมัย จริยา</v>
          </cell>
          <cell r="BU803">
            <v>0</v>
          </cell>
          <cell r="BV803" t="str">
            <v xml:space="preserve">1.นายสมัย  จริยา
2.นายพิษณุ  สีโวย
3.นางสาวนิศาชล  ช่างสัก
4.นายเกียรติศักดิ์  ศรีดวงชื่น
5.นางสาวพิมพ์  ลุงจอ
</v>
          </cell>
          <cell r="BW803" t="str">
            <v>จำเลยที่ 1
จำเลยที่ 2
คู่สมรสจำเลยที่ 2
จำเลยที่ 3
คู่สมรสจำเลยที่ 3</v>
          </cell>
          <cell r="BX803" t="str">
            <v>3 5207 00229 88 4
1 5207 00063 62 9
1 5299 00727 17 1
1 5051 00003 47 6
0 5005 89001 14 6</v>
          </cell>
          <cell r="BY803"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3" t="str">
            <v>พบทรัพย์</v>
          </cell>
          <cell r="CA803"/>
          <cell r="CB803">
            <v>5</v>
          </cell>
          <cell r="CC803"/>
          <cell r="CD803"/>
          <cell r="CE803"/>
          <cell r="CF803"/>
          <cell r="CG803"/>
          <cell r="CH803"/>
          <cell r="CI803"/>
          <cell r="CJ803"/>
          <cell r="CK803"/>
          <cell r="CL803"/>
          <cell r="CM803"/>
          <cell r="CN803"/>
          <cell r="CO803"/>
        </row>
        <row r="804">
          <cell r="B804">
            <v>2279</v>
          </cell>
          <cell r="C804">
            <v>796</v>
          </cell>
          <cell r="D804">
            <v>27</v>
          </cell>
          <cell r="E804">
            <v>9</v>
          </cell>
          <cell r="F804">
            <v>2566</v>
          </cell>
          <cell r="G804">
            <v>800075831241</v>
          </cell>
          <cell r="H804" t="str">
            <v>นาย</v>
          </cell>
          <cell r="I804" t="str">
            <v>ณัธชัย</v>
          </cell>
          <cell r="J804" t="str">
            <v>พฤฒิพาณิชย์</v>
          </cell>
          <cell r="K804">
            <v>3570500578745</v>
          </cell>
          <cell r="L804" t="str">
            <v>ประตูช้างเผือก</v>
          </cell>
          <cell r="M804" t="str">
            <v>เชียงใหม่ 1</v>
          </cell>
          <cell r="N804">
            <v>8</v>
          </cell>
          <cell r="O804" t="str">
            <v>สินเชื่อไทรทอง</v>
          </cell>
          <cell r="P804" t="str">
            <v>2.หลักทรัพย์ค้ำประกัน</v>
          </cell>
          <cell r="Q804">
            <v>2076695.32</v>
          </cell>
          <cell r="R804">
            <v>342813.57</v>
          </cell>
          <cell r="S804" t="str">
            <v>จังหวัดเชียงใหม่</v>
          </cell>
          <cell r="T804" t="str">
            <v>ผบE329</v>
          </cell>
          <cell r="U804">
            <v>2566</v>
          </cell>
          <cell r="V804" t="str">
            <v>ผบE1543</v>
          </cell>
          <cell r="W804">
            <v>2566</v>
          </cell>
          <cell r="X804"/>
          <cell r="Y804"/>
          <cell r="Z804"/>
          <cell r="AA804">
            <v>28</v>
          </cell>
          <cell r="AB804">
            <v>8</v>
          </cell>
          <cell r="AC804">
            <v>2566</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 9/3/2567 อยู่ระหว่างรอคัดภาพลักษณ์เพื่อรายงาน//แก้คัดภาพลักษณ์1/4/2567//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นายณัธชัย พฤฒิพาณิชย์</v>
          </cell>
          <cell r="BU804">
            <v>0</v>
          </cell>
          <cell r="BV804" t="str">
            <v>1.นายณัธชัย  พฤฒิพาณิชย์
2.นางรัศมีเดือน  สรงประภา</v>
          </cell>
          <cell r="BW804" t="str">
            <v>จำเลยที่ 1
จำเลยที่ 2</v>
          </cell>
          <cell r="BX804" t="str">
            <v>3 5705 00578 74 5
3 5014 00077 23 1</v>
          </cell>
          <cell r="BY804"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4" t="str">
            <v>พบทรัพย์</v>
          </cell>
          <cell r="CA804"/>
          <cell r="CB804"/>
          <cell r="CC804"/>
          <cell r="CD804"/>
          <cell r="CE804"/>
          <cell r="CF804"/>
          <cell r="CG804"/>
          <cell r="CH804"/>
          <cell r="CI804"/>
          <cell r="CJ804"/>
          <cell r="CK804"/>
          <cell r="CL804"/>
          <cell r="CM804"/>
          <cell r="CN804"/>
          <cell r="CO804"/>
        </row>
        <row r="805">
          <cell r="B805">
            <v>2280</v>
          </cell>
          <cell r="C805">
            <v>797</v>
          </cell>
          <cell r="D805">
            <v>29</v>
          </cell>
          <cell r="E805">
            <v>9</v>
          </cell>
          <cell r="F805">
            <v>2566</v>
          </cell>
          <cell r="G805">
            <v>800026889371</v>
          </cell>
          <cell r="H805" t="str">
            <v>นาย</v>
          </cell>
          <cell r="I805" t="str">
            <v>สรเดช</v>
          </cell>
          <cell r="J805" t="str">
            <v>จันทร์เที่ยง</v>
          </cell>
          <cell r="K805">
            <v>3501400617979</v>
          </cell>
          <cell r="L805" t="str">
            <v>ช้างคลาน</v>
          </cell>
          <cell r="M805" t="str">
            <v>เชียงใหม่ 1</v>
          </cell>
          <cell r="N805">
            <v>8</v>
          </cell>
          <cell r="O805" t="str">
            <v>สินเชื่อธนาคารประชาชน</v>
          </cell>
          <cell r="P805" t="str">
            <v>1.บุคคลค้ำประกัน</v>
          </cell>
          <cell r="Q805">
            <v>63595</v>
          </cell>
          <cell r="R805">
            <v>12645.52</v>
          </cell>
          <cell r="S805" t="str">
            <v>แขวงเชียงใหม่</v>
          </cell>
          <cell r="T805" t="str">
            <v>ผบ.4821</v>
          </cell>
          <cell r="U805">
            <v>2562</v>
          </cell>
          <cell r="V805" t="str">
            <v>ผบ.4473</v>
          </cell>
          <cell r="W805">
            <v>2562</v>
          </cell>
          <cell r="X805"/>
          <cell r="Y805"/>
          <cell r="Z805"/>
          <cell r="AA805">
            <v>8</v>
          </cell>
          <cell r="AB805">
            <v>6</v>
          </cell>
          <cell r="AC805">
            <v>2562</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รายงานสืบ 25/3/2567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นายสรเดช จันทร์เที่ยง</v>
          </cell>
          <cell r="BU805">
            <v>883161010266</v>
          </cell>
          <cell r="BV805" t="str">
            <v>1.นายสรเดช  จันทร์เที่ยง
2.นางสาวนงลักษณ์  จันทร์เที่ยง
3.นายชัยยศ  สัมฤทธิ์สกุล
4.นางสาวอังศุธร  มั่งคั่ง</v>
          </cell>
          <cell r="BW805" t="str">
            <v>จำเลยที่ 1
คู่สมรสจำเลยที่ 1
จำเลยที่ 2
คู่สมรสจำเลยที่ 2</v>
          </cell>
          <cell r="BX805" t="str">
            <v>3 5014 00617 97 9
3 5101 00954 03 1
3 5019 00059 73 8
3 2001 00042 05 1</v>
          </cell>
          <cell r="BY805"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5" t="str">
            <v>พบทรัพย์</v>
          </cell>
          <cell r="CA805"/>
          <cell r="CB805"/>
          <cell r="CC805"/>
          <cell r="CD805"/>
          <cell r="CE805"/>
          <cell r="CF805"/>
          <cell r="CG805"/>
          <cell r="CH805"/>
          <cell r="CI805"/>
          <cell r="CJ805"/>
          <cell r="CK805"/>
          <cell r="CL805"/>
          <cell r="CM805"/>
          <cell r="CN805"/>
          <cell r="CO805"/>
        </row>
        <row r="806">
          <cell r="B806">
            <v>2281</v>
          </cell>
          <cell r="C806">
            <v>798</v>
          </cell>
          <cell r="D806">
            <v>11</v>
          </cell>
          <cell r="E806">
            <v>10</v>
          </cell>
          <cell r="F806">
            <v>2566</v>
          </cell>
          <cell r="G806">
            <v>800115411665</v>
          </cell>
          <cell r="H806" t="str">
            <v>นางสาว</v>
          </cell>
          <cell r="I806" t="str">
            <v>ภัททิรา</v>
          </cell>
          <cell r="J806" t="str">
            <v>สุขเจริญ</v>
          </cell>
          <cell r="K806" t="str">
            <v>3 5019 00233 31 2</v>
          </cell>
          <cell r="L806" t="str">
            <v>หนองหอย</v>
          </cell>
          <cell r="M806" t="str">
            <v>เชียงใหม่ 1</v>
          </cell>
          <cell r="N806">
            <v>8</v>
          </cell>
          <cell r="O806" t="str">
            <v>สินเชื่อธนาคารประชาชน</v>
          </cell>
          <cell r="P806" t="str">
            <v>1.บุคคลค้ำประกัน</v>
          </cell>
          <cell r="Q806">
            <v>50601</v>
          </cell>
          <cell r="R806">
            <v>11087.77</v>
          </cell>
          <cell r="S806" t="str">
            <v>แขวงเชียงใหม่</v>
          </cell>
          <cell r="T806" t="str">
            <v>ผบE2726</v>
          </cell>
          <cell r="U806">
            <v>2566</v>
          </cell>
          <cell r="V806" t="str">
            <v>ผบE5670</v>
          </cell>
          <cell r="W806">
            <v>2566</v>
          </cell>
          <cell r="X806">
            <v>10</v>
          </cell>
          <cell r="Y806">
            <v>7</v>
          </cell>
          <cell r="Z806">
            <v>2566</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25/03/67//ลงผล3/4/67//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นางสาวภัททิรา สุขเจริญ</v>
          </cell>
          <cell r="BU806">
            <v>883166010004</v>
          </cell>
          <cell r="BV806"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6" t="str">
            <v>จำเลยที่ 1
จำเลยที่ 2
คู่สมรสจำเลยที่ 2
จำเลยที่ 3
คู่สมรสจำเลยที่ 3</v>
          </cell>
          <cell r="BX806" t="str">
            <v xml:space="preserve">3-5019-00233-31-2
3-5101-00435-97-1
3-5007-00597-17-4
3-5711-00066-74-8
3-4508-00106-93-9
</v>
          </cell>
          <cell r="BY806"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6" t="str">
            <v>พบ</v>
          </cell>
          <cell r="CA806"/>
          <cell r="CB806">
            <v>5</v>
          </cell>
          <cell r="CC806"/>
          <cell r="CD806"/>
          <cell r="CE806"/>
          <cell r="CF806"/>
          <cell r="CG806"/>
          <cell r="CH806"/>
          <cell r="CI806"/>
          <cell r="CJ806"/>
          <cell r="CK806"/>
          <cell r="CL806"/>
          <cell r="CM806"/>
          <cell r="CN806"/>
          <cell r="CO806"/>
        </row>
        <row r="807">
          <cell r="B807">
            <v>2282</v>
          </cell>
          <cell r="C807">
            <v>799</v>
          </cell>
          <cell r="D807">
            <v>18</v>
          </cell>
          <cell r="E807">
            <v>10</v>
          </cell>
          <cell r="F807">
            <v>2566</v>
          </cell>
          <cell r="G807">
            <v>800083099831</v>
          </cell>
          <cell r="H807" t="str">
            <v>นางสาว</v>
          </cell>
          <cell r="I807" t="str">
            <v>ประทุมพร</v>
          </cell>
          <cell r="J807" t="str">
            <v>กายาสา</v>
          </cell>
          <cell r="K807">
            <v>1571200074029</v>
          </cell>
          <cell r="L807" t="str">
            <v>หนองหอย</v>
          </cell>
          <cell r="M807" t="str">
            <v>เชียงใหม่ 1</v>
          </cell>
          <cell r="N807">
            <v>8</v>
          </cell>
          <cell r="O807" t="str">
            <v>สินเชื่อธนาคารประชาชน</v>
          </cell>
          <cell r="P807" t="str">
            <v>1.บุคคลค้ำประกัน</v>
          </cell>
          <cell r="Q807">
            <v>35368.519999999997</v>
          </cell>
          <cell r="R807">
            <v>5513.95</v>
          </cell>
          <cell r="S807" t="str">
            <v>แขวงเชียงใหม่</v>
          </cell>
          <cell r="T807" t="str">
            <v>ผบ.6468</v>
          </cell>
          <cell r="U807">
            <v>2563</v>
          </cell>
          <cell r="V807" t="str">
            <v>ผบ.152</v>
          </cell>
          <cell r="W807">
            <v>2565</v>
          </cell>
          <cell r="X807"/>
          <cell r="Y807"/>
          <cell r="Z807"/>
          <cell r="AA807">
            <v>14</v>
          </cell>
          <cell r="AB807">
            <v>2</v>
          </cell>
          <cell r="AC807">
            <v>2565</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นางสาวประทุมพร กายาสา</v>
          </cell>
          <cell r="BU807">
            <v>883163010409</v>
          </cell>
          <cell r="BV807" t="str">
            <v>1.นางสาวประทุมพร  กายาสา
2.นางสาวสร้อยทิพย์  ศิริปัน
3.นายสุรชาติ  จำปา</v>
          </cell>
          <cell r="BW807" t="str">
            <v>จำเลยที่ 1
จำเลยที่ 2
จำเลยที่ 3</v>
          </cell>
          <cell r="BX807" t="str">
            <v>1 5712 00074 02 9
3 5006 00059 44 8
1 8399 00254 18 1</v>
          </cell>
          <cell r="BY807"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7" t="str">
            <v>ไม่พบทรัพย์</v>
          </cell>
          <cell r="CA807"/>
          <cell r="CB807"/>
          <cell r="CC807"/>
          <cell r="CD807"/>
          <cell r="CE807"/>
          <cell r="CF807"/>
          <cell r="CG807"/>
          <cell r="CH807"/>
          <cell r="CI807"/>
          <cell r="CJ807"/>
          <cell r="CK807"/>
          <cell r="CL807"/>
          <cell r="CM807"/>
          <cell r="CN807"/>
          <cell r="CO807"/>
        </row>
        <row r="808">
          <cell r="B808">
            <v>2283</v>
          </cell>
          <cell r="C808">
            <v>800</v>
          </cell>
          <cell r="D808">
            <v>18</v>
          </cell>
          <cell r="E808">
            <v>10</v>
          </cell>
          <cell r="F808">
            <v>2566</v>
          </cell>
          <cell r="G808">
            <v>800082212112</v>
          </cell>
          <cell r="H808" t="str">
            <v>นาย</v>
          </cell>
          <cell r="I808" t="str">
            <v>วชิรธัน</v>
          </cell>
          <cell r="J808" t="str">
            <v>ธรรมธิ</v>
          </cell>
          <cell r="K808">
            <v>1500700075287</v>
          </cell>
          <cell r="L808" t="str">
            <v>นิมมานเหมินทร์</v>
          </cell>
          <cell r="M808" t="str">
            <v>เชียงใหม่ 1</v>
          </cell>
          <cell r="N808">
            <v>8</v>
          </cell>
          <cell r="O808" t="str">
            <v>สินเชื่อธนาคารประชาชน</v>
          </cell>
          <cell r="P808" t="str">
            <v>1.บุคคลค้ำประกัน</v>
          </cell>
          <cell r="Q808">
            <v>46454.69</v>
          </cell>
          <cell r="R808">
            <v>17051.2</v>
          </cell>
          <cell r="S808" t="str">
            <v>แขวงเชียงใหม่</v>
          </cell>
          <cell r="T808" t="str">
            <v>ผบE3549</v>
          </cell>
          <cell r="U808">
            <v>2566</v>
          </cell>
          <cell r="V808" t="str">
            <v>ผบE6426</v>
          </cell>
          <cell r="W808">
            <v>2566</v>
          </cell>
          <cell r="X808"/>
          <cell r="Y808"/>
          <cell r="Z808"/>
          <cell r="AA808">
            <v>7</v>
          </cell>
          <cell r="AB808">
            <v>8</v>
          </cell>
          <cell r="AC808">
            <v>2566</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ลงผลสืบ 9/3/2567 อยู่ระหว่างรอคัดภาพลักษณ์เพื่อรายงาน//ลงผลคัดภาพลักษณ์ 1/4/2567 // รายงานสืบ 2/4/2567</v>
          </cell>
          <cell r="BC808" t="str">
            <v/>
          </cell>
          <cell r="BD808" t="str">
            <v/>
          </cell>
          <cell r="BE808" t="str">
            <v/>
          </cell>
          <cell r="BF808" t="str">
            <v/>
          </cell>
          <cell r="BG808" t="str">
            <v/>
          </cell>
          <cell r="BH808" t="str">
            <v/>
          </cell>
          <cell r="BI808" t="str">
            <v/>
          </cell>
          <cell r="BJ808" t="str">
            <v/>
          </cell>
          <cell r="BK808" t="str">
            <v/>
          </cell>
          <cell r="BL808" t="str">
            <v/>
          </cell>
          <cell r="BM808" t="str">
            <v/>
          </cell>
          <cell r="BN808" t="str">
            <v/>
          </cell>
          <cell r="BO808" t="str">
            <v/>
          </cell>
          <cell r="BP808" t="str">
            <v/>
          </cell>
          <cell r="BQ808" t="str">
            <v/>
          </cell>
          <cell r="BR808" t="str">
            <v/>
          </cell>
          <cell r="BS808" t="str">
            <v/>
          </cell>
          <cell r="BT808" t="str">
            <v>นายวชิรธัน ธรรมธิ</v>
          </cell>
          <cell r="BU808">
            <v>883165010419</v>
          </cell>
          <cell r="BV808" t="str">
            <v xml:space="preserve">1.นายวชิรธัน  ธรรมธิ
2.นายทรงวุฒิ  ไทยทรงธรรม
3.นางสาวนันทญา  พรหมมินทร์
</v>
          </cell>
          <cell r="BW808" t="str">
            <v>จำเลยที่ 1
จำเลยที่ 2
จำเลยที่ 3</v>
          </cell>
          <cell r="BX808" t="str">
            <v>1 5007 00075 28 7
1 9499 00064 92 5
1 5099 01288 27 8</v>
          </cell>
          <cell r="BY808"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8" t="str">
            <v>พบทรัพย์</v>
          </cell>
          <cell r="CA808"/>
          <cell r="CB808"/>
          <cell r="CC808"/>
          <cell r="CD808"/>
          <cell r="CE808"/>
          <cell r="CF808"/>
          <cell r="CG808"/>
          <cell r="CH808"/>
          <cell r="CI808"/>
          <cell r="CJ808"/>
          <cell r="CK808"/>
          <cell r="CL808"/>
          <cell r="CM808"/>
          <cell r="CN808"/>
          <cell r="CO808"/>
        </row>
        <row r="809">
          <cell r="B809">
            <v>2284</v>
          </cell>
          <cell r="C809">
            <v>801</v>
          </cell>
          <cell r="D809">
            <v>18</v>
          </cell>
          <cell r="E809">
            <v>10</v>
          </cell>
          <cell r="F809">
            <v>2566</v>
          </cell>
          <cell r="G809">
            <v>800075626161</v>
          </cell>
          <cell r="H809" t="str">
            <v>นาย</v>
          </cell>
          <cell r="I809" t="str">
            <v>ชัยทัต</v>
          </cell>
          <cell r="J809" t="str">
            <v>คันทะสาร</v>
          </cell>
          <cell r="K809">
            <v>1550900071455</v>
          </cell>
          <cell r="L809" t="str">
            <v>ถนนทิพย์เนตร</v>
          </cell>
          <cell r="M809" t="str">
            <v>เชียงใหม่ 1</v>
          </cell>
          <cell r="N809"/>
          <cell r="O809" t="str">
            <v>ธนาคารประชาชน</v>
          </cell>
          <cell r="P809" t="str">
            <v>1.บุคคลค้ำประกัน</v>
          </cell>
          <cell r="Q809"/>
          <cell r="R809"/>
          <cell r="S809" t="str">
            <v>จังหวัดน่าน สาขาปัว</v>
          </cell>
          <cell r="T809" t="str">
            <v>ผบ.1120</v>
          </cell>
          <cell r="U809">
            <v>2562</v>
          </cell>
          <cell r="V809" t="str">
            <v>ผบ1296</v>
          </cell>
          <cell r="W809">
            <v>2562</v>
          </cell>
          <cell r="X809"/>
          <cell r="Y809"/>
          <cell r="Z809"/>
          <cell r="AA809">
            <v>21</v>
          </cell>
          <cell r="AB809">
            <v>10</v>
          </cell>
          <cell r="AC809">
            <v>2562</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t="str">
            <v/>
          </cell>
          <cell r="BD809" t="str">
            <v/>
          </cell>
          <cell r="BE809" t="str">
            <v/>
          </cell>
          <cell r="BF809" t="str">
            <v/>
          </cell>
          <cell r="BG809" t="str">
            <v/>
          </cell>
          <cell r="BH809" t="str">
            <v/>
          </cell>
          <cell r="BI809" t="str">
            <v/>
          </cell>
          <cell r="BJ809" t="str">
            <v/>
          </cell>
          <cell r="BK809" t="str">
            <v/>
          </cell>
          <cell r="BL809" t="str">
            <v/>
          </cell>
          <cell r="BM809" t="str">
            <v/>
          </cell>
          <cell r="BN809" t="str">
            <v/>
          </cell>
          <cell r="BO809" t="str">
            <v/>
          </cell>
          <cell r="BP809" t="str">
            <v/>
          </cell>
          <cell r="BQ809" t="str">
            <v/>
          </cell>
          <cell r="BR809" t="str">
            <v/>
          </cell>
          <cell r="BS809" t="str">
            <v/>
          </cell>
          <cell r="BT809" t="str">
            <v>นายชัยทัต คันทะสาร</v>
          </cell>
          <cell r="BU809">
            <v>883162010766</v>
          </cell>
          <cell r="BV809" t="str">
            <v>นายชัยทัต  คันทะสาร</v>
          </cell>
          <cell r="BW809" t="str">
            <v>จำเลย</v>
          </cell>
          <cell r="BX809" t="str">
            <v>1 5509 00071 45 5</v>
          </cell>
          <cell r="BY809" t="str">
            <v>-ไม่พบว่ามีกรรมสิทธิ์ในที่ดิน อเชียงกลาง จ.น่าน</v>
          </cell>
          <cell r="BZ809" t="str">
            <v>ไม่พบทรัพย์</v>
          </cell>
          <cell r="CA809"/>
          <cell r="CB809"/>
          <cell r="CC809"/>
          <cell r="CD809"/>
          <cell r="CE809"/>
          <cell r="CF809"/>
          <cell r="CG809"/>
          <cell r="CH809"/>
          <cell r="CI809"/>
          <cell r="CJ809"/>
          <cell r="CK809"/>
          <cell r="CL809"/>
          <cell r="CM809"/>
          <cell r="CN809"/>
          <cell r="CO809"/>
        </row>
        <row r="810">
          <cell r="B810">
            <v>2285</v>
          </cell>
          <cell r="C810">
            <v>802</v>
          </cell>
          <cell r="D810">
            <v>18</v>
          </cell>
          <cell r="E810">
            <v>10</v>
          </cell>
          <cell r="F810">
            <v>2566</v>
          </cell>
          <cell r="G810">
            <v>800073956339</v>
          </cell>
          <cell r="H810" t="str">
            <v>นาง</v>
          </cell>
          <cell r="I810" t="str">
            <v>รุ่งนภา</v>
          </cell>
          <cell r="J810" t="str">
            <v>สุขลำภู</v>
          </cell>
          <cell r="K810">
            <v>5529990000782</v>
          </cell>
          <cell r="L810" t="str">
            <v>ถนนทิพย์เนตร</v>
          </cell>
          <cell r="M810" t="str">
            <v>เชียงใหม่ 1</v>
          </cell>
          <cell r="N810">
            <v>8</v>
          </cell>
          <cell r="O810" t="str">
            <v>สินเชื่อธนาคารประชาชน</v>
          </cell>
          <cell r="P810" t="str">
            <v>4.ไม่มีหลักประกัน</v>
          </cell>
          <cell r="Q810">
            <v>113145.36</v>
          </cell>
          <cell r="R810">
            <v>23401.200000000001</v>
          </cell>
          <cell r="S810" t="str">
            <v>แขวงลำปาง</v>
          </cell>
          <cell r="T810" t="str">
            <v>ผบE1843</v>
          </cell>
          <cell r="U810">
            <v>2563</v>
          </cell>
          <cell r="V810" t="str">
            <v>ผบE1589</v>
          </cell>
          <cell r="W810">
            <v>2563</v>
          </cell>
          <cell r="X810"/>
          <cell r="Y810"/>
          <cell r="Z810"/>
          <cell r="AA810">
            <v>20</v>
          </cell>
          <cell r="AB810">
            <v>10</v>
          </cell>
          <cell r="AC810">
            <v>2563</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
          </cell>
          <cell r="BD810" t="str">
            <v/>
          </cell>
          <cell r="BE810" t="str">
            <v/>
          </cell>
          <cell r="BF810" t="str">
            <v/>
          </cell>
          <cell r="BG810" t="str">
            <v/>
          </cell>
          <cell r="BH810" t="str">
            <v/>
          </cell>
          <cell r="BI810" t="str">
            <v/>
          </cell>
          <cell r="BJ810" t="str">
            <v/>
          </cell>
          <cell r="BK810" t="str">
            <v/>
          </cell>
          <cell r="BL810" t="str">
            <v/>
          </cell>
          <cell r="BM810" t="str">
            <v/>
          </cell>
          <cell r="BN810" t="str">
            <v/>
          </cell>
          <cell r="BO810" t="str">
            <v/>
          </cell>
          <cell r="BP810" t="str">
            <v/>
          </cell>
          <cell r="BQ810" t="str">
            <v/>
          </cell>
          <cell r="BR810" t="str">
            <v/>
          </cell>
          <cell r="BS810" t="str">
            <v/>
          </cell>
          <cell r="BT810" t="str">
            <v>นางรุ่งนภา สุขลำภู</v>
          </cell>
          <cell r="BU810">
            <v>883163011148</v>
          </cell>
          <cell r="BV810" t="str">
            <v>นางรุ่งนภา  สุขลำภู</v>
          </cell>
          <cell r="BW810" t="str">
            <v>จำเลย</v>
          </cell>
          <cell r="BX810" t="str">
            <v>5 5299 90000 78 2</v>
          </cell>
          <cell r="BY810" t="str">
            <v>-ไม่พบว่ามีกรรมสิทธิ์ในที่ดิน อ.เมืองเชียงใหม่ จ.เชียงใหม่
-ไม่พบว่ามีกรรมสิทธิ์ในที่ดิน อ.เมืองลำปาง จ.ลำปาง</v>
          </cell>
          <cell r="BZ810" t="str">
            <v>ไม่พบทรัพย์</v>
          </cell>
          <cell r="CA810"/>
          <cell r="CB810"/>
          <cell r="CC810"/>
          <cell r="CD810"/>
          <cell r="CE810"/>
          <cell r="CF810"/>
          <cell r="CG810"/>
          <cell r="CH810"/>
          <cell r="CI810"/>
          <cell r="CJ810"/>
          <cell r="CK810"/>
          <cell r="CL810"/>
          <cell r="CM810"/>
          <cell r="CN810"/>
          <cell r="CO810"/>
        </row>
        <row r="811">
          <cell r="B811">
            <v>2286</v>
          </cell>
          <cell r="C811">
            <v>803</v>
          </cell>
          <cell r="D811">
            <v>18</v>
          </cell>
          <cell r="E811">
            <v>10</v>
          </cell>
          <cell r="F811">
            <v>2566</v>
          </cell>
          <cell r="G811">
            <v>800071884574</v>
          </cell>
          <cell r="H811" t="str">
            <v>นางสาว</v>
          </cell>
          <cell r="I811" t="str">
            <v>เกศษิณี</v>
          </cell>
          <cell r="J811" t="str">
            <v>สงวนศิลป์</v>
          </cell>
          <cell r="K811">
            <v>1500700072598</v>
          </cell>
          <cell r="L811" t="str">
            <v>เซ็นทรัลเฟสติวัล เชียงใหม่</v>
          </cell>
          <cell r="M811" t="str">
            <v>เชียงใหม่ 1</v>
          </cell>
          <cell r="N811">
            <v>8</v>
          </cell>
          <cell r="O811" t="str">
            <v>สินเชื่อธนาคารประชาชน</v>
          </cell>
          <cell r="P811" t="str">
            <v>1.บุคคลค้ำประกัน</v>
          </cell>
          <cell r="Q811">
            <v>137438</v>
          </cell>
          <cell r="R811">
            <v>71867.94</v>
          </cell>
          <cell r="S811" t="str">
            <v>แขวงเชียงใหม่</v>
          </cell>
          <cell r="T811" t="str">
            <v>ผบE310</v>
          </cell>
          <cell r="U811">
            <v>2566</v>
          </cell>
          <cell r="V811" t="str">
            <v>ผบE2102</v>
          </cell>
          <cell r="W811">
            <v>2566</v>
          </cell>
          <cell r="X811">
            <v>18</v>
          </cell>
          <cell r="Y811">
            <v>4</v>
          </cell>
          <cell r="Z811">
            <v>2566</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
          </cell>
          <cell r="BD811" t="str">
            <v/>
          </cell>
          <cell r="BE811" t="str">
            <v/>
          </cell>
          <cell r="BF811" t="str">
            <v/>
          </cell>
          <cell r="BG811" t="str">
            <v/>
          </cell>
          <cell r="BH811" t="str">
            <v/>
          </cell>
          <cell r="BI811" t="str">
            <v/>
          </cell>
          <cell r="BJ811" t="str">
            <v/>
          </cell>
          <cell r="BK811" t="str">
            <v/>
          </cell>
          <cell r="BL811" t="str">
            <v/>
          </cell>
          <cell r="BM811" t="str">
            <v/>
          </cell>
          <cell r="BN811" t="str">
            <v/>
          </cell>
          <cell r="BO811" t="str">
            <v/>
          </cell>
          <cell r="BP811" t="str">
            <v/>
          </cell>
          <cell r="BQ811" t="str">
            <v/>
          </cell>
          <cell r="BR811" t="str">
            <v/>
          </cell>
          <cell r="BS811" t="str">
            <v/>
          </cell>
          <cell r="BT811" t="str">
            <v>นางสาวเกศษิณี สงวนศิลป์</v>
          </cell>
          <cell r="BU811">
            <v>88316501268</v>
          </cell>
          <cell r="BV811" t="str">
            <v>1.นางสาวเกศษิณี  สงวนศิลป์
2.นายดวงคำ  ตาน้อย
3.นายวุฒิภัทร  คงตัน</v>
          </cell>
          <cell r="BW811" t="str">
            <v>จำเลยที่ 1
จำเลยที่ 2
จำเลยที่ 3</v>
          </cell>
          <cell r="BX811" t="str">
            <v>1-5007-00072-59-8
3-5007-00402-32-2
3-5099-00070-92-5</v>
          </cell>
          <cell r="BY81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1" t="str">
            <v>ไม่พบทรัพย์</v>
          </cell>
          <cell r="CA811"/>
          <cell r="CB811"/>
          <cell r="CC811"/>
          <cell r="CD811"/>
          <cell r="CE811"/>
          <cell r="CF811"/>
          <cell r="CG811"/>
          <cell r="CH811"/>
          <cell r="CI811"/>
          <cell r="CJ811"/>
          <cell r="CK811"/>
          <cell r="CL811"/>
          <cell r="CM811"/>
          <cell r="CN811"/>
          <cell r="CO811"/>
        </row>
        <row r="812">
          <cell r="B812">
            <v>2287</v>
          </cell>
          <cell r="C812">
            <v>804</v>
          </cell>
          <cell r="D812">
            <v>18</v>
          </cell>
          <cell r="E812">
            <v>10</v>
          </cell>
          <cell r="F812">
            <v>2566</v>
          </cell>
          <cell r="G812">
            <v>800074178636</v>
          </cell>
          <cell r="H812" t="str">
            <v>นาง</v>
          </cell>
          <cell r="I812" t="str">
            <v>รุ่งนภา</v>
          </cell>
          <cell r="J812" t="str">
            <v>สุ่มเกิด</v>
          </cell>
          <cell r="K812">
            <v>3640800003445</v>
          </cell>
          <cell r="L812" t="str">
            <v>ช้างม่อย</v>
          </cell>
          <cell r="M812" t="str">
            <v>เชียงใหม่ 1</v>
          </cell>
          <cell r="N812">
            <v>8</v>
          </cell>
          <cell r="O812" t="str">
            <v>สินเชื่อธนาคารประชาชน</v>
          </cell>
          <cell r="P812" t="str">
            <v>1.บุคคลค้ำประกัน</v>
          </cell>
          <cell r="Q812">
            <v>56512</v>
          </cell>
          <cell r="R812">
            <v>23273.279999999999</v>
          </cell>
          <cell r="S812" t="str">
            <v>จังหวัดสวรรคโลก</v>
          </cell>
          <cell r="T812" t="str">
            <v>ผบE258</v>
          </cell>
          <cell r="U812">
            <v>2566</v>
          </cell>
          <cell r="V812" t="str">
            <v>ผบE800</v>
          </cell>
          <cell r="W812">
            <v>2566</v>
          </cell>
          <cell r="X812">
            <v>12</v>
          </cell>
          <cell r="Y812">
            <v>6</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
          </cell>
          <cell r="BD812" t="str">
            <v/>
          </cell>
          <cell r="BE812" t="str">
            <v/>
          </cell>
          <cell r="BF812" t="str">
            <v/>
          </cell>
          <cell r="BG812" t="str">
            <v/>
          </cell>
          <cell r="BH812" t="str">
            <v/>
          </cell>
          <cell r="BI812" t="str">
            <v/>
          </cell>
          <cell r="BJ812" t="str">
            <v/>
          </cell>
          <cell r="BK812" t="str">
            <v/>
          </cell>
          <cell r="BL812" t="str">
            <v/>
          </cell>
          <cell r="BM812" t="str">
            <v/>
          </cell>
          <cell r="BN812" t="str">
            <v/>
          </cell>
          <cell r="BO812" t="str">
            <v/>
          </cell>
          <cell r="BP812" t="str">
            <v/>
          </cell>
          <cell r="BQ812" t="str">
            <v/>
          </cell>
          <cell r="BR812" t="str">
            <v/>
          </cell>
          <cell r="BS812" t="str">
            <v/>
          </cell>
          <cell r="BT812" t="str">
            <v>นางรุ่งนภา สุ่มเกิด</v>
          </cell>
          <cell r="BU812">
            <v>883165010776</v>
          </cell>
          <cell r="BV812"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2" t="str">
            <v xml:space="preserve">จำเลยที่ 1
คู่สมรสจำเลยที่ 1
จำเลยที่ 2
คู่สมรสจำเลยที่ 2
จำเลยที่ 3
คู่สมรสจำเลยที่ 3
</v>
          </cell>
          <cell r="BX812" t="str">
            <v>3-6408-00003-44-5
3-6408-00159-99-2
1-5805-00009-83-3
3-5805-00079-76-5
3-5805-00079-76-5
1-5805-00053-25-5</v>
          </cell>
          <cell r="BY812"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2" t="str">
            <v>ไม่พบทรัพย์</v>
          </cell>
          <cell r="CA812"/>
          <cell r="CB812"/>
          <cell r="CC812"/>
          <cell r="CD812"/>
          <cell r="CE812"/>
          <cell r="CF812"/>
          <cell r="CG812"/>
          <cell r="CH812"/>
          <cell r="CI812"/>
          <cell r="CJ812"/>
          <cell r="CK812"/>
          <cell r="CL812"/>
          <cell r="CM812"/>
          <cell r="CN812"/>
          <cell r="CO812"/>
        </row>
        <row r="813">
          <cell r="B813">
            <v>2288</v>
          </cell>
          <cell r="C813">
            <v>805</v>
          </cell>
          <cell r="D813">
            <v>18</v>
          </cell>
          <cell r="E813">
            <v>10</v>
          </cell>
          <cell r="F813">
            <v>2566</v>
          </cell>
          <cell r="G813">
            <v>800148801429</v>
          </cell>
          <cell r="H813" t="str">
            <v>นาย</v>
          </cell>
          <cell r="I813" t="str">
            <v>ปิติ</v>
          </cell>
          <cell r="J813" t="str">
            <v>พิบูลย์ศักดิ์กุล</v>
          </cell>
          <cell r="K813" t="str">
            <v>3-1017-01342-21-2</v>
          </cell>
          <cell r="L813" t="str">
            <v>เซ็นทรัล แอร์พอร์ต พลาซ่า เชียงใหม่</v>
          </cell>
          <cell r="M813" t="str">
            <v>เชียงใหม่ 1</v>
          </cell>
          <cell r="N813">
            <v>8</v>
          </cell>
          <cell r="O813" t="str">
            <v>สินเชื่อสร้างงานสร้างอาชีพ</v>
          </cell>
          <cell r="P813"/>
          <cell r="Q813">
            <v>100000</v>
          </cell>
          <cell r="R813">
            <v>3104.31</v>
          </cell>
          <cell r="S813" t="str">
            <v>แขวงเชียงใหม่</v>
          </cell>
          <cell r="T813" t="str">
            <v>ผบE3673</v>
          </cell>
          <cell r="U813">
            <v>2566</v>
          </cell>
          <cell r="V813" t="str">
            <v>ผบE6655</v>
          </cell>
          <cell r="W813">
            <v>2566</v>
          </cell>
          <cell r="X813">
            <v>15</v>
          </cell>
          <cell r="Y813">
            <v>8</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t="str">
            <v/>
          </cell>
          <cell r="BD813" t="str">
            <v/>
          </cell>
          <cell r="BE813" t="str">
            <v/>
          </cell>
          <cell r="BF813" t="str">
            <v/>
          </cell>
          <cell r="BG813" t="str">
            <v/>
          </cell>
          <cell r="BH813" t="str">
            <v/>
          </cell>
          <cell r="BI813" t="str">
            <v/>
          </cell>
          <cell r="BJ813" t="str">
            <v/>
          </cell>
          <cell r="BK813" t="str">
            <v/>
          </cell>
          <cell r="BL813" t="str">
            <v/>
          </cell>
          <cell r="BM813" t="str">
            <v/>
          </cell>
          <cell r="BN813" t="str">
            <v/>
          </cell>
          <cell r="BO813" t="str">
            <v/>
          </cell>
          <cell r="BP813" t="str">
            <v/>
          </cell>
          <cell r="BQ813" t="str">
            <v/>
          </cell>
          <cell r="BR813" t="str">
            <v/>
          </cell>
          <cell r="BS813" t="str">
            <v/>
          </cell>
          <cell r="BT813" t="str">
            <v>นายปิติ พิบูลย์ศักดิ์กุล</v>
          </cell>
          <cell r="BU813">
            <v>0</v>
          </cell>
          <cell r="BV813" t="str">
            <v>นายปิติ  พิบูลย์ศักดิ์กุล</v>
          </cell>
          <cell r="BW813" t="str">
            <v>จำเลย</v>
          </cell>
          <cell r="BX813" t="str">
            <v>3-1017-01342-21-2</v>
          </cell>
          <cell r="BY813" t="str">
            <v>-ไม่พบว่ามีกรรมสิทธิ์ในที่ดิน อ.สันกำแพง  จ.เชียงใหม่</v>
          </cell>
          <cell r="BZ813" t="str">
            <v>ไม่พบทรัพย์</v>
          </cell>
          <cell r="CA813"/>
          <cell r="CB813"/>
          <cell r="CC813"/>
          <cell r="CD813"/>
          <cell r="CE813"/>
          <cell r="CF813"/>
          <cell r="CG813"/>
          <cell r="CH813"/>
          <cell r="CI813"/>
          <cell r="CJ813"/>
          <cell r="CK813"/>
          <cell r="CL813"/>
          <cell r="CM813"/>
          <cell r="CN813"/>
          <cell r="CO813"/>
        </row>
        <row r="814">
          <cell r="B814">
            <v>2289</v>
          </cell>
          <cell r="C814">
            <v>806</v>
          </cell>
          <cell r="D814">
            <v>18</v>
          </cell>
          <cell r="E814">
            <v>10</v>
          </cell>
          <cell r="F814">
            <v>2566</v>
          </cell>
          <cell r="G814">
            <v>800121272861</v>
          </cell>
          <cell r="H814" t="str">
            <v>นาย</v>
          </cell>
          <cell r="I814" t="str">
            <v>โสฬส</v>
          </cell>
          <cell r="J814" t="str">
            <v>พรหมรักษ์</v>
          </cell>
          <cell r="K814">
            <v>3570101567782</v>
          </cell>
          <cell r="L814" t="str">
            <v>เซ็นทรัล แอร์พอร์ต พลาซ่า เชียงใหม่</v>
          </cell>
          <cell r="M814" t="str">
            <v>เชียงใหม่ 1</v>
          </cell>
          <cell r="N814">
            <v>8</v>
          </cell>
          <cell r="O814" t="str">
            <v>สินเชื่อเสริมพลังฐานราก (PSA)</v>
          </cell>
          <cell r="P814" t="str">
            <v>4.ไม่มีหลักประกัน</v>
          </cell>
          <cell r="Q814">
            <v>30000</v>
          </cell>
          <cell r="R814">
            <v>2398.5</v>
          </cell>
          <cell r="S814" t="str">
            <v>แขวงเชียงใหม่</v>
          </cell>
          <cell r="T814" t="str">
            <v>ผบE5355</v>
          </cell>
          <cell r="U814">
            <v>2565</v>
          </cell>
          <cell r="V814" t="str">
            <v>ผบE7490</v>
          </cell>
          <cell r="W814">
            <v>2565</v>
          </cell>
          <cell r="X814">
            <v>25</v>
          </cell>
          <cell r="Y814">
            <v>10</v>
          </cell>
          <cell r="Z814">
            <v>2565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t="str">
            <v/>
          </cell>
          <cell r="BD814" t="str">
            <v/>
          </cell>
          <cell r="BE814" t="str">
            <v/>
          </cell>
          <cell r="BF814" t="str">
            <v/>
          </cell>
          <cell r="BG814" t="str">
            <v/>
          </cell>
          <cell r="BH814" t="str">
            <v/>
          </cell>
          <cell r="BI814" t="str">
            <v/>
          </cell>
          <cell r="BJ814" t="str">
            <v/>
          </cell>
          <cell r="BK814" t="str">
            <v/>
          </cell>
          <cell r="BL814" t="str">
            <v/>
          </cell>
          <cell r="BM814" t="str">
            <v/>
          </cell>
          <cell r="BN814" t="str">
            <v/>
          </cell>
          <cell r="BO814" t="str">
            <v/>
          </cell>
          <cell r="BP814" t="str">
            <v/>
          </cell>
          <cell r="BQ814" t="str">
            <v/>
          </cell>
          <cell r="BR814" t="str">
            <v/>
          </cell>
          <cell r="BS814" t="str">
            <v/>
          </cell>
          <cell r="BT814" t="str">
            <v>นายโสฬส พรหมรักษ์</v>
          </cell>
          <cell r="BU814">
            <v>883165010143</v>
          </cell>
          <cell r="BV814" t="str">
            <v>นายโสฬส  พรหมรักษ์</v>
          </cell>
          <cell r="BW814" t="str">
            <v>จำเลย</v>
          </cell>
          <cell r="BX814" t="str">
            <v>3-5701-01567-78-2</v>
          </cell>
          <cell r="BY814" t="str">
            <v>-ไม่พบว่ามีกรรมสิทธิ์ในที่ดิน อ.ดอยสะเก็ด จ.เชียงใหม่
-ไม่พบว่ามีกรรมสิทธิ์ในที่ดิน อ.ปากเกร็ด  จ.นนทบุรี</v>
          </cell>
          <cell r="BZ814" t="str">
            <v>ไม่พบทรัพย์</v>
          </cell>
          <cell r="CA814"/>
          <cell r="CB814"/>
          <cell r="CC814"/>
          <cell r="CD814"/>
          <cell r="CE814"/>
          <cell r="CF814"/>
          <cell r="CG814"/>
          <cell r="CH814"/>
          <cell r="CI814"/>
          <cell r="CJ814"/>
          <cell r="CK814"/>
          <cell r="CL814"/>
          <cell r="CM814"/>
          <cell r="CN814"/>
          <cell r="CO814"/>
        </row>
        <row r="815">
          <cell r="B815">
            <v>2290</v>
          </cell>
          <cell r="C815">
            <v>807</v>
          </cell>
          <cell r="D815">
            <v>18</v>
          </cell>
          <cell r="E815">
            <v>10</v>
          </cell>
          <cell r="F815">
            <v>2566</v>
          </cell>
          <cell r="G815">
            <v>800121417516</v>
          </cell>
          <cell r="H815" t="str">
            <v>นางสาว</v>
          </cell>
          <cell r="I815" t="str">
            <v>อภิญญา</v>
          </cell>
          <cell r="J815" t="str">
            <v>เมืองมูล</v>
          </cell>
          <cell r="K815">
            <v>1529900108870</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2375.36</v>
          </cell>
          <cell r="S815" t="str">
            <v>แขวงลำปาง</v>
          </cell>
          <cell r="T815" t="str">
            <v>ผบE3082</v>
          </cell>
          <cell r="U815">
            <v>2565</v>
          </cell>
          <cell r="V815" t="str">
            <v>ผบE3551</v>
          </cell>
          <cell r="W815">
            <v>2565</v>
          </cell>
          <cell r="X815">
            <v>11</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
          </cell>
          <cell r="BD815" t="str">
            <v/>
          </cell>
          <cell r="BE815" t="str">
            <v/>
          </cell>
          <cell r="BF815" t="str">
            <v/>
          </cell>
          <cell r="BG815" t="str">
            <v/>
          </cell>
          <cell r="BH815" t="str">
            <v/>
          </cell>
          <cell r="BI815" t="str">
            <v/>
          </cell>
          <cell r="BJ815" t="str">
            <v/>
          </cell>
          <cell r="BK815" t="str">
            <v/>
          </cell>
          <cell r="BL815" t="str">
            <v/>
          </cell>
          <cell r="BM815" t="str">
            <v/>
          </cell>
          <cell r="BN815" t="str">
            <v/>
          </cell>
          <cell r="BO815" t="str">
            <v/>
          </cell>
          <cell r="BP815" t="str">
            <v/>
          </cell>
          <cell r="BQ815" t="str">
            <v/>
          </cell>
          <cell r="BR815" t="str">
            <v/>
          </cell>
          <cell r="BS815" t="str">
            <v/>
          </cell>
          <cell r="BT815" t="str">
            <v>นางสาวอภิญญา เมืองมูล</v>
          </cell>
          <cell r="BU815">
            <v>883165010152</v>
          </cell>
          <cell r="BV815" t="str">
            <v>นางสาวอภิญญา  เมืองมูล</v>
          </cell>
          <cell r="BW815" t="str">
            <v>จำเลย</v>
          </cell>
          <cell r="BX815" t="str">
            <v>1-5299-00108-87-0</v>
          </cell>
          <cell r="BY815" t="str">
            <v>-ไม่พบว่ามีกรรมสิทธิ์ในที่ดิน อ.ห้างฉัตร  จ.ลำปาง</v>
          </cell>
          <cell r="BZ815" t="str">
            <v>ไม่พบทรัพย์</v>
          </cell>
          <cell r="CA815"/>
          <cell r="CB815"/>
          <cell r="CC815"/>
          <cell r="CD815"/>
          <cell r="CE815"/>
          <cell r="CF815"/>
          <cell r="CG815"/>
          <cell r="CH815"/>
          <cell r="CI815"/>
          <cell r="CJ815"/>
          <cell r="CK815"/>
          <cell r="CL815"/>
          <cell r="CM815"/>
          <cell r="CN815"/>
          <cell r="CO815"/>
        </row>
        <row r="816">
          <cell r="B816">
            <v>2291</v>
          </cell>
          <cell r="C816">
            <v>808</v>
          </cell>
          <cell r="D816">
            <v>7</v>
          </cell>
          <cell r="E816">
            <v>9</v>
          </cell>
          <cell r="F816">
            <v>2566</v>
          </cell>
          <cell r="G816">
            <v>800093761768</v>
          </cell>
          <cell r="H816" t="str">
            <v>นาง</v>
          </cell>
          <cell r="I816" t="str">
            <v>บัวผาย</v>
          </cell>
          <cell r="J816" t="str">
            <v>ศรีใจ</v>
          </cell>
          <cell r="K816">
            <v>3500500500568</v>
          </cell>
          <cell r="L816" t="str">
            <v>ดอยสะเก็ด</v>
          </cell>
          <cell r="M816" t="str">
            <v>เชียงใหม่ 2</v>
          </cell>
          <cell r="N816">
            <v>8</v>
          </cell>
          <cell r="O816" t="str">
            <v>สินเชื่อแก้ไขปัญหาหนี้นอกระบบ (PSA)</v>
          </cell>
          <cell r="P816" t="str">
            <v>1.บุคคลค้ำประกัน</v>
          </cell>
          <cell r="Q816">
            <v>31526.86</v>
          </cell>
          <cell r="R816">
            <v>6916.47</v>
          </cell>
          <cell r="S816" t="str">
            <v>แขวงเชียงใหม่</v>
          </cell>
          <cell r="T816" t="str">
            <v>ผบE6238</v>
          </cell>
          <cell r="U816">
            <v>2565</v>
          </cell>
          <cell r="V816" t="str">
            <v>ผบE526</v>
          </cell>
          <cell r="W816">
            <v>2566</v>
          </cell>
          <cell r="X816"/>
          <cell r="Y816"/>
          <cell r="Z816"/>
          <cell r="AA816">
            <v>30</v>
          </cell>
          <cell r="AB816">
            <v>1</v>
          </cell>
          <cell r="AC816">
            <v>2566</v>
          </cell>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ลงผลสืบ 9/3/2567 อยู่ระหว่างรอคัดภาพลักษณ์เพื่อรายงาน</v>
          </cell>
          <cell r="BC816" t="str">
            <v/>
          </cell>
          <cell r="BD816" t="str">
            <v/>
          </cell>
          <cell r="BE816" t="str">
            <v/>
          </cell>
          <cell r="BF816" t="str">
            <v/>
          </cell>
          <cell r="BG816" t="str">
            <v/>
          </cell>
          <cell r="BH816" t="str">
            <v/>
          </cell>
          <cell r="BI816" t="str">
            <v/>
          </cell>
          <cell r="BJ816" t="str">
            <v/>
          </cell>
          <cell r="BK816" t="str">
            <v/>
          </cell>
          <cell r="BL816" t="str">
            <v/>
          </cell>
          <cell r="BM816" t="str">
            <v/>
          </cell>
          <cell r="BN816" t="str">
            <v/>
          </cell>
          <cell r="BO816" t="str">
            <v/>
          </cell>
          <cell r="BP816" t="str">
            <v/>
          </cell>
          <cell r="BQ816" t="str">
            <v/>
          </cell>
          <cell r="BR816" t="str">
            <v/>
          </cell>
          <cell r="BS816" t="str">
            <v/>
          </cell>
          <cell r="BT816" t="str">
            <v>นางบัวผาย ศรีใจ</v>
          </cell>
          <cell r="BU816">
            <v>883265010314</v>
          </cell>
          <cell r="BV816" t="str">
            <v>1.นางบัวผาย  ศรีใจ
2.นายสมชาย  ศรีใจ
3.นายเจนณรงค์  พรหมเทพ</v>
          </cell>
          <cell r="BW816" t="str">
            <v xml:space="preserve">จำเลยที่ 1
คู่สมรสจำเลยที่ 1
จำเลยที่ 2
</v>
          </cell>
          <cell r="BX816" t="str">
            <v>3 5005 00500 56 8
3 5009 00425 06 7
1 5099 00157 70 6</v>
          </cell>
          <cell r="BY816"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6" t="str">
            <v>พบทรัพย์</v>
          </cell>
          <cell r="CA816"/>
          <cell r="CB816"/>
          <cell r="CC816"/>
          <cell r="CD816"/>
          <cell r="CE816"/>
          <cell r="CF816"/>
          <cell r="CG816"/>
          <cell r="CH816"/>
          <cell r="CI816"/>
          <cell r="CJ816"/>
          <cell r="CK816"/>
          <cell r="CL816"/>
          <cell r="CM816"/>
          <cell r="CN816"/>
          <cell r="CO816"/>
        </row>
        <row r="817">
          <cell r="B817">
            <v>2292</v>
          </cell>
          <cell r="C817">
            <v>809</v>
          </cell>
          <cell r="D817">
            <v>7</v>
          </cell>
          <cell r="E817">
            <v>9</v>
          </cell>
          <cell r="F817">
            <v>2566</v>
          </cell>
          <cell r="G817">
            <v>800094126813</v>
          </cell>
          <cell r="H817" t="str">
            <v>นางสาว</v>
          </cell>
          <cell r="I817" t="str">
            <v>ธันยชนก</v>
          </cell>
          <cell r="J817" t="str">
            <v>สมควร</v>
          </cell>
          <cell r="K817" t="str">
            <v>1 5601 00015 43 7</v>
          </cell>
          <cell r="L817" t="str">
            <v>ดอยสะเก็ด</v>
          </cell>
          <cell r="M817" t="str">
            <v>เชียงใหม่ 2</v>
          </cell>
          <cell r="N817">
            <v>8</v>
          </cell>
          <cell r="O817" t="str">
            <v>สินเชื่อแก้ไขปัญหาหนี้นอกระบบ PSA ระยะที่ 2</v>
          </cell>
          <cell r="P817" t="str">
            <v>1.บุคคลค้ำประกัน</v>
          </cell>
          <cell r="Q817">
            <v>38333</v>
          </cell>
          <cell r="R817">
            <v>7902.65</v>
          </cell>
          <cell r="S817" t="str">
            <v>แขวงเชียงใหม่</v>
          </cell>
          <cell r="T817" t="str">
            <v>ผบE53</v>
          </cell>
          <cell r="U817">
            <v>2566</v>
          </cell>
          <cell r="V817" t="str">
            <v>ผบE1827</v>
          </cell>
          <cell r="W817">
            <v>2566</v>
          </cell>
          <cell r="X817">
            <v>13</v>
          </cell>
          <cell r="Y817">
            <v>3</v>
          </cell>
          <cell r="Z817">
            <v>2566</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อยู่ระหว่างรอคัดภาพลักษณ์เพื่อรายงาน//รายงานผล1/4/2567//</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นางสาวธันยชนก สมควร</v>
          </cell>
          <cell r="BU817">
            <v>883265010430</v>
          </cell>
          <cell r="BV817" t="str">
            <v>1.นางสาวธันยชนก  สมควร
2.นายวีระยุทธ์  สมบูรณ์
3.นางสาววิไลพร  วรรณเลิศ</v>
          </cell>
          <cell r="BW817" t="str">
            <v>จำเลยที่ 1
คู่สมรสจำเลยที่ 1
จำเลยที่ 2</v>
          </cell>
          <cell r="BX817" t="str">
            <v>1 5601 00015 43 7
3 5014 00171 23 7
3 5014 00171 21 1</v>
          </cell>
          <cell r="BY817"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7" t="str">
            <v>พบทรัพย์</v>
          </cell>
          <cell r="CA817"/>
          <cell r="CB817"/>
          <cell r="CC817"/>
          <cell r="CD817"/>
          <cell r="CE817"/>
          <cell r="CF817"/>
          <cell r="CG817"/>
          <cell r="CH817"/>
          <cell r="CI817"/>
          <cell r="CJ817"/>
          <cell r="CK817"/>
          <cell r="CL817"/>
          <cell r="CM817"/>
          <cell r="CN817"/>
          <cell r="CO817"/>
        </row>
        <row r="818">
          <cell r="B818">
            <v>2293</v>
          </cell>
          <cell r="C818">
            <v>810</v>
          </cell>
          <cell r="D818">
            <v>7</v>
          </cell>
          <cell r="E818">
            <v>9</v>
          </cell>
          <cell r="F818">
            <v>2566</v>
          </cell>
          <cell r="G818">
            <v>863053736089</v>
          </cell>
          <cell r="H818"/>
          <cell r="I818" t="str">
            <v>กองทุนหมู่บ้านน้ำแพร่ ม.2ต.ตลาดขวัญ</v>
          </cell>
          <cell r="J818"/>
          <cell r="K818"/>
          <cell r="L818" t="str">
            <v>ดอยสะเก็ด</v>
          </cell>
          <cell r="M818" t="str">
            <v>เชียงใหม่ 2</v>
          </cell>
          <cell r="N818">
            <v>8</v>
          </cell>
          <cell r="O818" t="str">
            <v>สินเชื่อพัฒนาชนบท(แปลงOD)</v>
          </cell>
          <cell r="P818" t="str">
            <v>1.บุคคลค้ำประกัน</v>
          </cell>
          <cell r="Q818">
            <v>3757545.67</v>
          </cell>
          <cell r="R818">
            <v>175162.11</v>
          </cell>
          <cell r="S818" t="str">
            <v>จังหวัดเชียงใหม่</v>
          </cell>
          <cell r="T818" t="str">
            <v>พE226</v>
          </cell>
          <cell r="U818">
            <v>2566</v>
          </cell>
          <cell r="V818" t="str">
            <v>พE430</v>
          </cell>
          <cell r="W818">
            <v>2566</v>
          </cell>
          <cell r="X818">
            <v>24</v>
          </cell>
          <cell r="Y818">
            <v>7</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 xml:space="preserve">กองทุนหมู่บ้านน้ำแพร่ ม.2ต.ตลาดขวัญ </v>
          </cell>
          <cell r="BU818">
            <v>883265010838</v>
          </cell>
          <cell r="BV818"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8"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8" t="str">
            <v xml:space="preserve">3 5005 00423 98 9
3 8416 00208 54 9
3 5099 00003 14 4
3 5005 00423 94 6
3 5005 00438 32 3
1 5405 00005 33 1
3 5005 00424 44 6
3 7098 00153 27 4
5 5005 00004 83 4
3 5005 00424 10 1
3 5208 00033 91 4
1 5099 00212 83 9
3 5005 00423 73 3
</v>
          </cell>
          <cell r="BY81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8" t="str">
            <v>พบทรัพย์</v>
          </cell>
          <cell r="CA818"/>
          <cell r="CB818">
            <v>13</v>
          </cell>
          <cell r="CC818"/>
          <cell r="CD818"/>
          <cell r="CE818"/>
          <cell r="CF818"/>
          <cell r="CG818"/>
          <cell r="CH818"/>
          <cell r="CI818"/>
          <cell r="CJ818"/>
          <cell r="CK818"/>
          <cell r="CL818"/>
          <cell r="CM818"/>
          <cell r="CN818"/>
          <cell r="CO818"/>
        </row>
        <row r="819">
          <cell r="B819">
            <v>2294</v>
          </cell>
          <cell r="C819">
            <v>811</v>
          </cell>
          <cell r="D819">
            <v>7</v>
          </cell>
          <cell r="E819">
            <v>9</v>
          </cell>
          <cell r="F819">
            <v>2566</v>
          </cell>
          <cell r="G819" t="str">
            <v>800081027107,
800063990819</v>
          </cell>
          <cell r="H819" t="str">
            <v>นางสาว</v>
          </cell>
          <cell r="I819" t="str">
            <v>อัมพร</v>
          </cell>
          <cell r="J819" t="str">
            <v>ชนะเป็ง</v>
          </cell>
          <cell r="K819" t="str">
            <v>3-5011-00034-13-7</v>
          </cell>
          <cell r="L819" t="str">
            <v>พร้าว</v>
          </cell>
          <cell r="M819" t="str">
            <v>เชียงใหม่ 2</v>
          </cell>
          <cell r="N819">
            <v>8</v>
          </cell>
          <cell r="O819" t="str">
            <v>สินเชื่อธนาคารประชาชน</v>
          </cell>
          <cell r="P819" t="str">
            <v>1.บุคคลค้ำประกัน</v>
          </cell>
          <cell r="Q819">
            <v>95779.78</v>
          </cell>
          <cell r="R819">
            <v>33565.78</v>
          </cell>
          <cell r="S819" t="str">
            <v>แขวงเชียงดาว</v>
          </cell>
          <cell r="T819" t="str">
            <v>ผบE464</v>
          </cell>
          <cell r="U819">
            <v>2566</v>
          </cell>
          <cell r="V819" t="str">
            <v>ผบE582</v>
          </cell>
          <cell r="W819">
            <v>2566</v>
          </cell>
          <cell r="X819"/>
          <cell r="Y819"/>
          <cell r="Z819"/>
          <cell r="AA819">
            <v>4</v>
          </cell>
          <cell r="AB819">
            <v>7</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 1/4/67//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นางสาวอัมพร ชนะเป็ง</v>
          </cell>
          <cell r="BU819">
            <v>0</v>
          </cell>
          <cell r="BV819" t="str">
            <v>1.นางสาวอัมพร  ชนะเป็ง
2.นายไพศาล  สมแก้ว
3.นางสาวศิริพร  เมืองใจ
4.นายไชยกาญจน์  อุตะมา
5.นางสาวจตุพร  พุทโธ</v>
          </cell>
          <cell r="BW819" t="str">
            <v>จำเลยที่ 1
จำเลยที่ 2
คู่สมรสจำเลยที่ 2
จำเลยที่ 3
คู่สมรสจำเลยที่ 3</v>
          </cell>
          <cell r="BX819" t="str">
            <v>3 5011 00034 13 7
3 5011 00009 26 4
3 5009 00042 95 8
3 5711 00541 06 3
3 4704 00570 48 4</v>
          </cell>
          <cell r="BY819"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19" t="str">
            <v>พบทรัพย์</v>
          </cell>
          <cell r="CA819"/>
          <cell r="CB819"/>
          <cell r="CC819"/>
          <cell r="CD819"/>
          <cell r="CE819"/>
          <cell r="CF819"/>
          <cell r="CG819"/>
          <cell r="CH819"/>
          <cell r="CI819"/>
          <cell r="CJ819"/>
          <cell r="CK819"/>
          <cell r="CL819"/>
          <cell r="CM819"/>
          <cell r="CN819"/>
          <cell r="CO819"/>
        </row>
        <row r="820">
          <cell r="B820">
            <v>2295</v>
          </cell>
          <cell r="C820">
            <v>812</v>
          </cell>
          <cell r="D820">
            <v>7</v>
          </cell>
          <cell r="E820">
            <v>9</v>
          </cell>
          <cell r="F820">
            <v>2566</v>
          </cell>
          <cell r="G820">
            <v>800063990769</v>
          </cell>
          <cell r="H820" t="str">
            <v>นาย</v>
          </cell>
          <cell r="I820" t="str">
            <v>อดุลย์</v>
          </cell>
          <cell r="J820" t="str">
            <v>จุลมณี</v>
          </cell>
          <cell r="K820">
            <v>3501100059024</v>
          </cell>
          <cell r="L820" t="str">
            <v>พร้าว</v>
          </cell>
          <cell r="M820" t="str">
            <v>เชียงใหม่ 2</v>
          </cell>
          <cell r="N820">
            <v>8</v>
          </cell>
          <cell r="O820" t="str">
            <v>สินเชื่อธนาคารประชาชน</v>
          </cell>
          <cell r="P820" t="str">
            <v>1.บุคคลค้ำประกัน</v>
          </cell>
          <cell r="Q820">
            <v>135471.97</v>
          </cell>
          <cell r="R820">
            <v>28320.400000000001</v>
          </cell>
          <cell r="S820" t="str">
            <v>แขวงเชียงดาว</v>
          </cell>
          <cell r="T820" t="str">
            <v>ผบE406</v>
          </cell>
          <cell r="U820">
            <v>2565</v>
          </cell>
          <cell r="V820" t="str">
            <v>ผบE586</v>
          </cell>
          <cell r="W820">
            <v>2565</v>
          </cell>
          <cell r="X820"/>
          <cell r="Y820"/>
          <cell r="Z820"/>
          <cell r="AA820">
            <v>18</v>
          </cell>
          <cell r="AB820">
            <v>8</v>
          </cell>
          <cell r="AC820">
            <v>2565</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นายอดุลย์ จุลมณี</v>
          </cell>
          <cell r="BU820">
            <v>883162013092</v>
          </cell>
          <cell r="BV820" t="str">
            <v>1.นายอดุลย์  จุลมณี
2.นายไชยกาญจน์  อุตะมา
3.นางสาวจตุพร  พุทโธ
4.นายไพศาล  สมแก้ว
5.นางสาวศิริพร  เมืองใจ</v>
          </cell>
          <cell r="BW820" t="str">
            <v>จำเลยที่ 1
จำเลยที่ 2
คู่สมรสจำเลยที่ 2
จำเลยที่ 3
คู่สมรสจำเลยที่ 3</v>
          </cell>
          <cell r="BX820" t="str">
            <v>3 5011 00059 02 4
3 5711 00541 06 3
3 4704 00570 48 4
3 5011 00009 26 4
3 5009 00042 95 8</v>
          </cell>
          <cell r="BY82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2296</v>
          </cell>
          <cell r="C821">
            <v>813</v>
          </cell>
          <cell r="D821">
            <v>7</v>
          </cell>
          <cell r="E821">
            <v>9</v>
          </cell>
          <cell r="F821">
            <v>2566</v>
          </cell>
          <cell r="G821">
            <v>800047137340</v>
          </cell>
          <cell r="H821" t="str">
            <v>นาย</v>
          </cell>
          <cell r="I821" t="str">
            <v>สิงห์แก้ว</v>
          </cell>
          <cell r="J821" t="str">
            <v>กุยแก้ว</v>
          </cell>
          <cell r="K821">
            <v>5501100019754</v>
          </cell>
          <cell r="L821" t="str">
            <v>พร้าว</v>
          </cell>
          <cell r="M821" t="str">
            <v>เชียงใหม่ 2</v>
          </cell>
          <cell r="N821">
            <v>8</v>
          </cell>
          <cell r="O821" t="str">
            <v>สินเชื่อธนาคารประชาชน</v>
          </cell>
          <cell r="P821" t="str">
            <v>1.บุคคลค้ำประกัน</v>
          </cell>
          <cell r="Q821">
            <v>63393.440000000002</v>
          </cell>
          <cell r="R821">
            <v>28219.200000000001</v>
          </cell>
          <cell r="S821" t="str">
            <v>แขวงเชียงดาว</v>
          </cell>
          <cell r="T821" t="str">
            <v>ผบE463</v>
          </cell>
          <cell r="U821">
            <v>2566</v>
          </cell>
          <cell r="V821" t="str">
            <v>ผบE673</v>
          </cell>
          <cell r="W821">
            <v>2566</v>
          </cell>
          <cell r="X821">
            <v>31</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13/3/2567 อยู่ระหว่างรอคัดภาพลักษณ์เพื่อรายงาน</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นายสิงห์แก้ว กุยแก้ว</v>
          </cell>
          <cell r="BU821">
            <v>823859010535</v>
          </cell>
          <cell r="BV821" t="str">
            <v xml:space="preserve">1.นายสิงห์แก้ว  กุยแก้ว
นางสุนิสา  ทาวงค์
3.นางสาวณิรุชา  บัวเจตธรรม
</v>
          </cell>
          <cell r="BW821" t="str">
            <v>จำเลยที่ 1
คู่สมรสจำเลยที่ 1
จำเลยที่ 2</v>
          </cell>
          <cell r="BX821" t="str">
            <v>5 5011 00019 75 4
3 5711 00047 60 3
3 1014 03019 78 2</v>
          </cell>
          <cell r="BY821"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1" t="str">
            <v>พบทรัพย์</v>
          </cell>
          <cell r="CA821"/>
          <cell r="CB821"/>
          <cell r="CC821"/>
          <cell r="CD821"/>
          <cell r="CE821"/>
          <cell r="CF821"/>
          <cell r="CG821"/>
          <cell r="CH821"/>
          <cell r="CI821"/>
          <cell r="CJ821"/>
          <cell r="CK821"/>
          <cell r="CL821"/>
          <cell r="CM821"/>
          <cell r="CN821"/>
          <cell r="CO821"/>
        </row>
        <row r="822">
          <cell r="B822">
            <v>2297</v>
          </cell>
          <cell r="C822">
            <v>814</v>
          </cell>
          <cell r="D822">
            <v>7</v>
          </cell>
          <cell r="E822">
            <v>9</v>
          </cell>
          <cell r="F822">
            <v>2566</v>
          </cell>
          <cell r="G822">
            <v>800094790410</v>
          </cell>
          <cell r="H822" t="str">
            <v>นางสาว</v>
          </cell>
          <cell r="I822" t="str">
            <v>วิไลวรรณ์</v>
          </cell>
          <cell r="J822" t="str">
            <v>สมศรี</v>
          </cell>
          <cell r="K822">
            <v>1501100072547</v>
          </cell>
          <cell r="L822" t="str">
            <v>พร้าว</v>
          </cell>
          <cell r="M822" t="str">
            <v>เชียงใหม่ 2</v>
          </cell>
          <cell r="N822">
            <v>8</v>
          </cell>
          <cell r="O822" t="str">
            <v>สินเชื่อแก้ไขปัญหาหนี้นอกระบบ PSA ระยะที่ 2</v>
          </cell>
          <cell r="P822" t="str">
            <v>1.บุคคลค้ำประกัน</v>
          </cell>
          <cell r="Q822">
            <v>28940.03</v>
          </cell>
          <cell r="R822">
            <v>11459.48</v>
          </cell>
          <cell r="S822" t="str">
            <v>แขวงเชียงดาว</v>
          </cell>
          <cell r="T822" t="str">
            <v>ผบE143</v>
          </cell>
          <cell r="U822">
            <v>2566</v>
          </cell>
          <cell r="V822" t="str">
            <v>ผบE296</v>
          </cell>
          <cell r="W822">
            <v>2566</v>
          </cell>
          <cell r="X822"/>
          <cell r="Y822"/>
          <cell r="Z822"/>
          <cell r="AA822">
            <v>3</v>
          </cell>
          <cell r="AB822">
            <v>5</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18/3/2567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นางสาววิไลวรรณ์ สมศรี</v>
          </cell>
          <cell r="BU822">
            <v>0</v>
          </cell>
          <cell r="BV822"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2" t="str">
            <v>จำเลยที่ 1
คู่สมรสจำเลยที่ 1
จำเลยที่ 2
จำเลยที่ 3
คู่สมรสจำเลยที่ 3</v>
          </cell>
          <cell r="BX822" t="str">
            <v>1 5011 00072 54 7
1 5011 00077 81 6
3 5011 00011 97 8
3 5011 00210 34 2
3 1602 00024 81 1</v>
          </cell>
          <cell r="BY822"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2" t="str">
            <v>พบทรัพย์</v>
          </cell>
          <cell r="CA822"/>
          <cell r="CB822"/>
          <cell r="CC822"/>
          <cell r="CD822"/>
          <cell r="CE822"/>
          <cell r="CF822"/>
          <cell r="CG822"/>
          <cell r="CH822"/>
          <cell r="CI822"/>
          <cell r="CJ822"/>
          <cell r="CK822"/>
          <cell r="CL822"/>
          <cell r="CM822"/>
          <cell r="CN822"/>
          <cell r="CO822"/>
        </row>
        <row r="823">
          <cell r="B823">
            <v>2298</v>
          </cell>
          <cell r="C823">
            <v>815</v>
          </cell>
          <cell r="D823">
            <v>7</v>
          </cell>
          <cell r="E823">
            <v>9</v>
          </cell>
          <cell r="F823">
            <v>2566</v>
          </cell>
          <cell r="G823">
            <v>800130547477</v>
          </cell>
          <cell r="H823" t="str">
            <v>นางสาว</v>
          </cell>
          <cell r="I823" t="str">
            <v>จันทร์แก้ว</v>
          </cell>
          <cell r="J823" t="str">
            <v>พรมแก้ว</v>
          </cell>
          <cell r="K823">
            <v>3500500237221</v>
          </cell>
          <cell r="L823" t="str">
            <v>ดอยสะเก็ด</v>
          </cell>
          <cell r="M823" t="str">
            <v>เชียงใหม่ 2</v>
          </cell>
          <cell r="N823">
            <v>8</v>
          </cell>
          <cell r="O823" t="str">
            <v>สินเชื่อธนาคารประชาชน</v>
          </cell>
          <cell r="P823" t="str">
            <v>4.ไม่มีหลักประกัน</v>
          </cell>
          <cell r="Q823">
            <v>38888</v>
          </cell>
          <cell r="R823">
            <v>4885.58</v>
          </cell>
          <cell r="S823" t="str">
            <v>แขวงเชียงใหม่</v>
          </cell>
          <cell r="T823" t="str">
            <v>ผบE5213</v>
          </cell>
          <cell r="U823">
            <v>2565</v>
          </cell>
          <cell r="V823" t="str">
            <v>ผบE8246</v>
          </cell>
          <cell r="W823">
            <v>2565</v>
          </cell>
          <cell r="X823"/>
          <cell r="Y823"/>
          <cell r="Z823"/>
          <cell r="AA823">
            <v>21</v>
          </cell>
          <cell r="AB823">
            <v>11</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นางสาวจันทร์แก้ว พรมแก้ว</v>
          </cell>
          <cell r="BU823">
            <v>883265010315</v>
          </cell>
          <cell r="BV823" t="str">
            <v>นางสาวจันทร์แก้ว  พรมแก้ว</v>
          </cell>
          <cell r="BW823" t="str">
            <v>จำเลย</v>
          </cell>
          <cell r="BX823" t="str">
            <v>3 5005 00237 22 1</v>
          </cell>
          <cell r="BY823" t="str">
            <v>-ไม่พบว่ามีกรรมสิทธิ์ในที่ดิน อ.ดอยสะเก็ด จ.เชียงใหม่</v>
          </cell>
          <cell r="BZ823" t="str">
            <v>ไม่พบทรัพย์</v>
          </cell>
          <cell r="CA823"/>
          <cell r="CB823"/>
          <cell r="CC823"/>
          <cell r="CD823"/>
          <cell r="CE823"/>
          <cell r="CF823"/>
          <cell r="CG823"/>
          <cell r="CH823"/>
          <cell r="CI823"/>
          <cell r="CJ823"/>
          <cell r="CK823"/>
          <cell r="CL823"/>
          <cell r="CM823"/>
          <cell r="CN823"/>
          <cell r="CO823"/>
        </row>
        <row r="824">
          <cell r="B824">
            <v>2299</v>
          </cell>
          <cell r="C824">
            <v>816</v>
          </cell>
          <cell r="D824">
            <v>13</v>
          </cell>
          <cell r="E824">
            <v>9</v>
          </cell>
          <cell r="F824">
            <v>2566</v>
          </cell>
          <cell r="G824" t="str">
            <v>800089226099,
800104455137</v>
          </cell>
          <cell r="H824" t="str">
            <v>นางสาว</v>
          </cell>
          <cell r="I824" t="str">
            <v>อำไพ</v>
          </cell>
          <cell r="J824" t="str">
            <v>มะหิงษา</v>
          </cell>
          <cell r="K824">
            <v>1501000005881</v>
          </cell>
          <cell r="L824" t="str">
            <v>แม่อาย</v>
          </cell>
          <cell r="M824" t="str">
            <v>เชียงใหม่ 2</v>
          </cell>
          <cell r="N824">
            <v>8</v>
          </cell>
          <cell r="O824" t="str">
            <v>สินเชื่อแก้ไขปัญหาหนี้นอกระบบPSAระยะที่2</v>
          </cell>
          <cell r="P824" t="str">
            <v>1.บุคคลค้ำประกัน</v>
          </cell>
          <cell r="Q824">
            <v>38031.480000000003</v>
          </cell>
          <cell r="R824">
            <v>9399.56</v>
          </cell>
          <cell r="S824" t="str">
            <v>จังหวัดฝาง</v>
          </cell>
          <cell r="T824" t="str">
            <v>ผบE855</v>
          </cell>
          <cell r="U824">
            <v>2565</v>
          </cell>
          <cell r="V824" t="str">
            <v>ผบE1012</v>
          </cell>
          <cell r="W824">
            <v>2565</v>
          </cell>
          <cell r="X824"/>
          <cell r="Y824"/>
          <cell r="Z824"/>
          <cell r="AA824">
            <v>23</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รายงานสืบ 18/3/2567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นางสาวอำไพ มะหิงษา</v>
          </cell>
          <cell r="BU824">
            <v>883265010754</v>
          </cell>
          <cell r="BV824" t="str">
            <v>1.นางสาวอำไพ  มะหิงษา
2.นายเบญญาภา  ฟองมูล
3.นางสาวญาดาพัฒน์  ภูมิธนศักดิ์เมธา
4.นายธีรภพ  วังตัน</v>
          </cell>
          <cell r="BW824" t="str">
            <v>จำเลยที่ 1
จำเลยที่ 2
จำเลยที่ 3
คู่สมรสจำเลยที่ 3</v>
          </cell>
          <cell r="BX824" t="str">
            <v>1 5010 00005 88 1
1 5010 00008 79 1
2 5010 00016 99 6
1 6308 00043 19 0</v>
          </cell>
          <cell r="BY82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4" t="str">
            <v>ไม่พบทรัพย์</v>
          </cell>
          <cell r="CA824"/>
          <cell r="CB824"/>
          <cell r="CC824"/>
          <cell r="CD824"/>
          <cell r="CE824"/>
          <cell r="CF824"/>
          <cell r="CG824"/>
          <cell r="CH824"/>
          <cell r="CI824"/>
          <cell r="CJ824"/>
          <cell r="CK824"/>
          <cell r="CL824"/>
          <cell r="CM824"/>
          <cell r="CN824"/>
          <cell r="CO824"/>
        </row>
        <row r="825">
          <cell r="B825">
            <v>2300</v>
          </cell>
          <cell r="C825">
            <v>817</v>
          </cell>
          <cell r="D825">
            <v>13</v>
          </cell>
          <cell r="E825">
            <v>9</v>
          </cell>
          <cell r="F825">
            <v>2566</v>
          </cell>
          <cell r="G825">
            <v>800091588882</v>
          </cell>
          <cell r="H825" t="str">
            <v>นางสาว</v>
          </cell>
          <cell r="I825" t="str">
            <v>ดลฤดี</v>
          </cell>
          <cell r="J825" t="str">
            <v>อูปคำแดง</v>
          </cell>
          <cell r="K825">
            <v>3501300035170</v>
          </cell>
          <cell r="L825" t="str">
            <v>ฝาง</v>
          </cell>
          <cell r="M825" t="str">
            <v>เชียงใหม่ 2</v>
          </cell>
          <cell r="N825">
            <v>8</v>
          </cell>
          <cell r="O825" t="str">
            <v>สินเชื่อแก้ไขปัญหาหนี้นอกระบบ PSA ระยะที่ 2</v>
          </cell>
          <cell r="P825" t="str">
            <v>1.บุคคลค้ำประกัน</v>
          </cell>
          <cell r="Q825">
            <v>43199.360000000001</v>
          </cell>
          <cell r="R825">
            <v>11855.75</v>
          </cell>
          <cell r="S825" t="str">
            <v>แขวงเชียงใหม่</v>
          </cell>
          <cell r="T825" t="str">
            <v>ผบE3011</v>
          </cell>
          <cell r="U825">
            <v>2565</v>
          </cell>
          <cell r="V825" t="str">
            <v>ผบE7019</v>
          </cell>
          <cell r="W825">
            <v>2565</v>
          </cell>
          <cell r="X825"/>
          <cell r="Y825"/>
          <cell r="Z825"/>
          <cell r="AA825">
            <v>4</v>
          </cell>
          <cell r="AB825">
            <v>10</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นางสาวดลฤดี อูปคำแดง</v>
          </cell>
          <cell r="BU825">
            <v>88326501035</v>
          </cell>
          <cell r="BV825" t="str">
            <v>1.นางสาวพีระดา ศิรโชติธนาหรือนางดลฤดี อูปคำแดง
2.นายศรีทัน  บุญธิมา</v>
          </cell>
          <cell r="BW825" t="str">
            <v>จำเลยที่ 1
จำเลยที่ 2</v>
          </cell>
          <cell r="BX825" t="str">
            <v>3 5013 00035 17 0
3 1002 02933 90 7</v>
          </cell>
          <cell r="BY825" t="str">
            <v>-ไม่พบว่ามีกรรมสิทธิ์ในที่ดิน อ.แม่ออน จ.เชียงใหม่
-ไม่พบว่ามีกรรมสิทธิ์ในที่ดิน อ.ฝาง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2301</v>
          </cell>
          <cell r="C826">
            <v>818</v>
          </cell>
          <cell r="D826">
            <v>13</v>
          </cell>
          <cell r="E826">
            <v>9</v>
          </cell>
          <cell r="F826">
            <v>2566</v>
          </cell>
          <cell r="G826" t="str">
            <v>800097872611,
800108613152</v>
          </cell>
          <cell r="H826" t="str">
            <v>นาย</v>
          </cell>
          <cell r="I826" t="str">
            <v>สืบสกุล</v>
          </cell>
          <cell r="J826" t="str">
            <v>สิงห์ทร</v>
          </cell>
          <cell r="K826">
            <v>1500900008010</v>
          </cell>
          <cell r="L826" t="str">
            <v>ไชยปราการ</v>
          </cell>
          <cell r="M826" t="str">
            <v>เชียงใหม่ 2</v>
          </cell>
          <cell r="N826">
            <v>8</v>
          </cell>
          <cell r="O826" t="str">
            <v>สินเชื่อธนาคารประชาชน</v>
          </cell>
          <cell r="P826" t="str">
            <v>1.บุคคลค้ำประกัน</v>
          </cell>
          <cell r="Q826">
            <v>44442.99</v>
          </cell>
          <cell r="R826">
            <v>10787.96</v>
          </cell>
          <cell r="S826" t="str">
            <v>จังหวัดฝาง</v>
          </cell>
          <cell r="T826" t="str">
            <v>ผบE471</v>
          </cell>
          <cell r="U826">
            <v>2565</v>
          </cell>
          <cell r="V826" t="str">
            <v>ผบE722</v>
          </cell>
          <cell r="W826">
            <v>2565</v>
          </cell>
          <cell r="X826">
            <v>13</v>
          </cell>
          <cell r="Y826">
            <v>9</v>
          </cell>
          <cell r="Z826">
            <v>2565</v>
          </cell>
          <cell r="AA826"/>
          <cell r="AB826"/>
          <cell r="AC826"/>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นายสืบสกุล สิงห์ทร</v>
          </cell>
          <cell r="BU826">
            <v>883265010039</v>
          </cell>
          <cell r="BV826" t="str">
            <v>1.นายสืบสกุล  สิงห์ทร
2.นางสาวสุกัญญา  ศรีสุวรรณ์
3.นายเอกชัย  ศรีสุวรรณ์
4.นางสาวชลธิดา  อูปเสาร์</v>
          </cell>
          <cell r="BW826" t="str">
            <v>จำเลยที่ 1
จำเลยที่ 2
คู่สมรสจำเลยที่ 2
จำเลยที่ 3</v>
          </cell>
          <cell r="BX826" t="str">
            <v>1 5009 00008 01 0
1 5009 00036 91 9
1 5009 00009 25 3
1 5099 00089 65 4</v>
          </cell>
          <cell r="BY826"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2302</v>
          </cell>
          <cell r="C827">
            <v>819</v>
          </cell>
          <cell r="D827">
            <v>14</v>
          </cell>
          <cell r="E827">
            <v>9</v>
          </cell>
          <cell r="F827">
            <v>2566</v>
          </cell>
          <cell r="G827">
            <v>800088264711</v>
          </cell>
          <cell r="H827" t="str">
            <v>นาง</v>
          </cell>
          <cell r="I827" t="str">
            <v>พัชริน</v>
          </cell>
          <cell r="J827" t="str">
            <v>กองมา</v>
          </cell>
          <cell r="K827">
            <v>3501000073475</v>
          </cell>
          <cell r="L827" t="str">
            <v>แม่อาย</v>
          </cell>
          <cell r="M827" t="str">
            <v>เชียงใหม่ 2</v>
          </cell>
          <cell r="N827">
            <v>8</v>
          </cell>
          <cell r="O827" t="str">
            <v>สินเชื่อธนาคารประชาชน</v>
          </cell>
          <cell r="P827" t="str">
            <v>1.บุคคลค้ำประกัน</v>
          </cell>
          <cell r="Q827">
            <v>36724.71</v>
          </cell>
          <cell r="R827">
            <v>6876.65</v>
          </cell>
          <cell r="S827" t="str">
            <v>จังหวัดฝาง</v>
          </cell>
          <cell r="T827" t="str">
            <v>ผบE5</v>
          </cell>
          <cell r="U827">
            <v>2566</v>
          </cell>
          <cell r="V827" t="str">
            <v>ผบE266</v>
          </cell>
          <cell r="W827">
            <v>2566</v>
          </cell>
          <cell r="X827"/>
          <cell r="Y827"/>
          <cell r="Z827"/>
          <cell r="AA827">
            <v>15</v>
          </cell>
          <cell r="AB827">
            <v>3</v>
          </cell>
          <cell r="AC827">
            <v>2566</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ลงผลสืบ 18/3/2567 อยู่ระหว่างรอคัดภาพลักษณ์เพื่อรายงาน</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นางพัชริน กองมา</v>
          </cell>
          <cell r="BU827">
            <v>0</v>
          </cell>
          <cell r="BV827" t="str">
            <v xml:space="preserve">1.นางพัชริน  กองมา
2.นางรัตติกาล  พงษ์ภมร
3.นายนุกุล  พงษ์ภมร
4.นางสาวพัชรินทร์  อินทร
</v>
          </cell>
          <cell r="BW827" t="str">
            <v>จำเลยที่ 1
จำเลยที่ 2
คู่สมรสจำเลยที่ 2
จำเลยที่ 3</v>
          </cell>
          <cell r="BX827" t="str">
            <v>3 5010 00073 47 5
1 5009 00066 35 4
3 1414 00199 94 1
1 5010 00051 56 4</v>
          </cell>
          <cell r="BY827"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7" t="str">
            <v>พบทรัพย์</v>
          </cell>
          <cell r="CA827"/>
          <cell r="CB827"/>
          <cell r="CC827"/>
          <cell r="CD827"/>
          <cell r="CE827"/>
          <cell r="CF827"/>
          <cell r="CG827"/>
          <cell r="CH827"/>
          <cell r="CI827"/>
          <cell r="CJ827"/>
          <cell r="CK827"/>
          <cell r="CL827"/>
          <cell r="CM827"/>
          <cell r="CN827"/>
          <cell r="CO827"/>
        </row>
        <row r="828">
          <cell r="B828">
            <v>2303</v>
          </cell>
          <cell r="C828">
            <v>820</v>
          </cell>
          <cell r="D828">
            <v>14</v>
          </cell>
          <cell r="E828">
            <v>9</v>
          </cell>
          <cell r="F828">
            <v>2566</v>
          </cell>
          <cell r="G828" t="str">
            <v>800025135495,
800065782974</v>
          </cell>
          <cell r="H828" t="str">
            <v>นาย</v>
          </cell>
          <cell r="I828" t="str">
            <v>สมบัติ</v>
          </cell>
          <cell r="J828" t="str">
            <v>ศรีวิชัย</v>
          </cell>
          <cell r="K828">
            <v>3500900644869</v>
          </cell>
          <cell r="L828" t="str">
            <v>ไชยปราการ</v>
          </cell>
          <cell r="M828" t="str">
            <v>เชียงใหม่ 2</v>
          </cell>
          <cell r="N828">
            <v>8</v>
          </cell>
          <cell r="O828" t="str">
            <v>สินเชื่อธนาคารประชาชน, สินเชื่อห้องแถว</v>
          </cell>
          <cell r="P828" t="str">
            <v>2.หลักทรัพย์ค้ำประกัน</v>
          </cell>
          <cell r="Q828">
            <v>239411.52</v>
          </cell>
          <cell r="R828">
            <v>78903.539999999994</v>
          </cell>
          <cell r="S828" t="str">
            <v>จังหวัดฝาง</v>
          </cell>
          <cell r="T828" t="str">
            <v>ผบE518</v>
          </cell>
          <cell r="U828">
            <v>2566</v>
          </cell>
          <cell r="V828" t="str">
            <v>ผบE677</v>
          </cell>
          <cell r="W828">
            <v>2566</v>
          </cell>
          <cell r="X828">
            <v>12</v>
          </cell>
          <cell r="Y828">
            <v>6</v>
          </cell>
          <cell r="Z828">
            <v>2566</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นายสมบัติ ศรีวิชัย</v>
          </cell>
          <cell r="BU828">
            <v>0</v>
          </cell>
          <cell r="BV828"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8" t="str">
            <v>จำเลยที่ 1
คู่สมรสจำเลยที่ 1
จำเลยที่ 2
จำเลยที่ 3</v>
          </cell>
          <cell r="BX828" t="str">
            <v>3 5009 00644 86 9
3 5009 00534 72 9
1 5009 00020 60 5
3 5009 00534 23 1</v>
          </cell>
          <cell r="BY828"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2304</v>
          </cell>
          <cell r="C829">
            <v>821</v>
          </cell>
          <cell r="D829">
            <v>19</v>
          </cell>
          <cell r="E829">
            <v>9</v>
          </cell>
          <cell r="F829">
            <v>2566</v>
          </cell>
          <cell r="G829">
            <v>800033574131</v>
          </cell>
          <cell r="H829" t="str">
            <v>นาย</v>
          </cell>
          <cell r="I829" t="str">
            <v>นิติธรหรือวีระยุทธ</v>
          </cell>
          <cell r="J829" t="str">
            <v xml:space="preserve"> บุญทาทิพย์</v>
          </cell>
          <cell r="K829">
            <v>3500700174681</v>
          </cell>
          <cell r="L829" t="str">
            <v>มหาวิทยาลัยเชียงใหม่</v>
          </cell>
          <cell r="M829" t="str">
            <v>เชียงใหม่ 2</v>
          </cell>
          <cell r="N829">
            <v>8</v>
          </cell>
          <cell r="O829" t="str">
            <v>สินเชื่อสวัสดิการ</v>
          </cell>
          <cell r="P829" t="str">
            <v>1.บุคคลค้ำประกัน</v>
          </cell>
          <cell r="Q829">
            <v>252034.03</v>
          </cell>
          <cell r="R829">
            <v>34497.06</v>
          </cell>
          <cell r="S829" t="str">
            <v>แขวงเชียงใหม่</v>
          </cell>
          <cell r="T829" t="str">
            <v>ผบE1908</v>
          </cell>
          <cell r="U829">
            <v>2566</v>
          </cell>
          <cell r="V829" t="str">
            <v>ผบE5709</v>
          </cell>
          <cell r="W829">
            <v>2566</v>
          </cell>
          <cell r="X829">
            <v>10</v>
          </cell>
          <cell r="Y829">
            <v>7</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นายนิติธรหรือวีระยุทธ  บุญทาทิพย์</v>
          </cell>
          <cell r="BU829">
            <v>883265010839</v>
          </cell>
          <cell r="BV829" t="str">
            <v>1.นายวรพลหรือวีระยุทธ  บุญทาทิพย์
2.นางสาวศิวาพร  สมติ๊บ
3.นางวันเพ็ญ  ปันเจิง</v>
          </cell>
          <cell r="BW829" t="str">
            <v>จำเลยที่ 1
คู่สมรสจำเลยที่ 1
จำเลยที่ 2</v>
          </cell>
          <cell r="BX829" t="str">
            <v>3 5007 00174 68 1
3 5007 0076 85 3
3 5002 00538 78 1</v>
          </cell>
          <cell r="BY829"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29" t="str">
            <v>ไม่พบทรัพย์</v>
          </cell>
          <cell r="CA829"/>
          <cell r="CB829"/>
          <cell r="CC829"/>
          <cell r="CD829"/>
          <cell r="CE829"/>
          <cell r="CF829"/>
          <cell r="CG829"/>
          <cell r="CH829"/>
          <cell r="CI829"/>
          <cell r="CJ829"/>
          <cell r="CK829"/>
          <cell r="CL829"/>
          <cell r="CM829"/>
          <cell r="CN829"/>
          <cell r="CO829"/>
        </row>
        <row r="830">
          <cell r="B830">
            <v>2305</v>
          </cell>
          <cell r="C830">
            <v>822</v>
          </cell>
          <cell r="D830">
            <v>16</v>
          </cell>
          <cell r="E830">
            <v>10</v>
          </cell>
          <cell r="F830">
            <v>2566</v>
          </cell>
          <cell r="G830">
            <v>800066610273</v>
          </cell>
          <cell r="H830" t="str">
            <v>นาง</v>
          </cell>
          <cell r="I830" t="str">
            <v>พิทักษ์</v>
          </cell>
          <cell r="J830" t="str">
            <v>ขุนทอง</v>
          </cell>
          <cell r="K830" t="str">
            <v>3 4704 00570 48 4</v>
          </cell>
          <cell r="L830" t="str">
            <v>มีโชค พลาซ่า</v>
          </cell>
          <cell r="M830" t="str">
            <v>เชียงใหม่ 2</v>
          </cell>
          <cell r="N830">
            <v>8</v>
          </cell>
          <cell r="O830"/>
          <cell r="P830" t="str">
            <v>1.บุคคลค้ำประกัน</v>
          </cell>
          <cell r="Q830"/>
          <cell r="R830"/>
          <cell r="S830" t="str">
            <v>แขวงเชียงใหม่</v>
          </cell>
          <cell r="T830" t="str">
            <v>ผบ.2544</v>
          </cell>
          <cell r="U830">
            <v>2563</v>
          </cell>
          <cell r="V830" t="str">
            <v>ผบ.4891</v>
          </cell>
          <cell r="W830">
            <v>2563</v>
          </cell>
          <cell r="X830"/>
          <cell r="Y830"/>
          <cell r="Z830"/>
          <cell r="AA830">
            <v>1</v>
          </cell>
          <cell r="AB830">
            <v>7</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นางพิทักษ์ ขุนทอง</v>
          </cell>
          <cell r="BU830">
            <v>0</v>
          </cell>
          <cell r="BV830" t="str">
            <v>1.นางพิทักษ์  ขุนทอง
2.นายสุรสิทธิ์  ขุนทอง
3.นางสาวพชิรา  อินทพันธ์
4.นางสาววีรดา  นาใจยงค์</v>
          </cell>
          <cell r="BW830" t="str">
            <v>จำเลยที่ 1
คู่สมจำเลยที่ 1
จำเลยที่ 2
จำเลยที่ 3</v>
          </cell>
          <cell r="BX830" t="str">
            <v>3 4704 00570 48 4
3 7701 00602 39 6
3 5006 00398 25 1
3 4305 00202 39 8</v>
          </cell>
          <cell r="BY83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0" t="str">
            <v>พบทรัพย์</v>
          </cell>
          <cell r="CA830"/>
          <cell r="CB830"/>
          <cell r="CC830"/>
          <cell r="CD830"/>
          <cell r="CE830"/>
          <cell r="CF830"/>
          <cell r="CG830"/>
          <cell r="CH830"/>
          <cell r="CI830"/>
          <cell r="CJ830"/>
          <cell r="CK830"/>
          <cell r="CL830"/>
          <cell r="CM830"/>
          <cell r="CN830"/>
          <cell r="CO830"/>
        </row>
        <row r="831">
          <cell r="B831">
            <v>2306</v>
          </cell>
          <cell r="C831">
            <v>823</v>
          </cell>
          <cell r="D831">
            <v>17</v>
          </cell>
          <cell r="E831">
            <v>10</v>
          </cell>
          <cell r="F831">
            <v>2566</v>
          </cell>
          <cell r="G831" t="str">
            <v>800004999879,
800002964982</v>
          </cell>
          <cell r="H831" t="str">
            <v>นาย</v>
          </cell>
          <cell r="I831" t="str">
            <v xml:space="preserve">สุรินทร์  </v>
          </cell>
          <cell r="J831" t="str">
            <v>ทองสว่าง</v>
          </cell>
          <cell r="K831">
            <v>3500500568936</v>
          </cell>
          <cell r="L831" t="str">
            <v>ดอยสะเก็ด</v>
          </cell>
          <cell r="M831" t="str">
            <v>เชียงใหม่ 2</v>
          </cell>
          <cell r="N831">
            <v>8</v>
          </cell>
          <cell r="O831" t="str">
            <v>สินเชื่อเพื่อพัฒนากลุ่มอาชีพ</v>
          </cell>
          <cell r="P831" t="str">
            <v>1.บุคคลค้ำประกัน</v>
          </cell>
          <cell r="Q831">
            <v>1250142.54</v>
          </cell>
          <cell r="R831">
            <v>290146.55</v>
          </cell>
          <cell r="S831" t="str">
            <v>จังหวัดเชียงใหม่</v>
          </cell>
          <cell r="T831" t="str">
            <v>ผบE1552</v>
          </cell>
          <cell r="U831">
            <v>2565</v>
          </cell>
          <cell r="V831" t="str">
            <v>ผบE1384</v>
          </cell>
          <cell r="W831">
            <v>2566</v>
          </cell>
          <cell r="X831">
            <v>15</v>
          </cell>
          <cell r="Y831">
            <v>8</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9/3/2567 อยู่ระหว่างรอคัดภาพลักษณ์เพื่อรายงาน // รายงานผล 2/4/67</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นายสุรินทร์   ทองสว่าง</v>
          </cell>
          <cell r="BU831">
            <v>883265010316</v>
          </cell>
          <cell r="BV831" t="str">
            <v>1.นายสุรินทร์  ทองสว่าง
2.นายสมจิตร์  สมร
3.นางวาทินี  สมร
4.นางลมัย  สรัสสมิต
5.นายวิฑูรย์  สรัสสมิต</v>
          </cell>
          <cell r="BW831" t="str">
            <v>จำเลยที่ 1
จำเลยที่ 2
คู่สมรสจำเลยที่ 2 
จำเลยที่ 3
คู่สมรสจำเลยที่ 3</v>
          </cell>
          <cell r="BX831" t="str">
            <v xml:space="preserve">3 5005 00568 93 6
3 5005 00071 00 4
3 5005 00062 54 4
3 5099 01439 47 7
3 5099 01439 48 5
</v>
          </cell>
          <cell r="BY831"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1" t="str">
            <v>พบทรัพย์</v>
          </cell>
          <cell r="CA831"/>
          <cell r="CB831"/>
          <cell r="CC831"/>
          <cell r="CD831"/>
          <cell r="CE831"/>
          <cell r="CF831"/>
          <cell r="CG831"/>
          <cell r="CH831"/>
          <cell r="CI831"/>
          <cell r="CJ831"/>
          <cell r="CK831"/>
          <cell r="CL831"/>
          <cell r="CM831"/>
          <cell r="CN831"/>
          <cell r="CO831"/>
        </row>
        <row r="832">
          <cell r="B832">
            <v>2307</v>
          </cell>
          <cell r="C832">
            <v>824</v>
          </cell>
          <cell r="D832"/>
          <cell r="E832"/>
          <cell r="F832"/>
          <cell r="G832" t="str">
            <v>800073620398,
800132037154</v>
          </cell>
          <cell r="H832" t="str">
            <v>นางสาว</v>
          </cell>
          <cell r="I832" t="str">
            <v>น้ำฝน</v>
          </cell>
          <cell r="J832" t="str">
            <v>คำป้อ</v>
          </cell>
          <cell r="K832">
            <v>1509900736536</v>
          </cell>
          <cell r="L832" t="str">
            <v>บิ๊กซี หางดง</v>
          </cell>
          <cell r="M832" t="str">
            <v>เชียงใหม่ 3</v>
          </cell>
          <cell r="N832">
            <v>8</v>
          </cell>
          <cell r="O832" t="str">
            <v>สินเชื่อธนาคารประชาชน, สินเชื่อสู้ภัย COVID-19 (PSA)</v>
          </cell>
          <cell r="P832" t="str">
            <v>1.บุคคลค้ำประกัน</v>
          </cell>
          <cell r="Q832">
            <v>132892</v>
          </cell>
          <cell r="R832">
            <v>44665.35</v>
          </cell>
          <cell r="S832" t="str">
            <v>แขวงเชียงใหม่</v>
          </cell>
          <cell r="T832" t="str">
            <v>ผบE371</v>
          </cell>
          <cell r="U832">
            <v>2566</v>
          </cell>
          <cell r="V832" t="str">
            <v>ผบE2133</v>
          </cell>
          <cell r="W832">
            <v>2566</v>
          </cell>
          <cell r="X832"/>
          <cell r="Y832"/>
          <cell r="Z832"/>
          <cell r="AA832">
            <v>18</v>
          </cell>
          <cell r="AB832">
            <v>4</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1200</v>
          </cell>
          <cell r="BD832">
            <v>1</v>
          </cell>
          <cell r="BE832">
            <v>7</v>
          </cell>
          <cell r="BF832">
            <v>2567</v>
          </cell>
          <cell r="BG832">
            <v>0</v>
          </cell>
          <cell r="BH832" t="str">
            <v>-</v>
          </cell>
          <cell r="BI832" t="str">
            <v>-</v>
          </cell>
          <cell r="BJ832" t="str">
            <v>-</v>
          </cell>
          <cell r="BK832">
            <v>0</v>
          </cell>
          <cell r="BL832">
            <v>1095</v>
          </cell>
          <cell r="BM832">
            <v>0</v>
          </cell>
          <cell r="BN832" t="str">
            <v/>
          </cell>
          <cell r="BO832" t="str">
            <v/>
          </cell>
          <cell r="BP832" t="str">
            <v/>
          </cell>
          <cell r="BQ832" t="str">
            <v>-</v>
          </cell>
          <cell r="BR832" t="str">
            <v>-</v>
          </cell>
          <cell r="BS832" t="str">
            <v>-</v>
          </cell>
          <cell r="BT832" t="str">
            <v>นางสาวน้ำฝน คำป้อ</v>
          </cell>
          <cell r="BU832">
            <v>888165010639</v>
          </cell>
          <cell r="BV832" t="str">
            <v xml:space="preserve">1.นางสาวน้ำฝน  คำป้อ
2.นายวิชัย  จันปลี
3.นายจิรัตติกาล  ปินตาเสน
4.นายกันตพัฒน์  อิ่นคำ
</v>
          </cell>
          <cell r="BW832" t="str">
            <v>จำเลยที่ 1
คู่สมรสจำเลยที่ 1
จำเลยที่ 2
จำเลยที่ 3</v>
          </cell>
          <cell r="BX832" t="str">
            <v>1-5099-00736-53-6
1-5099-01172-92-0
3-5013-00246-29-4
1-5016-00084-97-8</v>
          </cell>
          <cell r="BY832"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2308</v>
          </cell>
          <cell r="C833">
            <v>825</v>
          </cell>
          <cell r="D833"/>
          <cell r="E833"/>
          <cell r="F833"/>
          <cell r="G833">
            <v>800097354040</v>
          </cell>
          <cell r="H833" t="str">
            <v>นางสาว</v>
          </cell>
          <cell r="I833" t="str">
            <v>ปวีณา</v>
          </cell>
          <cell r="J833" t="str">
            <v>ยศบุตร</v>
          </cell>
          <cell r="K833">
            <v>3509900921381</v>
          </cell>
          <cell r="L833" t="str">
            <v>บิ๊กซี หางดง</v>
          </cell>
          <cell r="M833" t="str">
            <v>เชียงใหม่ 3</v>
          </cell>
          <cell r="N833">
            <v>8</v>
          </cell>
          <cell r="O833" t="str">
            <v>สินเชื่อธนาคารประชาชน</v>
          </cell>
          <cell r="P833" t="str">
            <v>1.บุคคลค้ำประกัน</v>
          </cell>
          <cell r="Q833">
            <v>38831</v>
          </cell>
          <cell r="R833">
            <v>12870.52</v>
          </cell>
          <cell r="S833" t="str">
            <v>แขวงเชียงใหม่</v>
          </cell>
          <cell r="T833" t="str">
            <v>ผบE370</v>
          </cell>
          <cell r="U833">
            <v>2566</v>
          </cell>
          <cell r="V833" t="str">
            <v>ผบE2132</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600</v>
          </cell>
          <cell r="BD833">
            <v>1</v>
          </cell>
          <cell r="BE833">
            <v>7</v>
          </cell>
          <cell r="BF833">
            <v>2567</v>
          </cell>
          <cell r="BG833">
            <v>0</v>
          </cell>
          <cell r="BH833" t="str">
            <v>-</v>
          </cell>
          <cell r="BI833" t="str">
            <v>-</v>
          </cell>
          <cell r="BJ833" t="str">
            <v>-</v>
          </cell>
          <cell r="BK833">
            <v>0</v>
          </cell>
          <cell r="BL833">
            <v>410</v>
          </cell>
          <cell r="BM833">
            <v>0</v>
          </cell>
          <cell r="BN833" t="str">
            <v/>
          </cell>
          <cell r="BO833" t="str">
            <v/>
          </cell>
          <cell r="BP833" t="str">
            <v/>
          </cell>
          <cell r="BQ833" t="str">
            <v>-</v>
          </cell>
          <cell r="BR833" t="str">
            <v>-</v>
          </cell>
          <cell r="BS833" t="str">
            <v>-</v>
          </cell>
          <cell r="BT833" t="str">
            <v>นางสาวปวีณา ยศบุตร</v>
          </cell>
          <cell r="BU833">
            <v>888165010623</v>
          </cell>
          <cell r="BV833" t="str">
            <v>1.นางสาวปวีณา  ยศบุตร
2.นายจิรายุ  ศรีสม</v>
          </cell>
          <cell r="BW833" t="str">
            <v>จำเลยที่ 1
จำเลยที่ 2</v>
          </cell>
          <cell r="BX833" t="str">
            <v>3-5099-00921-38-1
1-5099-70020-79-3</v>
          </cell>
          <cell r="BY833" t="str">
            <v>-ไม่พบว่ามีกรรมสิทธิ์ในที่ดิน อ.เมืองเชียงใหม่ จ.เชียงใหม่
-ไม่พบว่ามีกรรมสิทธิ์ในที่ดิน อ.เมืองเชียงใหม่ จ.เชียงใหม่</v>
          </cell>
          <cell r="BZ833" t="str">
            <v>ไม่พบทรัพย์</v>
          </cell>
          <cell r="CA833"/>
          <cell r="CB833"/>
          <cell r="CC833"/>
          <cell r="CD833"/>
          <cell r="CE833"/>
          <cell r="CF833"/>
          <cell r="CG833"/>
          <cell r="CH833"/>
          <cell r="CI833"/>
          <cell r="CJ833"/>
          <cell r="CK833"/>
          <cell r="CL833"/>
          <cell r="CM833"/>
          <cell r="CN833"/>
          <cell r="CO833"/>
        </row>
        <row r="834">
          <cell r="B834">
            <v>2309</v>
          </cell>
          <cell r="C834">
            <v>826</v>
          </cell>
          <cell r="D834"/>
          <cell r="E834"/>
          <cell r="F834"/>
          <cell r="G834">
            <v>800070156040</v>
          </cell>
          <cell r="H834" t="str">
            <v>นาง</v>
          </cell>
          <cell r="I834" t="str">
            <v>ทองลักษณ์</v>
          </cell>
          <cell r="J834" t="str">
            <v>ทาใจ</v>
          </cell>
          <cell r="K834">
            <v>3501400243254</v>
          </cell>
          <cell r="L834" t="str">
            <v>บวกครกหลวง</v>
          </cell>
          <cell r="M834" t="str">
            <v>เชียงใหม่ 3</v>
          </cell>
          <cell r="N834">
            <v>8</v>
          </cell>
          <cell r="O834" t="str">
            <v>สินเชื่อธนาคารประชาชน</v>
          </cell>
          <cell r="P834" t="str">
            <v>1.บุคคลค้ำประกัน</v>
          </cell>
          <cell r="Q834">
            <v>87018.47</v>
          </cell>
          <cell r="R834">
            <v>139348.21</v>
          </cell>
          <cell r="S834" t="str">
            <v>แขวงเชียงใหม่</v>
          </cell>
          <cell r="T834" t="str">
            <v>ผบE321</v>
          </cell>
          <cell r="U834">
            <v>2566</v>
          </cell>
          <cell r="V834" t="str">
            <v>ผบE2296</v>
          </cell>
          <cell r="W834">
            <v>2566</v>
          </cell>
          <cell r="X834">
            <v>24</v>
          </cell>
          <cell r="Y834">
            <v>4</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บันทึกผลสืบ 6/3/67 (รอคัดภาพลักษณ์ เพื่อรายงานผล) // รายงานผล 2/4/2567 //</v>
          </cell>
          <cell r="BC834">
            <v>900</v>
          </cell>
          <cell r="BD834">
            <v>1</v>
          </cell>
          <cell r="BE834">
            <v>7</v>
          </cell>
          <cell r="BF834">
            <v>2567</v>
          </cell>
          <cell r="BG834">
            <v>0</v>
          </cell>
          <cell r="BH834" t="str">
            <v>-</v>
          </cell>
          <cell r="BI834" t="str">
            <v>-</v>
          </cell>
          <cell r="BJ834" t="str">
            <v>-</v>
          </cell>
          <cell r="BK834">
            <v>0</v>
          </cell>
          <cell r="BL834">
            <v>1030</v>
          </cell>
          <cell r="BM834">
            <v>0</v>
          </cell>
          <cell r="BN834" t="str">
            <v/>
          </cell>
          <cell r="BO834" t="str">
            <v/>
          </cell>
          <cell r="BP834" t="str">
            <v/>
          </cell>
          <cell r="BQ834" t="str">
            <v>-</v>
          </cell>
          <cell r="BR834" t="str">
            <v>-</v>
          </cell>
          <cell r="BS834" t="str">
            <v>-</v>
          </cell>
          <cell r="BT834" t="str">
            <v>นางทองลักษณ์ ทาใจ</v>
          </cell>
          <cell r="BU834">
            <v>888165010552</v>
          </cell>
          <cell r="BV834" t="str">
            <v>1.นางสาวทองลักษณ์  ทาใจ
2.นายสงกรานต์  เสาร์คำ
3.นางสาวนันทิญา  สุภัสราอรุณ</v>
          </cell>
          <cell r="BW834" t="str">
            <v xml:space="preserve">จำเลยที่ 1
คู่สมรสจำเลยที่ 1
จำเลยที่3
</v>
          </cell>
          <cell r="BX834" t="str">
            <v xml:space="preserve">3-5014-00243-25-4
3-5005-00175-82-9
3-5212-00404-30-1
</v>
          </cell>
          <cell r="BY834"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4" t="str">
            <v>พบทรัพย์</v>
          </cell>
          <cell r="CA834"/>
          <cell r="CB834"/>
          <cell r="CC834"/>
          <cell r="CD834"/>
          <cell r="CE834"/>
          <cell r="CF834"/>
          <cell r="CG834"/>
          <cell r="CH834"/>
          <cell r="CI834"/>
          <cell r="CJ834"/>
          <cell r="CK834"/>
          <cell r="CL834"/>
          <cell r="CM834"/>
          <cell r="CN834"/>
          <cell r="CO834"/>
        </row>
        <row r="835">
          <cell r="B835">
            <v>2310</v>
          </cell>
          <cell r="C835">
            <v>827</v>
          </cell>
          <cell r="D835"/>
          <cell r="E835"/>
          <cell r="F835"/>
          <cell r="G835" t="str">
            <v>800076216152,
800076224586</v>
          </cell>
          <cell r="H835" t="str">
            <v>นางสาว</v>
          </cell>
          <cell r="I835" t="str">
            <v>สุทธิกานต์</v>
          </cell>
          <cell r="J835" t="str">
            <v>ปันใจ</v>
          </cell>
          <cell r="K835">
            <v>1559900204747</v>
          </cell>
          <cell r="L835" t="str">
            <v>บิ๊กซี หางดง</v>
          </cell>
          <cell r="M835" t="str">
            <v>เชียงใหม่ 3</v>
          </cell>
          <cell r="N835">
            <v>8</v>
          </cell>
          <cell r="O835" t="str">
            <v>สินเชื่อธนาคารประชาชน, สินเชื่อแก้ไขปัญหาหนี้นอกระบบPSA</v>
          </cell>
          <cell r="P835" t="str">
            <v>1.บุคคลค้ำประกัน</v>
          </cell>
          <cell r="Q835">
            <v>80267</v>
          </cell>
          <cell r="R835">
            <v>33439.71</v>
          </cell>
          <cell r="S835" t="str">
            <v>แขวงเชียงดาว</v>
          </cell>
          <cell r="T835" t="str">
            <v>ผบE42</v>
          </cell>
          <cell r="U835">
            <v>2566</v>
          </cell>
          <cell r="V835" t="str">
            <v>ผบE143</v>
          </cell>
          <cell r="W835">
            <v>2566</v>
          </cell>
          <cell r="X835"/>
          <cell r="Y835"/>
          <cell r="Z835"/>
          <cell r="AA835">
            <v>21</v>
          </cell>
          <cell r="AB835">
            <v>2</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
          </cell>
          <cell r="BD835" t="str">
            <v/>
          </cell>
          <cell r="BE835" t="str">
            <v/>
          </cell>
          <cell r="BF835" t="str">
            <v/>
          </cell>
          <cell r="BG835" t="str">
            <v/>
          </cell>
          <cell r="BH835" t="str">
            <v/>
          </cell>
          <cell r="BI835" t="str">
            <v/>
          </cell>
          <cell r="BJ835" t="str">
            <v/>
          </cell>
          <cell r="BK835" t="str">
            <v/>
          </cell>
          <cell r="BL835" t="str">
            <v/>
          </cell>
          <cell r="BM835" t="str">
            <v/>
          </cell>
          <cell r="BN835" t="str">
            <v/>
          </cell>
          <cell r="BO835" t="str">
            <v/>
          </cell>
          <cell r="BP835" t="str">
            <v/>
          </cell>
          <cell r="BQ835" t="str">
            <v/>
          </cell>
          <cell r="BR835" t="str">
            <v/>
          </cell>
          <cell r="BS835" t="str">
            <v/>
          </cell>
          <cell r="BT835" t="str">
            <v>นางสาวสุทธิกานต์ ปันใจ</v>
          </cell>
          <cell r="BU835">
            <v>888165010642</v>
          </cell>
          <cell r="BV835" t="str">
            <v xml:space="preserve">1.นางสาวสุทธิกานต์  ปันใจ
2.นงสาวรัชนี  วิเศษ
</v>
          </cell>
          <cell r="BW835" t="str">
            <v xml:space="preserve">จำเลยที่ 1
จำเลยที่ 2
</v>
          </cell>
          <cell r="BX835" t="str">
            <v>1-5599-00204-74-7
1-5011-00095-95-4</v>
          </cell>
          <cell r="BY835"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5" t="str">
            <v>ไม่พบทรัพย์</v>
          </cell>
          <cell r="CA835"/>
          <cell r="CB835"/>
          <cell r="CC835"/>
          <cell r="CD835"/>
          <cell r="CE835"/>
          <cell r="CF835"/>
          <cell r="CG835"/>
          <cell r="CH835"/>
          <cell r="CI835"/>
          <cell r="CJ835"/>
          <cell r="CK835"/>
          <cell r="CL835"/>
          <cell r="CM835"/>
          <cell r="CN835"/>
          <cell r="CO835"/>
        </row>
        <row r="836">
          <cell r="B836">
            <v>2311</v>
          </cell>
          <cell r="C836">
            <v>828</v>
          </cell>
          <cell r="D836"/>
          <cell r="E836"/>
          <cell r="F836"/>
          <cell r="G836">
            <v>800120791655</v>
          </cell>
          <cell r="H836" t="str">
            <v>นางสาว</v>
          </cell>
          <cell r="I836" t="str">
            <v>จิตฤดี</v>
          </cell>
          <cell r="J836" t="str">
            <v>ปางไธสงค์</v>
          </cell>
          <cell r="K836">
            <v>1505300028898</v>
          </cell>
          <cell r="L836" t="str">
            <v>บิ๊กซี หางดง</v>
          </cell>
          <cell r="M836" t="str">
            <v>เชียงใหม่ 3</v>
          </cell>
          <cell r="N836">
            <v>8</v>
          </cell>
          <cell r="O836" t="str">
            <v>สินเชื่อธนาคารประชาชน</v>
          </cell>
          <cell r="P836" t="str">
            <v>1.บุคคลค้ำประกัน</v>
          </cell>
          <cell r="Q836">
            <v>23328</v>
          </cell>
          <cell r="R836">
            <v>1306.24</v>
          </cell>
          <cell r="S836" t="str">
            <v>จังหวัดลำพูน</v>
          </cell>
          <cell r="T836" t="str">
            <v>ผบE86</v>
          </cell>
          <cell r="U836">
            <v>2566</v>
          </cell>
          <cell r="V836" t="str">
            <v>ผบE860</v>
          </cell>
          <cell r="W836">
            <v>2566</v>
          </cell>
          <cell r="X836"/>
          <cell r="Y836"/>
          <cell r="Z836"/>
          <cell r="AA836">
            <v>4</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นางสาวจิตฤดี ปางไธสงค์</v>
          </cell>
          <cell r="BU836">
            <v>8000165010651</v>
          </cell>
          <cell r="BV836" t="str">
            <v>นางสาวจิตฤดี  ปางไธสงค์</v>
          </cell>
          <cell r="BW836" t="str">
            <v>จำเลย</v>
          </cell>
          <cell r="BX836" t="str">
            <v>1-5053-00028-89-8</v>
          </cell>
          <cell r="BY836" t="str">
            <v>-ไม่พบว่ามีกรรมสิทธิ์ในที่ดิน อ.เมืองลำพูน จ.ลำพูน</v>
          </cell>
          <cell r="BZ836" t="str">
            <v>ไม่พบทรัพย์</v>
          </cell>
          <cell r="CA836"/>
          <cell r="CB836"/>
          <cell r="CC836"/>
          <cell r="CD836"/>
          <cell r="CE836"/>
          <cell r="CF836"/>
          <cell r="CG836"/>
          <cell r="CH836"/>
          <cell r="CI836"/>
          <cell r="CJ836"/>
          <cell r="CK836"/>
          <cell r="CL836"/>
          <cell r="CM836"/>
          <cell r="CN836"/>
          <cell r="CO836"/>
        </row>
        <row r="837">
          <cell r="B837">
            <v>2312</v>
          </cell>
          <cell r="C837">
            <v>829</v>
          </cell>
          <cell r="D837">
            <v>9</v>
          </cell>
          <cell r="E837">
            <v>11</v>
          </cell>
          <cell r="F837">
            <v>2566</v>
          </cell>
          <cell r="G837">
            <v>800030271186</v>
          </cell>
          <cell r="H837" t="str">
            <v>นางสาว</v>
          </cell>
          <cell r="I837" t="str">
            <v>ดวงนภาไร</v>
          </cell>
          <cell r="J837" t="str">
            <v>ปันวิชัย</v>
          </cell>
          <cell r="K837" t="str">
            <v>3 5017 00181 59 9</v>
          </cell>
          <cell r="L837" t="str">
            <v>ดอยเต่า</v>
          </cell>
          <cell r="M837" t="str">
            <v>เชียงใหม่ 3</v>
          </cell>
          <cell r="N837">
            <v>8</v>
          </cell>
          <cell r="O837" t="str">
            <v>สินเชื่อพัฒนาองค์กรชุมชน</v>
          </cell>
          <cell r="P837" t="str">
            <v>1.บุคคลค้ำประกัน</v>
          </cell>
          <cell r="Q837"/>
          <cell r="R837"/>
          <cell r="S837" t="str">
            <v>จังหวัดฮอด</v>
          </cell>
          <cell r="T837" t="str">
            <v>ผบ.955</v>
          </cell>
          <cell r="U837">
            <v>2560</v>
          </cell>
          <cell r="V837" t="str">
            <v>ผบ.28</v>
          </cell>
          <cell r="W837">
            <v>2561</v>
          </cell>
          <cell r="X837">
            <v>25</v>
          </cell>
          <cell r="Y837">
            <v>1</v>
          </cell>
          <cell r="Z837">
            <v>2561</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นางสาวดวงนภาไร ปันวิชัย</v>
          </cell>
          <cell r="BU837">
            <v>823760010255</v>
          </cell>
          <cell r="BV837" t="str">
            <v xml:space="preserve">1.นางสาวดวงนภาไร  ปันวิชัย
2.ร.ต.อ.เนตรดุลย์  กาพย์ไชย
3.นายสุทัศน์  ติ๊บแก้ว
4.นางบัวแก้ว  ติ๊บแก้ว
</v>
          </cell>
          <cell r="BW837" t="str">
            <v>จำเลยที่ 1
จำเลยที่ 2
จำเลยที่ 3
คู่สมรสจำเลยที่ 3</v>
          </cell>
          <cell r="BX837" t="str">
            <v>3-5017-001810-59-9
3-6501-01169-47-6
3-5017-00226-74-6
3-5017-00226-75-4</v>
          </cell>
          <cell r="BY83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7" t="str">
            <v>ไม่พบทรัพย์</v>
          </cell>
          <cell r="CA837"/>
          <cell r="CB837"/>
          <cell r="CC837"/>
          <cell r="CD837"/>
          <cell r="CE837"/>
          <cell r="CF837"/>
          <cell r="CG837"/>
          <cell r="CH837"/>
          <cell r="CI837"/>
          <cell r="CJ837"/>
          <cell r="CK837"/>
          <cell r="CL837"/>
          <cell r="CM837"/>
          <cell r="CN837"/>
          <cell r="CO837"/>
        </row>
        <row r="838">
          <cell r="B838">
            <v>2313</v>
          </cell>
          <cell r="C838">
            <v>830</v>
          </cell>
          <cell r="D838">
            <v>9</v>
          </cell>
          <cell r="E838">
            <v>11</v>
          </cell>
          <cell r="F838">
            <v>2566</v>
          </cell>
          <cell r="G838">
            <v>800038308246</v>
          </cell>
          <cell r="H838" t="str">
            <v>นางสาว</v>
          </cell>
          <cell r="I838" t="str">
            <v>พนิดา</v>
          </cell>
          <cell r="J838" t="str">
            <v>ธิแก้ว</v>
          </cell>
          <cell r="K838" t="str">
            <v>3 5017 00139 49 5</v>
          </cell>
          <cell r="L838" t="str">
            <v>ดอยเต่า</v>
          </cell>
          <cell r="M838" t="str">
            <v>เชียงใหม่ 3</v>
          </cell>
          <cell r="N838">
            <v>8</v>
          </cell>
          <cell r="O838"/>
          <cell r="P838" t="str">
            <v>1.บุคคลค้ำประกัน</v>
          </cell>
          <cell r="Q838"/>
          <cell r="R838"/>
          <cell r="S838" t="str">
            <v>จังหวัดฮอด</v>
          </cell>
          <cell r="T838" t="str">
            <v>ผบ.1025</v>
          </cell>
          <cell r="U838">
            <v>2560</v>
          </cell>
          <cell r="V838" t="str">
            <v>ผบ.1153</v>
          </cell>
          <cell r="W838">
            <v>2560</v>
          </cell>
          <cell r="X838"/>
          <cell r="Y838"/>
          <cell r="Z838"/>
          <cell r="AA838">
            <v>27</v>
          </cell>
          <cell r="AB838">
            <v>12</v>
          </cell>
          <cell r="AC838">
            <v>2560</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นางสาวพนิดา ธิแก้ว</v>
          </cell>
          <cell r="BU838">
            <v>0</v>
          </cell>
          <cell r="BV838" t="str">
            <v xml:space="preserve">1.นางสาวพนิดา  ธิแก้ว
2.นางสาวรำพันธ์  ศรีโยธา
3.นางสาวพัชรินทร์  ศรีมา
</v>
          </cell>
          <cell r="BW838" t="str">
            <v xml:space="preserve">จำเลยที่ 1
จำเลยที่ 2
จำเลยที่ 3
</v>
          </cell>
          <cell r="BX838" t="str">
            <v xml:space="preserve">3-5017-00139-49-5
3-4014-000225-96-7
3-5017-00064-52-5
</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2314</v>
          </cell>
          <cell r="C839">
            <v>831</v>
          </cell>
          <cell r="D839">
            <v>9</v>
          </cell>
          <cell r="E839">
            <v>11</v>
          </cell>
          <cell r="F839">
            <v>2566</v>
          </cell>
          <cell r="G839">
            <v>800034635386</v>
          </cell>
          <cell r="H839" t="str">
            <v>นาง</v>
          </cell>
          <cell r="I839" t="str">
            <v>เกี๋ยงคำ</v>
          </cell>
          <cell r="J839" t="str">
            <v>แก้วปลูก</v>
          </cell>
          <cell r="K839" t="str">
            <v>3 5017 00171 69 1</v>
          </cell>
          <cell r="L839" t="str">
            <v>ดอยเต่า</v>
          </cell>
          <cell r="M839" t="str">
            <v>เชียงใหม่ 3</v>
          </cell>
          <cell r="N839">
            <v>8</v>
          </cell>
          <cell r="O839" t="str">
            <v>สินเชื่อองค์กรชุมชน</v>
          </cell>
          <cell r="P839" t="str">
            <v>1.บุคคลค้ำประกัน</v>
          </cell>
          <cell r="Q839"/>
          <cell r="R839"/>
          <cell r="S839" t="str">
            <v>จังหวัดฮอด</v>
          </cell>
          <cell r="T839" t="str">
            <v>ผบ.1469</v>
          </cell>
          <cell r="U839">
            <v>2559</v>
          </cell>
          <cell r="V839" t="str">
            <v>ผบ.105</v>
          </cell>
          <cell r="W839">
            <v>2560</v>
          </cell>
          <cell r="X839"/>
          <cell r="Y839"/>
          <cell r="Z839"/>
          <cell r="AA839">
            <v>6</v>
          </cell>
          <cell r="AB839">
            <v>3</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นางเกี๋ยงคำ แก้วปลูก</v>
          </cell>
          <cell r="BU839">
            <v>823759010016</v>
          </cell>
          <cell r="BV839" t="str">
            <v xml:space="preserve">1.นางเกี๋ยงคำ  แก้วปลูก
2.นายชอน  แก้วจา
3.นางสายพิน  แก้วจา
4.นางชนิตรา  แก้วจา
5.นายทวีทรัพย์  ยาวิชัยพรรณ
</v>
          </cell>
          <cell r="BW839" t="str">
            <v xml:space="preserve">จำเลยที่ 1
จำเลยที่ 2
คู่สมรสจำเลยที่ 2
จำเลยที่ 3
คู่สมรสจำเลยที่ 3
</v>
          </cell>
          <cell r="BX839" t="str">
            <v>3-5017-00171-69-1
3-5017-00167-52-9
3-5104-00140-84-5
3-5017-00167-53-7
5-5705-90004-43-0</v>
          </cell>
          <cell r="BY839"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2315</v>
          </cell>
          <cell r="C840">
            <v>832</v>
          </cell>
          <cell r="D840">
            <v>9</v>
          </cell>
          <cell r="E840">
            <v>11</v>
          </cell>
          <cell r="F840">
            <v>2566</v>
          </cell>
          <cell r="G840">
            <v>800037933952</v>
          </cell>
          <cell r="H840" t="str">
            <v>นางสาว</v>
          </cell>
          <cell r="I840" t="str">
            <v>มนันสนันท์</v>
          </cell>
          <cell r="J840" t="str">
            <v>ปัญญาแดง</v>
          </cell>
          <cell r="K840" t="str">
            <v>3 5016 00037 88 7</v>
          </cell>
          <cell r="L840" t="str">
            <v>ฮอด</v>
          </cell>
          <cell r="M840" t="str">
            <v>เชียงใหม่ 3</v>
          </cell>
          <cell r="N840">
            <v>8</v>
          </cell>
          <cell r="O840" t="str">
            <v>สินเชื่อธนาคารประชาชน</v>
          </cell>
          <cell r="P840" t="str">
            <v>1.บุคคลค้ำประกัน</v>
          </cell>
          <cell r="Q840"/>
          <cell r="R840"/>
          <cell r="S840" t="str">
            <v>จังหวัดฮอด</v>
          </cell>
          <cell r="T840" t="str">
            <v>ผบ.629</v>
          </cell>
          <cell r="U840">
            <v>2558</v>
          </cell>
          <cell r="V840" t="str">
            <v>ผบ.27</v>
          </cell>
          <cell r="W840">
            <v>2559</v>
          </cell>
          <cell r="X840"/>
          <cell r="Y840"/>
          <cell r="Z840"/>
          <cell r="AA840">
            <v>1</v>
          </cell>
          <cell r="AB840">
            <v>2</v>
          </cell>
          <cell r="AC840">
            <v>2559</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นางสาวมนันสนันท์ ปัญญาแดง</v>
          </cell>
          <cell r="BU840">
            <v>823758010438</v>
          </cell>
          <cell r="BV840"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0" t="str">
            <v xml:space="preserve">จำเลยที่ 1
จำเลยที่ 2
คู่สมรสจำเลยที่ 2
จำเลยที่ 3
คู่สมรสจำเลยที่ 3
</v>
          </cell>
          <cell r="BX840" t="str">
            <v>3-5016-00037-88-7
3-5002-00123-20-3
3-5002-00065-78-5
1-5099-00124-24-7
3-5015-00260-43-6</v>
          </cell>
          <cell r="BY840"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0" t="str">
            <v>พบทรัพย์</v>
          </cell>
          <cell r="CA840"/>
          <cell r="CB840"/>
          <cell r="CC840"/>
          <cell r="CD840"/>
          <cell r="CE840"/>
          <cell r="CF840"/>
          <cell r="CG840"/>
          <cell r="CH840"/>
          <cell r="CI840"/>
          <cell r="CJ840"/>
          <cell r="CK840"/>
          <cell r="CL840"/>
          <cell r="CM840"/>
          <cell r="CN840"/>
          <cell r="CO840"/>
        </row>
        <row r="841">
          <cell r="B841">
            <v>2316</v>
          </cell>
          <cell r="C841">
            <v>833</v>
          </cell>
          <cell r="D841">
            <v>9</v>
          </cell>
          <cell r="E841">
            <v>11</v>
          </cell>
          <cell r="F841">
            <v>2566</v>
          </cell>
          <cell r="G841">
            <v>800032376736</v>
          </cell>
          <cell r="H841" t="str">
            <v>นาง</v>
          </cell>
          <cell r="I841" t="str">
            <v>ทินประภา</v>
          </cell>
          <cell r="J841" t="str">
            <v>เพียงจันทร์</v>
          </cell>
          <cell r="K841" t="str">
            <v>3 5002 00709 18 6</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ผบ.433</v>
          </cell>
          <cell r="U841">
            <v>2561</v>
          </cell>
          <cell r="V841" t="str">
            <v>ผบ.890</v>
          </cell>
          <cell r="W841">
            <v>2561</v>
          </cell>
          <cell r="X841"/>
          <cell r="Y841"/>
          <cell r="Z841"/>
          <cell r="AA841">
            <v>28</v>
          </cell>
          <cell r="AB841">
            <v>8</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นางทินประภา เพียงจันทร์</v>
          </cell>
          <cell r="BU841">
            <v>0</v>
          </cell>
          <cell r="BV841"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1" t="str">
            <v xml:space="preserve">จำเลยที่ 1
คู่สมรสจำเลยที่ 1
จำเลยที่ 2
คู่สมรสจำเลยที่ 2
จำเลยที่ 3
คู่สมรสจำเลยที่ 3
</v>
          </cell>
          <cell r="BX841" t="str">
            <v xml:space="preserve">3-5002-00709-18-6
3-5002-00597-38-8
3-1901-00234-80-5
3-5804-00007-79-7
3-5016-00324-46-1
3-5002-00390-75-9
</v>
          </cell>
          <cell r="BY841"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1" t="str">
            <v>พบทรัพย์</v>
          </cell>
          <cell r="CA841"/>
          <cell r="CB841"/>
          <cell r="CC841"/>
          <cell r="CD841"/>
          <cell r="CE841"/>
          <cell r="CF841"/>
          <cell r="CG841"/>
          <cell r="CH841"/>
          <cell r="CI841"/>
          <cell r="CJ841"/>
          <cell r="CK841"/>
          <cell r="CL841"/>
          <cell r="CM841"/>
          <cell r="CN841"/>
          <cell r="CO841"/>
        </row>
        <row r="842">
          <cell r="B842">
            <v>2317</v>
          </cell>
          <cell r="C842">
            <v>834</v>
          </cell>
          <cell r="D842">
            <v>9</v>
          </cell>
          <cell r="E842">
            <v>11</v>
          </cell>
          <cell r="F842">
            <v>2566</v>
          </cell>
          <cell r="G842">
            <v>800017698765</v>
          </cell>
          <cell r="H842" t="str">
            <v>นางสาว</v>
          </cell>
          <cell r="I842" t="str">
            <v>กมลวรรณ</v>
          </cell>
          <cell r="J842" t="str">
            <v>แก้วคำมา</v>
          </cell>
          <cell r="K842" t="str">
            <v>3 5016 00001 47 5</v>
          </cell>
          <cell r="L842" t="str">
            <v>อมก๋อย</v>
          </cell>
          <cell r="M842" t="str">
            <v>เชียงใหม่ 3</v>
          </cell>
          <cell r="N842">
            <v>8</v>
          </cell>
          <cell r="O842" t="str">
            <v>สินเชื่อพัฒนากลุ่มอาชีพ (เกื้อกูล)</v>
          </cell>
          <cell r="P842" t="str">
            <v>1.บุคคลค้ำประกัน</v>
          </cell>
          <cell r="Q842"/>
          <cell r="R842"/>
          <cell r="S842" t="str">
            <v>จังหวัดฮอด</v>
          </cell>
          <cell r="T842" t="str">
            <v>ผบ.1269</v>
          </cell>
          <cell r="U842">
            <v>2559</v>
          </cell>
          <cell r="V842" t="str">
            <v>ผบ.1515</v>
          </cell>
          <cell r="W842">
            <v>2559</v>
          </cell>
          <cell r="X842"/>
          <cell r="Y842"/>
          <cell r="Z842"/>
          <cell r="AA842">
            <v>30</v>
          </cell>
          <cell r="AB842">
            <v>11</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1</v>
          </cell>
          <cell r="BE842">
            <v>7</v>
          </cell>
          <cell r="BF842">
            <v>2567</v>
          </cell>
          <cell r="BG842">
            <v>0</v>
          </cell>
          <cell r="BH842" t="str">
            <v>-</v>
          </cell>
          <cell r="BI842" t="str">
            <v>-</v>
          </cell>
          <cell r="BJ842" t="str">
            <v>-</v>
          </cell>
          <cell r="BK842">
            <v>0</v>
          </cell>
          <cell r="BL842">
            <v>1530</v>
          </cell>
          <cell r="BM842">
            <v>0</v>
          </cell>
          <cell r="BN842" t="str">
            <v/>
          </cell>
          <cell r="BO842" t="str">
            <v/>
          </cell>
          <cell r="BP842" t="str">
            <v/>
          </cell>
          <cell r="BQ842" t="str">
            <v>-</v>
          </cell>
          <cell r="BR842" t="str">
            <v>-</v>
          </cell>
          <cell r="BS842" t="str">
            <v>-</v>
          </cell>
          <cell r="BT842" t="str">
            <v>นางสาวกมลวรรณ แก้วคำมา</v>
          </cell>
          <cell r="BU842">
            <v>0</v>
          </cell>
          <cell r="BV842"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2" t="str">
            <v xml:space="preserve">จำเลยที่ 1
จำเลยที่ 2
คู่สมรสจำเลยที่ 2
จำเลยที่ 3
จำเลยที่ 4
</v>
          </cell>
          <cell r="BX842" t="str">
            <v xml:space="preserve">3-5016-00001-47-5
3-5005-00470-94-4
3-5005-00441-18-9
3-5017-00042-20-3
3-5103-00098-65-1
</v>
          </cell>
          <cell r="BY842"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2318</v>
          </cell>
          <cell r="C843">
            <v>835</v>
          </cell>
          <cell r="D843">
            <v>30</v>
          </cell>
          <cell r="E843">
            <v>11</v>
          </cell>
          <cell r="F843">
            <v>2566</v>
          </cell>
          <cell r="G843">
            <v>800039581163</v>
          </cell>
          <cell r="H843" t="str">
            <v>นาย</v>
          </cell>
          <cell r="I843" t="str">
            <v xml:space="preserve">ธีระวัช  </v>
          </cell>
          <cell r="J843" t="str">
            <v>ไชยพูน</v>
          </cell>
          <cell r="K843"/>
          <cell r="L843" t="str">
            <v>ฮอด</v>
          </cell>
          <cell r="M843" t="str">
            <v>เชียงใหม่ 3</v>
          </cell>
          <cell r="N843">
            <v>8</v>
          </cell>
          <cell r="O843" t="str">
            <v>สินเชื่อห้องแถว</v>
          </cell>
          <cell r="P843" t="str">
            <v>1.บุคคลค้ำประกัน</v>
          </cell>
          <cell r="Q843">
            <v>237938.71</v>
          </cell>
          <cell r="R843">
            <v>16792.12</v>
          </cell>
          <cell r="S843" t="str">
            <v>จังหวัดฮอด</v>
          </cell>
          <cell r="T843" t="str">
            <v>ผบ.168</v>
          </cell>
          <cell r="U843">
            <v>2561</v>
          </cell>
          <cell r="V843" t="str">
            <v>ผบ.406</v>
          </cell>
          <cell r="W843">
            <v>2561</v>
          </cell>
          <cell r="X843"/>
          <cell r="Y843"/>
          <cell r="Z843"/>
          <cell r="AA843">
            <v>14</v>
          </cell>
          <cell r="AB843">
            <v>6</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สืบทรัพย์ 22/03/67//ลงผล3/4/67//รายงานผล21/5/67</v>
          </cell>
          <cell r="BC843" t="str">
            <v/>
          </cell>
          <cell r="BD843" t="str">
            <v/>
          </cell>
          <cell r="BE843" t="str">
            <v/>
          </cell>
          <cell r="BF843" t="str">
            <v/>
          </cell>
          <cell r="BG843" t="str">
            <v/>
          </cell>
          <cell r="BH843" t="str">
            <v/>
          </cell>
          <cell r="BI843" t="str">
            <v/>
          </cell>
          <cell r="BJ843" t="str">
            <v/>
          </cell>
          <cell r="BK843" t="str">
            <v/>
          </cell>
          <cell r="BL843" t="str">
            <v/>
          </cell>
          <cell r="BM843" t="str">
            <v/>
          </cell>
          <cell r="BN843" t="str">
            <v/>
          </cell>
          <cell r="BO843" t="str">
            <v/>
          </cell>
          <cell r="BP843" t="str">
            <v/>
          </cell>
          <cell r="BQ843" t="str">
            <v/>
          </cell>
          <cell r="BR843" t="str">
            <v/>
          </cell>
          <cell r="BS843" t="str">
            <v/>
          </cell>
          <cell r="BT843" t="str">
            <v>นายธีระวัช   ไชยพูน</v>
          </cell>
          <cell r="BU843">
            <v>823760010344</v>
          </cell>
          <cell r="BV843" t="str">
            <v xml:space="preserve">1.นายธีระวัช ไชยพูน
2.นายธีระศักดิ์ ไชยพูน
3.นางงสาวณัฐริณทร์ ไชยพูน
4.นายธนาวุฒิ ยาวิชัย
5.นายวิชัยยุทธส์ พึงหิรัญ 
</v>
          </cell>
          <cell r="BW843" t="str">
            <v>จำเลยที่ 1
จำเลยที่ 2
คู่สมรสจำเลยที่ 2
จำเลยที่ 3
จำเลยที่ 4</v>
          </cell>
          <cell r="BX843" t="str">
            <v>3-5103-00098-65-1
3-5103-00098-66-9
3-5013-00755-07-5
3-5016-00009-16-6
3-5103-00415-05-2</v>
          </cell>
          <cell r="BY843"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3" t="str">
            <v>พบ</v>
          </cell>
          <cell r="CA843"/>
          <cell r="CB843">
            <v>5</v>
          </cell>
          <cell r="CC843"/>
          <cell r="CD843"/>
          <cell r="CE843"/>
          <cell r="CF843"/>
          <cell r="CG843"/>
          <cell r="CH843"/>
          <cell r="CI843"/>
          <cell r="CJ843"/>
          <cell r="CK843"/>
          <cell r="CL843"/>
          <cell r="CM843"/>
          <cell r="CN843"/>
          <cell r="CO843"/>
        </row>
        <row r="844">
          <cell r="B844">
            <v>2319</v>
          </cell>
          <cell r="C844">
            <v>836</v>
          </cell>
          <cell r="D844">
            <v>30</v>
          </cell>
          <cell r="E844">
            <v>11</v>
          </cell>
          <cell r="F844">
            <v>2566</v>
          </cell>
          <cell r="G844">
            <v>800059760374</v>
          </cell>
          <cell r="H844" t="str">
            <v>นาง</v>
          </cell>
          <cell r="I844" t="str">
            <v>นรมน</v>
          </cell>
          <cell r="J844" t="str">
            <v>บุญทวี</v>
          </cell>
          <cell r="K844"/>
          <cell r="L844" t="str">
            <v>ฮอด</v>
          </cell>
          <cell r="M844" t="str">
            <v>เชียงใหม่ 3</v>
          </cell>
          <cell r="N844">
            <v>8</v>
          </cell>
          <cell r="O844" t="str">
            <v>สินเชื่อธนาคารประชาชน</v>
          </cell>
          <cell r="P844" t="str">
            <v>1.บุคคลค้ำประกัน</v>
          </cell>
          <cell r="Q844">
            <v>50208.41</v>
          </cell>
          <cell r="R844">
            <v>5776.48</v>
          </cell>
          <cell r="S844" t="str">
            <v>จังหวัดฮอด</v>
          </cell>
          <cell r="T844" t="str">
            <v>ผบ.351</v>
          </cell>
          <cell r="U844">
            <v>2561</v>
          </cell>
          <cell r="V844" t="str">
            <v>ผบ.896</v>
          </cell>
          <cell r="W844">
            <v>2561</v>
          </cell>
          <cell r="X844"/>
          <cell r="Y844"/>
          <cell r="Z844"/>
          <cell r="AA844">
            <v>30</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นางนรมน บุญทวี</v>
          </cell>
          <cell r="BU844">
            <v>823760010345</v>
          </cell>
          <cell r="BV844" t="str">
            <v>1.นางสาวนรมน  บุญทาเมือง
2.นายรรงค์  บุญทวี
3.นางสาววรรณวิภา  มิ่งมาลีโชคชัย
4.นางนงคราญ  สุวีระ
5.นายสันติ  แสงศรีจันทร์</v>
          </cell>
          <cell r="BW844" t="str">
            <v>จำเลยที่ 1
คู่สมรสจำเลยที่ 1
จำเลยที่ 2
จำเลยที่ 3
คู่สมรสจำเลยที่ 3</v>
          </cell>
          <cell r="BX844" t="str">
            <v>3 5016 00086 73 0
3 5016 00089 23 2
1 6398 00084 52 8
3 5016 00086 30 6
3 5603 00496 89 3</v>
          </cell>
          <cell r="BY84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2320</v>
          </cell>
          <cell r="C845">
            <v>837</v>
          </cell>
          <cell r="D845">
            <v>30</v>
          </cell>
          <cell r="E845">
            <v>11</v>
          </cell>
          <cell r="F845">
            <v>2566</v>
          </cell>
          <cell r="G845">
            <v>800039117679</v>
          </cell>
          <cell r="H845" t="str">
            <v>นาย</v>
          </cell>
          <cell r="I845" t="str">
            <v>วิชิต</v>
          </cell>
          <cell r="J845" t="str">
            <v>สมศักดิ์</v>
          </cell>
          <cell r="K845"/>
          <cell r="L845" t="str">
            <v>ฮอด</v>
          </cell>
          <cell r="M845" t="str">
            <v>เชียงใหม่ 3</v>
          </cell>
          <cell r="N845">
            <v>8</v>
          </cell>
          <cell r="O845" t="str">
            <v>สินเชื่อธนาคารประชาชน</v>
          </cell>
          <cell r="P845" t="str">
            <v>1.บุคคลค้ำประกัน</v>
          </cell>
          <cell r="Q845">
            <v>49546.96</v>
          </cell>
          <cell r="R845">
            <v>6619.79</v>
          </cell>
          <cell r="S845" t="str">
            <v>จังหวัดฮอด</v>
          </cell>
          <cell r="T845" t="str">
            <v>ผบ.36</v>
          </cell>
          <cell r="U845">
            <v>2561</v>
          </cell>
          <cell r="V845" t="str">
            <v>ผบ.187</v>
          </cell>
          <cell r="W845">
            <v>2561</v>
          </cell>
          <cell r="X845">
            <v>19</v>
          </cell>
          <cell r="Y845">
            <v>4</v>
          </cell>
          <cell r="Z845">
            <v>2561</v>
          </cell>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นายวิชิต สมศักดิ์</v>
          </cell>
          <cell r="BU845">
            <v>883262010046</v>
          </cell>
          <cell r="BV845" t="str">
            <v>1.นายวิชิต  สมศักดิ์
2.นางสาวอำไพ  ใจคำปัน
3.นายสมหมาย  คำวงษา
4.นางสาวอภิชญา  มุสิกวัตร์
5.นายพฤทธิคุณ  ปัญญาวงค์</v>
          </cell>
          <cell r="BW845" t="str">
            <v>จำเลยที่ 1
จำเลยที่ 2
คู่สมรสจำเลยที่ 2
จำเลยที่ 3
คู่สมรสจำเลยที่ 3</v>
          </cell>
          <cell r="BX845" t="str">
            <v>1 5099 00433 75 4 
1 5016 00068 71 9
3 5017 00015 14 1
1 5016 00013 81 7
1 5016 00002 10 6</v>
          </cell>
          <cell r="BY845"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5" t="str">
            <v>ไม่พบทรัพย์</v>
          </cell>
          <cell r="CA845"/>
          <cell r="CB845"/>
          <cell r="CC845"/>
          <cell r="CD845"/>
          <cell r="CE845"/>
          <cell r="CF845"/>
          <cell r="CG845"/>
          <cell r="CH845"/>
          <cell r="CI845"/>
          <cell r="CJ845"/>
          <cell r="CK845"/>
          <cell r="CL845"/>
          <cell r="CM845"/>
          <cell r="CN845"/>
          <cell r="CO845"/>
        </row>
        <row r="846">
          <cell r="B846">
            <v>2321</v>
          </cell>
          <cell r="C846">
            <v>838</v>
          </cell>
          <cell r="D846">
            <v>30</v>
          </cell>
          <cell r="E846">
            <v>11</v>
          </cell>
          <cell r="F846">
            <v>2566</v>
          </cell>
          <cell r="G846">
            <v>800050393365</v>
          </cell>
          <cell r="H846" t="str">
            <v>นาง</v>
          </cell>
          <cell r="I846" t="str">
            <v>เพียร</v>
          </cell>
          <cell r="J846" t="str">
            <v>ปิ่นงาม</v>
          </cell>
          <cell r="K846"/>
          <cell r="L846" t="str">
            <v>แม่แจ่ม</v>
          </cell>
          <cell r="M846" t="str">
            <v>เชียงใหม่ 3</v>
          </cell>
          <cell r="N846">
            <v>8</v>
          </cell>
          <cell r="O846" t="str">
            <v>สินเชื่อธนาคารประชาชน (สุขใจ)</v>
          </cell>
          <cell r="P846" t="str">
            <v>4.ไม่มีหลักประกัน</v>
          </cell>
          <cell r="Q846">
            <v>23657.33</v>
          </cell>
          <cell r="R846">
            <v>8919.5499999999993</v>
          </cell>
          <cell r="S846" t="str">
            <v>จังหวัดฮอด</v>
          </cell>
          <cell r="T846" t="str">
            <v>ผบ.1429</v>
          </cell>
          <cell r="U846">
            <v>2562</v>
          </cell>
          <cell r="V846" t="str">
            <v>ผบ.2316</v>
          </cell>
          <cell r="W846">
            <v>2563</v>
          </cell>
          <cell r="X846"/>
          <cell r="Y846"/>
          <cell r="Z846"/>
          <cell r="AA846">
            <v>27</v>
          </cell>
          <cell r="AB846">
            <v>1</v>
          </cell>
          <cell r="AC846">
            <v>2563</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นางเพียร ปิ่นงาม</v>
          </cell>
          <cell r="BU846">
            <v>823761010169</v>
          </cell>
          <cell r="BV846" t="str">
            <v>1.นางเพียร  ปิ่นงาม 
2.นายสมคิด  ปิ่นงาม</v>
          </cell>
          <cell r="BW846" t="str">
            <v>จำเลย
คู่สมรสจำเลย</v>
          </cell>
          <cell r="BX846" t="str">
            <v>3 5003 00442 57 2
3 1005 02059 33 1</v>
          </cell>
          <cell r="BY846"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6" t="str">
            <v>ไม่พบทรัพย์</v>
          </cell>
          <cell r="CA846"/>
          <cell r="CB846"/>
          <cell r="CC846"/>
          <cell r="CD846"/>
          <cell r="CE846"/>
          <cell r="CF846"/>
          <cell r="CG846"/>
          <cell r="CH846"/>
          <cell r="CI846"/>
          <cell r="CJ846"/>
          <cell r="CK846"/>
          <cell r="CL846"/>
          <cell r="CM846"/>
          <cell r="CN846"/>
          <cell r="CO846"/>
        </row>
        <row r="847">
          <cell r="B847">
            <v>2322</v>
          </cell>
          <cell r="C847">
            <v>839</v>
          </cell>
          <cell r="D847">
            <v>30</v>
          </cell>
          <cell r="E847">
            <v>11</v>
          </cell>
          <cell r="F847">
            <v>2566</v>
          </cell>
          <cell r="G847">
            <v>800052098897</v>
          </cell>
          <cell r="H847" t="str">
            <v>นางสาว</v>
          </cell>
          <cell r="I847" t="str">
            <v>สุนิสา</v>
          </cell>
          <cell r="J847" t="str">
            <v>นาวงษา</v>
          </cell>
          <cell r="K847"/>
          <cell r="L847" t="str">
            <v>แม่แจ่ม</v>
          </cell>
          <cell r="M847" t="str">
            <v>เชียงใหม่ 3</v>
          </cell>
          <cell r="N847">
            <v>8</v>
          </cell>
          <cell r="O847" t="str">
            <v>สินเชื่อธนาคารประชาชน</v>
          </cell>
          <cell r="P847" t="str">
            <v>1.บุคคลค้ำประกัน</v>
          </cell>
          <cell r="Q847">
            <v>111819.6</v>
          </cell>
          <cell r="R847">
            <v>16334.45</v>
          </cell>
          <cell r="S847" t="str">
            <v>จังหวัดฮอด</v>
          </cell>
          <cell r="T847" t="str">
            <v>ผบ.2538</v>
          </cell>
          <cell r="U847">
            <v>2562</v>
          </cell>
          <cell r="V847" t="str">
            <v>ผบ.411</v>
          </cell>
          <cell r="W847">
            <v>2562</v>
          </cell>
          <cell r="X847">
            <v>17</v>
          </cell>
          <cell r="Y847">
            <v>6</v>
          </cell>
          <cell r="Z847">
            <v>2562</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นางสาวสุนิสา นาวงษา</v>
          </cell>
          <cell r="BU847">
            <v>883261010108</v>
          </cell>
          <cell r="BV847" t="str">
            <v>1.นางสาวสุนิสา  นาวงษา
2.นางปรารถนา  พิทาคำ
3.นางสมหญิง  โทเวียง
4.นายสาคร  โทเวียง</v>
          </cell>
          <cell r="BW847" t="str">
            <v>จำเลยที่ 1
จำเลยที่ 2
จำเลยที่ 3
คู่สมรสจำเลยที่ 3</v>
          </cell>
          <cell r="BX847" t="str">
            <v>1 5017 00062 40 2
3 5003 00021 51 8
3 6406 00681 23 7
3 5003 00408 27 7</v>
          </cell>
          <cell r="BY847"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2323</v>
          </cell>
          <cell r="C848">
            <v>840</v>
          </cell>
          <cell r="D848">
            <v>30</v>
          </cell>
          <cell r="E848">
            <v>11</v>
          </cell>
          <cell r="F848">
            <v>2566</v>
          </cell>
          <cell r="G848">
            <v>800057193693</v>
          </cell>
          <cell r="H848" t="str">
            <v>นางสาว</v>
          </cell>
          <cell r="I848" t="str">
            <v>กัลยา</v>
          </cell>
          <cell r="J848" t="str">
            <v>ทานา</v>
          </cell>
          <cell r="K848"/>
          <cell r="L848" t="str">
            <v>แม่แจ่ม</v>
          </cell>
          <cell r="M848" t="str">
            <v>เชียงใหม่ 3</v>
          </cell>
          <cell r="N848">
            <v>8</v>
          </cell>
          <cell r="O848" t="str">
            <v>สินเชื่อพัฒนาองค์กรชุมชน(รายบุคคล)</v>
          </cell>
          <cell r="P848" t="str">
            <v>1.บุคคลค้ำประกัน</v>
          </cell>
          <cell r="Q848">
            <v>415952.24</v>
          </cell>
          <cell r="R848">
            <v>145592.95000000001</v>
          </cell>
          <cell r="S848" t="str">
            <v>จังหวัดฮอด</v>
          </cell>
          <cell r="T848" t="str">
            <v>ผบ.777</v>
          </cell>
          <cell r="U848">
            <v>2562</v>
          </cell>
          <cell r="V848" t="str">
            <v>ผบ.1017</v>
          </cell>
          <cell r="W848">
            <v>2562</v>
          </cell>
          <cell r="X848"/>
          <cell r="Y848"/>
          <cell r="Z848"/>
          <cell r="AA848">
            <v>29</v>
          </cell>
          <cell r="AB848">
            <v>10</v>
          </cell>
          <cell r="AC848">
            <v>2562</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
          </cell>
          <cell r="BD848" t="str">
            <v/>
          </cell>
          <cell r="BE848" t="str">
            <v/>
          </cell>
          <cell r="BF848" t="str">
            <v/>
          </cell>
          <cell r="BG848" t="str">
            <v/>
          </cell>
          <cell r="BH848" t="str">
            <v/>
          </cell>
          <cell r="BI848" t="str">
            <v/>
          </cell>
          <cell r="BJ848" t="str">
            <v/>
          </cell>
          <cell r="BK848" t="str">
            <v/>
          </cell>
          <cell r="BL848" t="str">
            <v/>
          </cell>
          <cell r="BM848" t="str">
            <v/>
          </cell>
          <cell r="BN848" t="str">
            <v/>
          </cell>
          <cell r="BO848" t="str">
            <v/>
          </cell>
          <cell r="BP848" t="str">
            <v/>
          </cell>
          <cell r="BQ848" t="str">
            <v/>
          </cell>
          <cell r="BR848" t="str">
            <v/>
          </cell>
          <cell r="BS848" t="str">
            <v/>
          </cell>
          <cell r="BT848" t="str">
            <v>นางสาวกัลยา ทานา</v>
          </cell>
          <cell r="BU848">
            <v>883262011342</v>
          </cell>
          <cell r="BV848" t="str">
            <v>1.นางสาวกัลยา  อินทาศรี
2.นางบัวผัน  จันแก้วมูล
3.นายสาคร  จันแก้วมูล
4.นางทองใบ  ทานา
5.นายอินสอน  ทานา
6.นางกัญญา  ทานา</v>
          </cell>
          <cell r="BW848" t="str">
            <v>จำเลยที่ 1
จำเลยที่ 2
คู่สมรสจำเลยที่ 2
จำเลยที่ 3
คู่สมรสจำเลยที่ 3
จำเลยที่ 4</v>
          </cell>
          <cell r="BX848" t="str">
            <v>3 5003 00038 98 4
3 5003 00375 37 9
3 5003 00039 10 7
5 5003 00001 35 1
3 5003 00039 04 2
5 5003 00019 36 6</v>
          </cell>
          <cell r="BY84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8" t="str">
            <v>ไม่พบทรัพย์</v>
          </cell>
          <cell r="CA848"/>
          <cell r="CB848"/>
          <cell r="CC848"/>
          <cell r="CD848"/>
          <cell r="CE848"/>
          <cell r="CF848"/>
          <cell r="CG848"/>
          <cell r="CH848"/>
          <cell r="CI848"/>
          <cell r="CJ848"/>
          <cell r="CK848"/>
          <cell r="CL848"/>
          <cell r="CM848"/>
          <cell r="CN848"/>
          <cell r="CO848"/>
        </row>
        <row r="849">
          <cell r="B849">
            <v>2324</v>
          </cell>
          <cell r="C849">
            <v>841</v>
          </cell>
          <cell r="D849">
            <v>30</v>
          </cell>
          <cell r="E849">
            <v>11</v>
          </cell>
          <cell r="F849">
            <v>2566</v>
          </cell>
          <cell r="G849">
            <v>800055305414</v>
          </cell>
          <cell r="H849" t="str">
            <v>นาง</v>
          </cell>
          <cell r="I849" t="str">
            <v>มณีรัตน์</v>
          </cell>
          <cell r="J849" t="str">
            <v>ใจแก้ว</v>
          </cell>
          <cell r="K849"/>
          <cell r="L849" t="str">
            <v>แม่แจ่ม</v>
          </cell>
          <cell r="M849" t="str">
            <v>เชียงใหม่ 3</v>
          </cell>
          <cell r="N849">
            <v>8</v>
          </cell>
          <cell r="O849" t="str">
            <v>สินเชื่อธนาคารประชาชน</v>
          </cell>
          <cell r="P849" t="str">
            <v>1.บุคคลค้ำประกัน</v>
          </cell>
          <cell r="Q849">
            <v>57559.17</v>
          </cell>
          <cell r="R849">
            <v>12041.07</v>
          </cell>
          <cell r="S849" t="str">
            <v>จังหวัดฮอด</v>
          </cell>
          <cell r="T849" t="str">
            <v>ผบ.E264</v>
          </cell>
          <cell r="U849">
            <v>2563</v>
          </cell>
          <cell r="V849" t="str">
            <v>ผบ.E101</v>
          </cell>
          <cell r="W849">
            <v>2563</v>
          </cell>
          <cell r="X849"/>
          <cell r="Y849"/>
          <cell r="Z849"/>
          <cell r="AA849">
            <v>6</v>
          </cell>
          <cell r="AB849">
            <v>8</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t="str">
            <v>ยกเลิกสืบทรัพย์ 28/5/2567 เนื่องจากชำระหนี้ปิดบัญชี</v>
          </cell>
          <cell r="BC849" t="str">
            <v/>
          </cell>
          <cell r="BD849" t="str">
            <v/>
          </cell>
          <cell r="BE849" t="str">
            <v/>
          </cell>
          <cell r="BF849" t="str">
            <v/>
          </cell>
          <cell r="BG849" t="str">
            <v/>
          </cell>
          <cell r="BH849" t="str">
            <v/>
          </cell>
          <cell r="BI849" t="str">
            <v/>
          </cell>
          <cell r="BJ849" t="str">
            <v/>
          </cell>
          <cell r="BK849" t="str">
            <v/>
          </cell>
          <cell r="BL849" t="str">
            <v/>
          </cell>
          <cell r="BM849" t="str">
            <v/>
          </cell>
          <cell r="BN849" t="str">
            <v/>
          </cell>
          <cell r="BO849" t="str">
            <v/>
          </cell>
          <cell r="BP849" t="str">
            <v/>
          </cell>
          <cell r="BQ849" t="str">
            <v/>
          </cell>
          <cell r="BR849" t="str">
            <v/>
          </cell>
          <cell r="BS849" t="str">
            <v/>
          </cell>
          <cell r="BT849" t="str">
            <v>นางมณีรัตน์ ใจแก้ว</v>
          </cell>
          <cell r="BU849">
            <v>883263010546</v>
          </cell>
          <cell r="BV849" t="str">
            <v>1.นางมณีรัตน์  ใจแก้ว
2.นายวันชัย  ใจแก้ว
3.นางบุปาผา  จริยา
4.นายอุดม  จริยา</v>
          </cell>
          <cell r="BW849" t="str">
            <v xml:space="preserve">จำเลยที่ 1
คู่สมรสจำเลยที่ 1
จำเลยที่ 2
คู่สมรสจำเลยที่ 2
</v>
          </cell>
          <cell r="BX849" t="str">
            <v xml:space="preserve">3 5003 00338 17 1 
3 5002 00338 33 1
3 5003 00447 12 4
3 5003 00342 54 3
</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2325</v>
          </cell>
          <cell r="C850">
            <v>842</v>
          </cell>
          <cell r="D850">
            <v>30</v>
          </cell>
          <cell r="E850">
            <v>11</v>
          </cell>
          <cell r="F850">
            <v>2566</v>
          </cell>
          <cell r="G850">
            <v>800051181066</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 (สุขใจ)</v>
          </cell>
          <cell r="P850" t="str">
            <v>4.ไม่มีหลักประกัน</v>
          </cell>
          <cell r="Q850">
            <v>11781.3</v>
          </cell>
          <cell r="R850">
            <v>7061.3</v>
          </cell>
          <cell r="S850" t="str">
            <v>จังหวัดฮอด</v>
          </cell>
          <cell r="T850" t="str">
            <v>ผบ.E217</v>
          </cell>
          <cell r="U850">
            <v>2563</v>
          </cell>
          <cell r="V850" t="str">
            <v>ผบ.E88</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t="str">
            <v/>
          </cell>
          <cell r="BD850" t="str">
            <v/>
          </cell>
          <cell r="BE850" t="str">
            <v/>
          </cell>
          <cell r="BF850" t="str">
            <v/>
          </cell>
          <cell r="BG850" t="str">
            <v/>
          </cell>
          <cell r="BH850" t="str">
            <v/>
          </cell>
          <cell r="BI850" t="str">
            <v/>
          </cell>
          <cell r="BJ850" t="str">
            <v/>
          </cell>
          <cell r="BK850" t="str">
            <v/>
          </cell>
          <cell r="BL850" t="str">
            <v/>
          </cell>
          <cell r="BM850" t="str">
            <v/>
          </cell>
          <cell r="BN850" t="str">
            <v/>
          </cell>
          <cell r="BO850" t="str">
            <v/>
          </cell>
          <cell r="BP850" t="str">
            <v/>
          </cell>
          <cell r="BQ850" t="str">
            <v/>
          </cell>
          <cell r="BR850" t="str">
            <v/>
          </cell>
          <cell r="BS850" t="str">
            <v/>
          </cell>
          <cell r="BT850" t="str">
            <v>นางมณีรัตน์ ใจแก้ว</v>
          </cell>
          <cell r="BU850">
            <v>883263011197</v>
          </cell>
          <cell r="BV850" t="str">
            <v>1.นางมณีรัตน์  ใจแก้ว
2.นายวันชัย  ใจแก้ว</v>
          </cell>
          <cell r="BW850" t="str">
            <v>จำเลย
คู่สมรสจำเลย</v>
          </cell>
          <cell r="BX850" t="str">
            <v>3 5003 00338 17 1 
3 5002 00338 33 1</v>
          </cell>
          <cell r="BY850" t="str">
            <v xml:space="preserve">-ไม่พบว่ามีกรรมสิทธิ์ในที่ดิน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2326</v>
          </cell>
          <cell r="C851">
            <v>843</v>
          </cell>
          <cell r="D851">
            <v>30</v>
          </cell>
          <cell r="E851">
            <v>11</v>
          </cell>
          <cell r="F851">
            <v>2566</v>
          </cell>
          <cell r="G851">
            <v>800056679601</v>
          </cell>
          <cell r="H851" t="str">
            <v>นาย</v>
          </cell>
          <cell r="I851" t="str">
            <v>แก้วมา</v>
          </cell>
          <cell r="J851" t="str">
            <v>กรรณิกา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193052.96</v>
          </cell>
          <cell r="R851">
            <v>71129.72</v>
          </cell>
          <cell r="S851" t="str">
            <v>จังหวัดฮอด</v>
          </cell>
          <cell r="T851" t="str">
            <v>ผบ.E251</v>
          </cell>
          <cell r="U851">
            <v>2563</v>
          </cell>
          <cell r="V851" t="str">
            <v>ผบ.E93</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นายแก้วมา กรรณิกา</v>
          </cell>
          <cell r="BU851">
            <v>883263010548</v>
          </cell>
          <cell r="BV851" t="str">
            <v>1.นายแก้วมา  กรรณิกา
2.นายมณี  ริจ่าม
3.นางจันทร์ดี  ริจ่าม
4.นายวัน  ศรีเที่ยง
5.นางบัวผัด  ศรีเที่ยง</v>
          </cell>
          <cell r="BW851" t="str">
            <v>จำเลยที่ 1
จำเลยที่ 2
คู่สมรสจำเลยที่ 2
จำเลยที่ 3
คู่สมรสจำเลยที่ 3</v>
          </cell>
          <cell r="BX851" t="str">
            <v>3 5003 00042 35 3
3 5003 0052 56 1
3 5003 00042 23 0
3 5003 00041 82 9
3 5003 00041 81 1</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2327</v>
          </cell>
          <cell r="C852">
            <v>844</v>
          </cell>
          <cell r="D852">
            <v>30</v>
          </cell>
          <cell r="E852">
            <v>11</v>
          </cell>
          <cell r="F852">
            <v>2566</v>
          </cell>
          <cell r="G852">
            <v>800073616990</v>
          </cell>
          <cell r="H852" t="str">
            <v>นางสาว</v>
          </cell>
          <cell r="I852" t="str">
            <v>น้ำฝน</v>
          </cell>
          <cell r="J852" t="str">
            <v>ยมแก้ว</v>
          </cell>
          <cell r="K852"/>
          <cell r="L852" t="str">
            <v>แม่แจ่ม</v>
          </cell>
          <cell r="M852" t="str">
            <v>เชียงใหม่ 3</v>
          </cell>
          <cell r="N852">
            <v>8</v>
          </cell>
          <cell r="O852" t="str">
            <v>สินเชื่อเพื่อการบริโภค</v>
          </cell>
          <cell r="P852" t="str">
            <v>1.บุคคลค้ำประกัน</v>
          </cell>
          <cell r="Q852">
            <v>77382.490000000005</v>
          </cell>
          <cell r="R852">
            <v>9240.31</v>
          </cell>
          <cell r="S852" t="str">
            <v>จังหวัดฮอด</v>
          </cell>
          <cell r="T852" t="str">
            <v>ผบ.E253</v>
          </cell>
          <cell r="U852">
            <v>2563</v>
          </cell>
          <cell r="V852" t="str">
            <v>ผบ.E94</v>
          </cell>
          <cell r="W852">
            <v>2563</v>
          </cell>
          <cell r="X852">
            <v>6</v>
          </cell>
          <cell r="Y852">
            <v>8</v>
          </cell>
          <cell r="Z852">
            <v>2563</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ลงผลสืบ 18/3/2567 อยู่ระหว่างรอคัดภาพลักษณ์เพื่อรายงาน</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นางสาวน้ำฝน ยมแก้ว</v>
          </cell>
          <cell r="BU852">
            <v>883263010550</v>
          </cell>
          <cell r="BV852"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2" t="str">
            <v>จำเลยที่ 1 
คู่สมรสจำเลยที่ 1
จำเลยที่ 2
คู่สมรสจำเลยที่ 2
จำเลยที่ 3
คู่สมรสจำเลยที่ 3</v>
          </cell>
          <cell r="BX852" t="str">
            <v xml:space="preserve">1-5003-00015-31-7
1-5002-00108-40-2
3-5003-00446-62-4
2-5003-00019-86-8
1-5003-00008-98-1
3-5003-00228-97-0
</v>
          </cell>
          <cell r="BY852"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พบ</v>
          </cell>
          <cell r="CA852"/>
          <cell r="CB852">
            <v>6</v>
          </cell>
          <cell r="CC852"/>
          <cell r="CD852"/>
          <cell r="CE852"/>
          <cell r="CF852"/>
          <cell r="CG852"/>
          <cell r="CH852"/>
          <cell r="CI852"/>
          <cell r="CJ852"/>
          <cell r="CK852"/>
          <cell r="CL852"/>
          <cell r="CM852"/>
          <cell r="CN852"/>
          <cell r="CO852"/>
        </row>
        <row r="853">
          <cell r="B853">
            <v>2328</v>
          </cell>
          <cell r="C853">
            <v>845</v>
          </cell>
          <cell r="D853">
            <v>30</v>
          </cell>
          <cell r="E853">
            <v>11</v>
          </cell>
          <cell r="F853">
            <v>2566</v>
          </cell>
          <cell r="G853">
            <v>800094211508</v>
          </cell>
          <cell r="H853" t="str">
            <v>นาง</v>
          </cell>
          <cell r="I853" t="str">
            <v>พัทยา</v>
          </cell>
          <cell r="J853" t="str">
            <v>แซ่กือ</v>
          </cell>
          <cell r="K853"/>
          <cell r="L853" t="str">
            <v>แม่แจ่ม</v>
          </cell>
          <cell r="M853" t="str">
            <v>เชียงใหม่ 3</v>
          </cell>
          <cell r="N853">
            <v>8</v>
          </cell>
          <cell r="O853" t="str">
            <v>สินเชื่อเพื่อการบริโภค</v>
          </cell>
          <cell r="P853" t="str">
            <v>1.บุคคลค้ำประกัน</v>
          </cell>
          <cell r="Q853">
            <v>41681.74</v>
          </cell>
          <cell r="R853">
            <v>6107.96</v>
          </cell>
          <cell r="S853" t="str">
            <v>จังหวัดฮอด</v>
          </cell>
          <cell r="T853" t="str">
            <v>ผบ.E416</v>
          </cell>
          <cell r="U853">
            <v>2565</v>
          </cell>
          <cell r="V853" t="str">
            <v>ผบ.E444</v>
          </cell>
          <cell r="W853">
            <v>2565</v>
          </cell>
          <cell r="X853">
            <v>12</v>
          </cell>
          <cell r="Y853">
            <v>7</v>
          </cell>
          <cell r="Z853">
            <v>2565</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นางพัทยา แซ่กือ</v>
          </cell>
          <cell r="BU853">
            <v>883263010560</v>
          </cell>
          <cell r="BV853" t="str">
            <v>1.นางพัทยา  เกียรติปรีชาสกุล
2.นายกฤติพงษ์  เกียรติปรีชาสกุล
3.นายอาทิตย์  มิ่งขวัญธนพงศ์</v>
          </cell>
          <cell r="BW853" t="str">
            <v>จำเลยที่ 1
คู่สมรสจำเลยที่ 1
จำเลยที่ 2</v>
          </cell>
          <cell r="BX853" t="str">
            <v>3 5003 00382 22 7
3 5003 00385 67 6
1 5099 00187 32 9</v>
          </cell>
          <cell r="BY85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3" t="str">
            <v>ไม่พบทรัพย์</v>
          </cell>
          <cell r="CA853"/>
          <cell r="CB853"/>
          <cell r="CC853"/>
          <cell r="CD853"/>
          <cell r="CE853"/>
          <cell r="CF853"/>
          <cell r="CG853"/>
          <cell r="CH853"/>
          <cell r="CI853"/>
          <cell r="CJ853"/>
          <cell r="CK853"/>
          <cell r="CL853"/>
          <cell r="CM853"/>
          <cell r="CN853"/>
          <cell r="CO853"/>
        </row>
        <row r="854">
          <cell r="B854">
            <v>2329</v>
          </cell>
          <cell r="C854">
            <v>846</v>
          </cell>
          <cell r="D854">
            <v>30</v>
          </cell>
          <cell r="E854">
            <v>11</v>
          </cell>
          <cell r="F854">
            <v>2566</v>
          </cell>
          <cell r="G854">
            <v>800062902088</v>
          </cell>
          <cell r="H854" t="str">
            <v>นาย</v>
          </cell>
          <cell r="I854" t="str">
            <v>เสงี่ยม</v>
          </cell>
          <cell r="J854" t="str">
            <v>ใจมั่น</v>
          </cell>
          <cell r="K854"/>
          <cell r="L854" t="str">
            <v>แม่แจ่ม</v>
          </cell>
          <cell r="M854" t="str">
            <v>เชียงใหม่ 3</v>
          </cell>
          <cell r="N854">
            <v>8</v>
          </cell>
          <cell r="O854" t="str">
            <v>สินเชื่อเพื่อการบริโภค</v>
          </cell>
          <cell r="P854" t="str">
            <v>1.บุคคลค้ำประกัน</v>
          </cell>
          <cell r="Q854">
            <v>53016.83</v>
          </cell>
          <cell r="R854">
            <v>19285.490000000002</v>
          </cell>
          <cell r="S854" t="str">
            <v>จังหวัดฮอด</v>
          </cell>
          <cell r="T854" t="str">
            <v>ผบ.E710</v>
          </cell>
          <cell r="U854">
            <v>2565</v>
          </cell>
          <cell r="V854" t="str">
            <v>ผบ.E797</v>
          </cell>
          <cell r="W854">
            <v>2565</v>
          </cell>
          <cell r="X854">
            <v>25</v>
          </cell>
          <cell r="Y854">
            <v>10</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นายเสงี่ยม ใจมั่น</v>
          </cell>
          <cell r="BU854">
            <v>883263010565</v>
          </cell>
          <cell r="BV854" t="str">
            <v>1.นายเสงี่ยม  ใจมั่น
2.นางวันทอง  ใจมั่น
3.นางเกี๋ยง  บุญทา
4.นางสุภานีย์  พุททา
5.นายคำมูล  พุททา
6.นายดวงจันทร์  ดวงงาม</v>
          </cell>
          <cell r="BW854" t="str">
            <v>จำเลยที่ 1
คู่สมรสจำเลยที่ 1
จำเลยที่ 2
จำเลยที่ 3
คู่สมรสจำเลยที่ 3
จำเลยที่ 4</v>
          </cell>
          <cell r="BX854" t="str">
            <v>3 5003 00029 37 3
3 4114 00182 22 1
3 5003 00030 67 3
3 5003 00151 95 1
3 5003 00452 84 5
3 5005 00010 30 7</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2330</v>
          </cell>
          <cell r="C855">
            <v>847</v>
          </cell>
          <cell r="D855">
            <v>30</v>
          </cell>
          <cell r="E855">
            <v>11</v>
          </cell>
          <cell r="F855">
            <v>2566</v>
          </cell>
          <cell r="G855">
            <v>800070269751</v>
          </cell>
          <cell r="H855" t="str">
            <v>นาง</v>
          </cell>
          <cell r="I855" t="str">
            <v>คำดา</v>
          </cell>
          <cell r="J855" t="str">
            <v>แจ่มใส</v>
          </cell>
          <cell r="K855"/>
          <cell r="L855" t="str">
            <v>แม่แจ่ม</v>
          </cell>
          <cell r="M855" t="str">
            <v>เชียงใหม่ 3</v>
          </cell>
          <cell r="N855">
            <v>8</v>
          </cell>
          <cell r="O855" t="str">
            <v>สินเชื่อธนาคารประชาชน</v>
          </cell>
          <cell r="P855" t="str">
            <v>1.บุคคลค้ำประกัน</v>
          </cell>
          <cell r="Q855">
            <v>46650</v>
          </cell>
          <cell r="R855">
            <v>11398.56</v>
          </cell>
          <cell r="S855" t="str">
            <v>จังหวัดฮอด</v>
          </cell>
          <cell r="T855" t="str">
            <v>ผบ.E257</v>
          </cell>
          <cell r="U855">
            <v>2563</v>
          </cell>
          <cell r="V855" t="str">
            <v>ผบ.E97</v>
          </cell>
          <cell r="W855">
            <v>2563</v>
          </cell>
          <cell r="X855"/>
          <cell r="Y855"/>
          <cell r="Z855"/>
          <cell r="AA855">
            <v>6</v>
          </cell>
          <cell r="AB855">
            <v>8</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นางคำดา แจ่มใส</v>
          </cell>
          <cell r="BU855">
            <v>883263010566</v>
          </cell>
          <cell r="BV855" t="str">
            <v>1.นางคำดา  แจ่มใส
2.นายเที่ยง  แจ่มใส
3.นายอเนก  ยอดคำ
4.นางชนัญญา  ยอดคำ
5.นายอภิชัย  สมกองแก้ว
6.นางอัญชลี  สมกองแก้ว</v>
          </cell>
          <cell r="BW855" t="str">
            <v>จำเลยที่ 1
คู่สมรสจำเลยที่ 1
จำเลยที่ 2
คู่สมรสจำเลยที่ 2
จำเลยที่ 3
คู่สมรสจำเลยที่ 3</v>
          </cell>
          <cell r="BX855" t="str">
            <v>3 5017 00206 28 1
3 5003 00035 64 1
3 5003 00442 80 7
3 5003 00443 51 0
35104 00407 11 6
1 5016 00053 40 1</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2331</v>
          </cell>
          <cell r="C856">
            <v>848</v>
          </cell>
          <cell r="D856">
            <v>30</v>
          </cell>
          <cell r="E856">
            <v>11</v>
          </cell>
          <cell r="F856">
            <v>2566</v>
          </cell>
          <cell r="G856">
            <v>800071437027</v>
          </cell>
          <cell r="H856" t="str">
            <v>นางสาว</v>
          </cell>
          <cell r="I856" t="str">
            <v>จุฑามาศ</v>
          </cell>
          <cell r="J856" t="str">
            <v>อำไพปรีดา</v>
          </cell>
          <cell r="K856"/>
          <cell r="L856" t="str">
            <v>แม่แจ่ม</v>
          </cell>
          <cell r="M856" t="str">
            <v>เชียงใหม่ 3</v>
          </cell>
          <cell r="N856">
            <v>8</v>
          </cell>
          <cell r="O856" t="str">
            <v>สินเชื่อธนาคารประชาชน</v>
          </cell>
          <cell r="P856" t="str">
            <v>1.บุคคลค้ำประกัน</v>
          </cell>
          <cell r="Q856">
            <v>74991</v>
          </cell>
          <cell r="R856">
            <v>12556.07</v>
          </cell>
          <cell r="S856" t="str">
            <v>จังหวัดฮอด</v>
          </cell>
          <cell r="T856" t="str">
            <v>ผบ.E258</v>
          </cell>
          <cell r="U856">
            <v>2563</v>
          </cell>
          <cell r="V856" t="str">
            <v>ผบ.E98</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ลงผลสืบ 18/3/2567 อยู่ระหว่างรอคัดภาพลักษณ์เพื่อรายงาน</v>
          </cell>
          <cell r="BC856" t="str">
            <v/>
          </cell>
          <cell r="BD856" t="str">
            <v/>
          </cell>
          <cell r="BE856" t="str">
            <v/>
          </cell>
          <cell r="BF856" t="str">
            <v/>
          </cell>
          <cell r="BG856" t="str">
            <v/>
          </cell>
          <cell r="BH856" t="str">
            <v/>
          </cell>
          <cell r="BI856" t="str">
            <v/>
          </cell>
          <cell r="BJ856" t="str">
            <v/>
          </cell>
          <cell r="BK856" t="str">
            <v/>
          </cell>
          <cell r="BL856" t="str">
            <v/>
          </cell>
          <cell r="BM856" t="str">
            <v/>
          </cell>
          <cell r="BN856" t="str">
            <v/>
          </cell>
          <cell r="BO856" t="str">
            <v/>
          </cell>
          <cell r="BP856" t="str">
            <v/>
          </cell>
          <cell r="BQ856" t="str">
            <v/>
          </cell>
          <cell r="BR856" t="str">
            <v/>
          </cell>
          <cell r="BS856" t="str">
            <v/>
          </cell>
          <cell r="BT856" t="str">
            <v>นางสาวจุฑามาศ อำไพปรีดา</v>
          </cell>
          <cell r="BU856">
            <v>883263010569</v>
          </cell>
          <cell r="BV856"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6" t="str">
            <v>จำเลยที่ 1 
คู่สมรสจำเลยที่ 1
จำเลยที่ 2
คู่สมรสจำเลยที่ 2
จำเลยที่ 3
คู่สมรสจำเลยที่ 3</v>
          </cell>
          <cell r="BX856" t="str">
            <v xml:space="preserve">2-5003-00024-28-1
3-5003-00310-60-9
1-5003-00006-00-8
1-5003-00129-22-3
3-5003-00390-81-5
3-5003-00151-27-6
</v>
          </cell>
          <cell r="BY856"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6" t="str">
            <v>ไม่พบ</v>
          </cell>
          <cell r="CA856"/>
          <cell r="CB856">
            <v>6</v>
          </cell>
          <cell r="CC856"/>
          <cell r="CD856"/>
          <cell r="CE856"/>
          <cell r="CF856"/>
          <cell r="CG856"/>
          <cell r="CH856"/>
          <cell r="CI856"/>
          <cell r="CJ856"/>
          <cell r="CK856"/>
          <cell r="CL856"/>
          <cell r="CM856"/>
          <cell r="CN856"/>
          <cell r="CO856"/>
        </row>
        <row r="857">
          <cell r="B857">
            <v>2332</v>
          </cell>
          <cell r="C857">
            <v>849</v>
          </cell>
          <cell r="D857">
            <v>30</v>
          </cell>
          <cell r="E857">
            <v>11</v>
          </cell>
          <cell r="F857">
            <v>2566</v>
          </cell>
          <cell r="G857">
            <v>800066622203</v>
          </cell>
          <cell r="H857" t="str">
            <v>นาง</v>
          </cell>
          <cell r="I857" t="str">
            <v>ปุญชรัสมิ์</v>
          </cell>
          <cell r="J857" t="str">
            <v>ทะบุญ</v>
          </cell>
          <cell r="K857"/>
          <cell r="L857" t="str">
            <v>แม่แจ่ม</v>
          </cell>
          <cell r="M857" t="str">
            <v>เชียงใหม่ 3</v>
          </cell>
          <cell r="N857">
            <v>8</v>
          </cell>
          <cell r="O857" t="str">
            <v>สินเชื่อองค์กรชุมชน</v>
          </cell>
          <cell r="P857" t="str">
            <v>1.บุคคลค้ำประกัน</v>
          </cell>
          <cell r="Q857">
            <v>49489.32</v>
          </cell>
          <cell r="R857">
            <v>11244.67</v>
          </cell>
          <cell r="S857" t="str">
            <v>จังหวัดฮอด</v>
          </cell>
          <cell r="T857" t="str">
            <v>ผบ.E250</v>
          </cell>
          <cell r="U857">
            <v>2563</v>
          </cell>
          <cell r="V857" t="str">
            <v>ผบ.E92</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1500</v>
          </cell>
          <cell r="BD857">
            <v>1</v>
          </cell>
          <cell r="BE857">
            <v>7</v>
          </cell>
          <cell r="BF857">
            <v>2567</v>
          </cell>
          <cell r="BG857">
            <v>0</v>
          </cell>
          <cell r="BH857" t="str">
            <v>-</v>
          </cell>
          <cell r="BI857" t="str">
            <v>-</v>
          </cell>
          <cell r="BJ857" t="str">
            <v>-</v>
          </cell>
          <cell r="BK857">
            <v>0</v>
          </cell>
          <cell r="BL857">
            <v>1060</v>
          </cell>
          <cell r="BM857">
            <v>0</v>
          </cell>
          <cell r="BN857" t="str">
            <v/>
          </cell>
          <cell r="BO857" t="str">
            <v/>
          </cell>
          <cell r="BP857" t="str">
            <v/>
          </cell>
          <cell r="BQ857" t="str">
            <v>-</v>
          </cell>
          <cell r="BR857" t="str">
            <v>-</v>
          </cell>
          <cell r="BS857" t="str">
            <v>-</v>
          </cell>
          <cell r="BT857" t="str">
            <v>นางปุญชรัสมิ์ ทะบุญ</v>
          </cell>
          <cell r="BU857">
            <v>883263010574</v>
          </cell>
          <cell r="BV857" t="str">
            <v>1.นางปุญชรัสมิ์  ทะบุญ
2.นายไพโรจน์  ทะบุญ
3.นางกิมไล  สนธิคุณ
4.นายเกษม  สนธิคุณ
5.นายธนพร  บุญเทียม</v>
          </cell>
          <cell r="BW857" t="str">
            <v>จำเลยที่ 1
คู่สมรสจำเลยที่ 1
จำเลยที่ 2
คู่สมรสจำเลยที่ 2
จำเลยที่ 3</v>
          </cell>
          <cell r="BX857" t="str">
            <v>3 5003 00057 12 1
3 5003 00241 63 1
3 5003 00058 55 1
3 5003 00152 02 7
3 5003 00242 58 1</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7" t="str">
            <v>ไม่พบทรัพย์</v>
          </cell>
          <cell r="CA857"/>
          <cell r="CB857"/>
          <cell r="CC857"/>
          <cell r="CD857"/>
          <cell r="CE857"/>
          <cell r="CF857"/>
          <cell r="CG857"/>
          <cell r="CH857"/>
          <cell r="CI857"/>
          <cell r="CJ857"/>
          <cell r="CK857"/>
          <cell r="CL857"/>
          <cell r="CM857"/>
          <cell r="CN857"/>
          <cell r="CO857"/>
        </row>
        <row r="858">
          <cell r="B858">
            <v>2333</v>
          </cell>
          <cell r="C858">
            <v>850</v>
          </cell>
          <cell r="D858">
            <v>30</v>
          </cell>
          <cell r="E858">
            <v>11</v>
          </cell>
          <cell r="F858">
            <v>2566</v>
          </cell>
          <cell r="G858">
            <v>800051285289</v>
          </cell>
          <cell r="H858" t="str">
            <v>นาง</v>
          </cell>
          <cell r="I858" t="str">
            <v>อัญชัญ</v>
          </cell>
          <cell r="J858" t="str">
            <v>วรรณคำหรือพูนผล</v>
          </cell>
          <cell r="K858"/>
          <cell r="L858" t="str">
            <v>แม่แจ่ม</v>
          </cell>
          <cell r="M858" t="str">
            <v>เชียงใหม่ 3</v>
          </cell>
          <cell r="N858">
            <v>8</v>
          </cell>
          <cell r="O858" t="str">
            <v>สินเชื่อเพื่อการบริโภค</v>
          </cell>
          <cell r="P858" t="str">
            <v>1.บุคคลค้ำประกัน</v>
          </cell>
          <cell r="Q858">
            <v>46772.86</v>
          </cell>
          <cell r="R858">
            <v>18893.66</v>
          </cell>
          <cell r="S858" t="str">
            <v>จังหวัดฮอด</v>
          </cell>
          <cell r="T858" t="str">
            <v>ผบ.E254</v>
          </cell>
          <cell r="U858">
            <v>2563</v>
          </cell>
          <cell r="V858" t="str">
            <v>ผบ.E95</v>
          </cell>
          <cell r="W858">
            <v>2563</v>
          </cell>
          <cell r="X858">
            <v>6</v>
          </cell>
          <cell r="Y858">
            <v>8</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นางอัญชัญ วรรณคำหรือพูนผล</v>
          </cell>
          <cell r="BU858">
            <v>883263010576</v>
          </cell>
          <cell r="BV858" t="str">
            <v>1.นางอัญชัญ  พูนผล
2.นายชนะชัย  วรรณคำ
3.นางสายทอง  ศรีรักษา
4.นายวิษณุพงษ์  ศรีรักษา
5.นางสาวสมหญิง  จริยา</v>
          </cell>
          <cell r="BW858" t="str">
            <v>จำเลยที่ 1
คู่สมรสจำเลยที่ 1
จำเลยที่ 2
จำเลยที่ 3
คู่สมรสจำเลยที่ 3</v>
          </cell>
          <cell r="BX858" t="str">
            <v>3 5003 00169 46 9
3 5003 00239 56 4
3 5003 00169 45 1
1 5003 00102 12 1
1 5003 00104 81 6</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2334</v>
          </cell>
          <cell r="C859">
            <v>851</v>
          </cell>
          <cell r="D859">
            <v>30</v>
          </cell>
          <cell r="E859">
            <v>11</v>
          </cell>
          <cell r="F859">
            <v>2566</v>
          </cell>
          <cell r="G859">
            <v>800091389281</v>
          </cell>
          <cell r="H859" t="str">
            <v>นางสาว</v>
          </cell>
          <cell r="I859" t="str">
            <v>นัยรัตน์</v>
          </cell>
          <cell r="J859" t="str">
            <v>เตปา</v>
          </cell>
          <cell r="K859"/>
          <cell r="L859" t="str">
            <v>แม่แจ่ม</v>
          </cell>
          <cell r="M859" t="str">
            <v>เชียงใหม่ 3</v>
          </cell>
          <cell r="N859">
            <v>8</v>
          </cell>
          <cell r="O859" t="str">
            <v>สินเชื่อแก้ไขปัญหาหนี้นอกระบบ</v>
          </cell>
          <cell r="P859" t="str">
            <v>1.บุคคลค้ำประกัน</v>
          </cell>
          <cell r="Q859">
            <v>44738.63</v>
          </cell>
          <cell r="R859">
            <v>9127.7999999999993</v>
          </cell>
          <cell r="S859" t="str">
            <v>จังหวัดฮอด</v>
          </cell>
          <cell r="T859" t="str">
            <v>ผบ.E467</v>
          </cell>
          <cell r="U859">
            <v>2564</v>
          </cell>
          <cell r="V859" t="str">
            <v>ผบ.E591</v>
          </cell>
          <cell r="W859">
            <v>2564</v>
          </cell>
          <cell r="X859"/>
          <cell r="Y859"/>
          <cell r="Z859"/>
          <cell r="AA859">
            <v>12</v>
          </cell>
          <cell r="AB859">
            <v>10</v>
          </cell>
          <cell r="AC859">
            <v>2564</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นางสาวนัยรัตน์ เตปา</v>
          </cell>
          <cell r="BU859">
            <v>883263010577</v>
          </cell>
          <cell r="BV859" t="str">
            <v>1.นางสาวนัยรัตน์  เตปา
2.นางสาวอรทัย  สุขสามัคคี
3.นายพัฒนพงษ์  สุขสามัคคี</v>
          </cell>
          <cell r="BW859" t="str">
            <v>จำเลยที่ 1
จำเลยที่ 2
คู่สมรสจำเลยที่ 2</v>
          </cell>
          <cell r="BX859" t="str">
            <v xml:space="preserve"> 3 5003 00249 85 3
3 7106 00342 40 7
1 5099 00174 91 1</v>
          </cell>
          <cell r="BY859"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2335</v>
          </cell>
          <cell r="C860">
            <v>852</v>
          </cell>
          <cell r="D860">
            <v>30</v>
          </cell>
          <cell r="E860">
            <v>11</v>
          </cell>
          <cell r="F860">
            <v>2566</v>
          </cell>
          <cell r="G860">
            <v>800057636105</v>
          </cell>
          <cell r="H860" t="str">
            <v>นางสาว</v>
          </cell>
          <cell r="I860" t="str">
            <v>จิรัชญา</v>
          </cell>
          <cell r="J860" t="str">
            <v>นามวิเศษหรือบุญเทียม</v>
          </cell>
          <cell r="K860"/>
          <cell r="L860" t="str">
            <v>แม่แจ่ม</v>
          </cell>
          <cell r="M860" t="str">
            <v>เชียงใหม่ 3</v>
          </cell>
          <cell r="N860">
            <v>8</v>
          </cell>
          <cell r="O860" t="str">
            <v>สินเชื่อพัฒนาองค์กรชุมชน</v>
          </cell>
          <cell r="P860" t="str">
            <v>1.บุคคลค้ำประกัน</v>
          </cell>
          <cell r="Q860">
            <v>161699.84</v>
          </cell>
          <cell r="R860">
            <v>51421.99</v>
          </cell>
          <cell r="S860" t="str">
            <v>จังหวัดฮอด</v>
          </cell>
          <cell r="T860" t="str">
            <v>ผบ.E261</v>
          </cell>
          <cell r="U860">
            <v>2563</v>
          </cell>
          <cell r="V860" t="str">
            <v>ผบ.E99</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1800</v>
          </cell>
          <cell r="BD860">
            <v>1</v>
          </cell>
          <cell r="BE860">
            <v>7</v>
          </cell>
          <cell r="BF860">
            <v>2567</v>
          </cell>
          <cell r="BG860">
            <v>0</v>
          </cell>
          <cell r="BH860" t="str">
            <v>-</v>
          </cell>
          <cell r="BI860" t="str">
            <v>-</v>
          </cell>
          <cell r="BJ860" t="str">
            <v>-</v>
          </cell>
          <cell r="BK860">
            <v>0</v>
          </cell>
          <cell r="BL860">
            <v>1440</v>
          </cell>
          <cell r="BM860">
            <v>0</v>
          </cell>
          <cell r="BN860" t="str">
            <v/>
          </cell>
          <cell r="BO860" t="str">
            <v/>
          </cell>
          <cell r="BP860" t="str">
            <v/>
          </cell>
          <cell r="BQ860" t="str">
            <v>-</v>
          </cell>
          <cell r="BR860" t="str">
            <v>-</v>
          </cell>
          <cell r="BS860" t="str">
            <v>-</v>
          </cell>
          <cell r="BT860" t="str">
            <v>นางสาวจิรัชญา นามวิเศษหรือบุญเทียม</v>
          </cell>
          <cell r="BU860">
            <v>883263010580</v>
          </cell>
          <cell r="BV860"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0" t="str">
            <v>จำเลยที่ 1
คู่สมรสจำเลยที่ 1
จำเลยที่ 2
คู่สมรสจำเลยที่ 2
จำเลยที่ 3
คู่สมรสจำเลยที่ 3</v>
          </cell>
          <cell r="BX860" t="str">
            <v>3 5003 00051 95 6
1 4103 00062 01 4
3 5003 00051 87 5
5 5101 90005 72 2
3 5003 00051 86 7
3 5003 00052 36 7</v>
          </cell>
          <cell r="BY860"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2336</v>
          </cell>
          <cell r="C861">
            <v>853</v>
          </cell>
          <cell r="D861">
            <v>30</v>
          </cell>
          <cell r="E861">
            <v>11</v>
          </cell>
          <cell r="F861">
            <v>2566</v>
          </cell>
          <cell r="G861">
            <v>800035262115</v>
          </cell>
          <cell r="H861" t="str">
            <v>นาย</v>
          </cell>
          <cell r="I861" t="str">
            <v>ปราโมทย์</v>
          </cell>
          <cell r="J861" t="str">
            <v>กองจันทร์</v>
          </cell>
          <cell r="K861"/>
          <cell r="L861" t="str">
            <v>แม่แจ่ม</v>
          </cell>
          <cell r="M861" t="str">
            <v>เชียงใหม่ 3</v>
          </cell>
          <cell r="N861">
            <v>8</v>
          </cell>
          <cell r="O861" t="str">
            <v>สินเชื่อพัฒนาองค์กรชุมชน(รายบุคคล)</v>
          </cell>
          <cell r="P861" t="str">
            <v>1.บุคคลค้ำประกัน</v>
          </cell>
          <cell r="Q861">
            <v>392342.63</v>
          </cell>
          <cell r="R861">
            <v>143225.15</v>
          </cell>
          <cell r="S861" t="str">
            <v>จังหวัดฮอด</v>
          </cell>
          <cell r="T861" t="str">
            <v>ผบ.E357</v>
          </cell>
          <cell r="U861">
            <v>2563</v>
          </cell>
          <cell r="V861" t="str">
            <v>ผบ.E244</v>
          </cell>
          <cell r="W861">
            <v>2563</v>
          </cell>
          <cell r="X861"/>
          <cell r="Y861"/>
          <cell r="Z861"/>
          <cell r="AA861">
            <v>31</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
          </cell>
          <cell r="BD861" t="str">
            <v/>
          </cell>
          <cell r="BE861" t="str">
            <v/>
          </cell>
          <cell r="BF861" t="str">
            <v/>
          </cell>
          <cell r="BG861" t="str">
            <v/>
          </cell>
          <cell r="BH861" t="str">
            <v/>
          </cell>
          <cell r="BI861" t="str">
            <v/>
          </cell>
          <cell r="BJ861" t="str">
            <v/>
          </cell>
          <cell r="BK861" t="str">
            <v/>
          </cell>
          <cell r="BL861" t="str">
            <v/>
          </cell>
          <cell r="BM861" t="str">
            <v/>
          </cell>
          <cell r="BN861" t="str">
            <v/>
          </cell>
          <cell r="BO861" t="str">
            <v/>
          </cell>
          <cell r="BP861" t="str">
            <v/>
          </cell>
          <cell r="BQ861" t="str">
            <v/>
          </cell>
          <cell r="BR861" t="str">
            <v/>
          </cell>
          <cell r="BS861" t="str">
            <v/>
          </cell>
          <cell r="BT861" t="str">
            <v>นายปราโมทย์ กองจันทร์</v>
          </cell>
          <cell r="BU861">
            <v>883263011351</v>
          </cell>
          <cell r="BV861"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1" t="str">
            <v>จำเลยที่ 1
คู่สมรสจำเลยที่ 1
จำเลยที่ 2
คู่สมรสจำเลยที่ 2
จำเลยที่ 3
คู่สมรสจำเลยที่ 3</v>
          </cell>
          <cell r="BX861" t="str">
            <v>3 5003 00091 33 8
5 5003 00016 58 8
3 5003 00095 34 1
3 5003 00092 44 0
3 5003 00092 48 2
3 5003 00092 47 4</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2337</v>
          </cell>
          <cell r="C862">
            <v>854</v>
          </cell>
          <cell r="D862">
            <v>30</v>
          </cell>
          <cell r="E862">
            <v>11</v>
          </cell>
          <cell r="F862">
            <v>2566</v>
          </cell>
          <cell r="G862">
            <v>800035262065</v>
          </cell>
          <cell r="H862" t="str">
            <v>นาย</v>
          </cell>
          <cell r="I862" t="str">
            <v>ชาติชาย</v>
          </cell>
          <cell r="J862" t="str">
            <v>เตจ๊ะแก้ว</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61165.32</v>
          </cell>
          <cell r="R862">
            <v>28159.68</v>
          </cell>
          <cell r="S862" t="str">
            <v>จังหวัดฮอด</v>
          </cell>
          <cell r="T862" t="str">
            <v>ผบ.473</v>
          </cell>
          <cell r="U862">
            <v>2563</v>
          </cell>
          <cell r="V862" t="str">
            <v>ผบ.778</v>
          </cell>
          <cell r="W862">
            <v>2563</v>
          </cell>
          <cell r="X862"/>
          <cell r="Y862"/>
          <cell r="Z862"/>
          <cell r="AA862">
            <v>24</v>
          </cell>
          <cell r="AB862">
            <v>11</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นายชาติชาย เตจ๊ะแก้ว</v>
          </cell>
          <cell r="BU862">
            <v>883263011352</v>
          </cell>
          <cell r="BV862" t="str">
            <v>1.นายชาติชาย  เตจ๊ะแก้ว
2.นายณัฐวุฒิ  สุนันตา
3.นายมานิต  สารินจา
4.นายกองจันทร์  สารินจา
5.นายศรายุทธ  กองจันทร์</v>
          </cell>
          <cell r="BW862" t="str">
            <v>จำเลยที่ 1
จำเลยที่ 2
จำเลยที่ 3
คู่สมรสจำเลยที่ 3
จำเลยที่ 4</v>
          </cell>
          <cell r="BX862" t="str">
            <v>3 5003 00095 53 8
1 5003 00106 49 5
3 5201 01513 41 1
3 5003 00092 41 5
1 5003 00071 48 9</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2338</v>
          </cell>
          <cell r="C863">
            <v>855</v>
          </cell>
          <cell r="D863">
            <v>30</v>
          </cell>
          <cell r="E863">
            <v>11</v>
          </cell>
          <cell r="F863">
            <v>2566</v>
          </cell>
          <cell r="G863">
            <v>800057409479</v>
          </cell>
          <cell r="H863" t="str">
            <v>นาง</v>
          </cell>
          <cell r="I863" t="str">
            <v>จันทรา</v>
          </cell>
          <cell r="J863" t="str">
            <v>อินจัน</v>
          </cell>
          <cell r="K863"/>
          <cell r="L863" t="str">
            <v>ฮอด</v>
          </cell>
          <cell r="M863" t="str">
            <v>เชียงใหม่ 3</v>
          </cell>
          <cell r="N863">
            <v>8</v>
          </cell>
          <cell r="O863" t="str">
            <v>สินเชื่อธนาคารประชาชน</v>
          </cell>
          <cell r="P863" t="str">
            <v>1.บุคคลค้ำประกัน</v>
          </cell>
          <cell r="Q863">
            <v>71295.820000000007</v>
          </cell>
          <cell r="R863">
            <v>25082.52</v>
          </cell>
          <cell r="S863" t="str">
            <v>จังหวัดฮอด</v>
          </cell>
          <cell r="T863" t="str">
            <v>ผบ.E505</v>
          </cell>
          <cell r="U863">
            <v>2564</v>
          </cell>
          <cell r="V863" t="str">
            <v>ผบ.E564</v>
          </cell>
          <cell r="W863">
            <v>2564</v>
          </cell>
          <cell r="X863"/>
          <cell r="Y863"/>
          <cell r="Z863"/>
          <cell r="AA863">
            <v>11</v>
          </cell>
          <cell r="AB863">
            <v>10</v>
          </cell>
          <cell r="AC863">
            <v>2564</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
          </cell>
          <cell r="BD863" t="str">
            <v/>
          </cell>
          <cell r="BE863" t="str">
            <v/>
          </cell>
          <cell r="BF863" t="str">
            <v/>
          </cell>
          <cell r="BG863" t="str">
            <v/>
          </cell>
          <cell r="BH863" t="str">
            <v/>
          </cell>
          <cell r="BI863" t="str">
            <v/>
          </cell>
          <cell r="BJ863" t="str">
            <v/>
          </cell>
          <cell r="BK863" t="str">
            <v/>
          </cell>
          <cell r="BL863" t="str">
            <v/>
          </cell>
          <cell r="BM863" t="str">
            <v/>
          </cell>
          <cell r="BN863" t="str">
            <v/>
          </cell>
          <cell r="BO863" t="str">
            <v/>
          </cell>
          <cell r="BP863" t="str">
            <v/>
          </cell>
          <cell r="BQ863" t="str">
            <v/>
          </cell>
          <cell r="BR863" t="str">
            <v/>
          </cell>
          <cell r="BS863" t="str">
            <v/>
          </cell>
          <cell r="BT863" t="str">
            <v>นางจันทรา อินจัน</v>
          </cell>
          <cell r="BU863">
            <v>823760010209</v>
          </cell>
          <cell r="BV863" t="str">
            <v>1.นางจันทรา  อินจัน
2.นายธนพล  อินจัน
3.นายวีระยุทธ์  จันทร์เป็ง
4.นางลัดดาวัลย์  จันทร์เป็ง
5.นายผดุงพงศ์  สมโสม</v>
          </cell>
          <cell r="BW863" t="str">
            <v>จำเลยที่ 1
คู่สมรสจำเลยที่ 1
จำเลยที่ 2
จำเลยที่ 3
คู่สมรสจำเลยที่ 3</v>
          </cell>
          <cell r="BX863" t="str">
            <v>1 5016 00058 00 4
1 1298 00066 91 5
3 5016 00016 52 9
3 5016 00016 54 5
3 1104 01356 30 6</v>
          </cell>
          <cell r="BY863"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3" t="str">
            <v>ไม่พบทรัพย์</v>
          </cell>
          <cell r="CA863"/>
          <cell r="CB863"/>
          <cell r="CC863"/>
          <cell r="CD863"/>
          <cell r="CE863"/>
          <cell r="CF863"/>
          <cell r="CG863"/>
          <cell r="CH863"/>
          <cell r="CI863"/>
          <cell r="CJ863"/>
          <cell r="CK863"/>
          <cell r="CL863"/>
          <cell r="CM863"/>
          <cell r="CN863"/>
          <cell r="CO863"/>
        </row>
        <row r="864">
          <cell r="B864">
            <v>2339</v>
          </cell>
          <cell r="C864">
            <v>856</v>
          </cell>
          <cell r="D864">
            <v>30</v>
          </cell>
          <cell r="E864">
            <v>11</v>
          </cell>
          <cell r="F864">
            <v>2566</v>
          </cell>
          <cell r="G864">
            <v>800082351862</v>
          </cell>
          <cell r="H864" t="str">
            <v>นาง</v>
          </cell>
          <cell r="I864" t="str">
            <v>คำมูล</v>
          </cell>
          <cell r="J864" t="str">
            <v>หมื่นไก่</v>
          </cell>
          <cell r="K864"/>
          <cell r="L864" t="str">
            <v>ฮอด</v>
          </cell>
          <cell r="M864" t="str">
            <v>เชียงใหม่ 3</v>
          </cell>
          <cell r="N864">
            <v>8</v>
          </cell>
          <cell r="O864" t="str">
            <v>สินเชื่อเพื่อการบริโภค</v>
          </cell>
          <cell r="P864" t="str">
            <v>1.บุคคลค้ำประกัน</v>
          </cell>
          <cell r="Q864">
            <v>86551.52</v>
          </cell>
          <cell r="R864">
            <v>20805.66</v>
          </cell>
          <cell r="S864" t="str">
            <v>จังหวัดฮอด</v>
          </cell>
          <cell r="T864" t="str">
            <v>ผบ.E411</v>
          </cell>
          <cell r="U864">
            <v>2565</v>
          </cell>
          <cell r="V864" t="str">
            <v>ผบ.E443</v>
          </cell>
          <cell r="W864">
            <v>2565</v>
          </cell>
          <cell r="X864">
            <v>12</v>
          </cell>
          <cell r="Y864">
            <v>7</v>
          </cell>
          <cell r="Z864">
            <v>2565</v>
          </cell>
          <cell r="AA864"/>
          <cell r="AB864"/>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
          </cell>
          <cell r="BD864" t="str">
            <v/>
          </cell>
          <cell r="BE864" t="str">
            <v/>
          </cell>
          <cell r="BF864" t="str">
            <v/>
          </cell>
          <cell r="BG864" t="str">
            <v/>
          </cell>
          <cell r="BH864" t="str">
            <v/>
          </cell>
          <cell r="BI864" t="str">
            <v/>
          </cell>
          <cell r="BJ864" t="str">
            <v/>
          </cell>
          <cell r="BK864" t="str">
            <v/>
          </cell>
          <cell r="BL864" t="str">
            <v/>
          </cell>
          <cell r="BM864" t="str">
            <v/>
          </cell>
          <cell r="BN864" t="str">
            <v/>
          </cell>
          <cell r="BO864" t="str">
            <v/>
          </cell>
          <cell r="BP864" t="str">
            <v/>
          </cell>
          <cell r="BQ864" t="str">
            <v/>
          </cell>
          <cell r="BR864" t="str">
            <v/>
          </cell>
          <cell r="BS864" t="str">
            <v/>
          </cell>
          <cell r="BT864" t="str">
            <v>นางคำมูล หมื่นไก่</v>
          </cell>
          <cell r="BU864">
            <v>888164010562</v>
          </cell>
          <cell r="BV864" t="str">
            <v>1.นางคำมูล  หมื่นไก่
2.นายสุวิทเดช  สิงโต
3.นางสาวสีดา  ปัญญากิจอุดมกูล
4.นางมุกดา  อินต๊ะชอน
5.นายเหรียญ  อินต๊ะชอน</v>
          </cell>
          <cell r="BW864" t="str">
            <v>จำเลยที่ 1
จำเลยที่ 2
คู่สมรสจำเลยที่ 2
จำเลยที่ 3
คู่สมรสจำเลยที่ 3</v>
          </cell>
          <cell r="BX864" t="str">
            <v>3 5016 00136 96 6
3 5016 00137 53 9
1 5804 00152 68 5
3 5016 00136 87 7
3 5016 00136 03 6</v>
          </cell>
          <cell r="BY8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4" t="str">
            <v>ไม่พบทรัพย์</v>
          </cell>
          <cell r="CA864"/>
          <cell r="CB864"/>
          <cell r="CC864"/>
          <cell r="CD864"/>
          <cell r="CE864"/>
          <cell r="CF864"/>
          <cell r="CG864"/>
          <cell r="CH864"/>
          <cell r="CI864"/>
          <cell r="CJ864"/>
          <cell r="CK864"/>
          <cell r="CL864"/>
          <cell r="CM864"/>
          <cell r="CN864"/>
          <cell r="CO864"/>
        </row>
        <row r="865">
          <cell r="B865">
            <v>2340</v>
          </cell>
          <cell r="C865">
            <v>857</v>
          </cell>
          <cell r="D865">
            <v>30</v>
          </cell>
          <cell r="E865">
            <v>11</v>
          </cell>
          <cell r="F865">
            <v>2566</v>
          </cell>
          <cell r="G865">
            <v>800066722995</v>
          </cell>
          <cell r="H865" t="str">
            <v>นาง</v>
          </cell>
          <cell r="I865" t="str">
            <v>ศรีจันทร์</v>
          </cell>
          <cell r="J865" t="str">
            <v>นำมะ</v>
          </cell>
          <cell r="K865"/>
          <cell r="L865" t="str">
            <v>ฮอด</v>
          </cell>
          <cell r="M865" t="str">
            <v>เชียงใหม่ 3</v>
          </cell>
          <cell r="N865">
            <v>8</v>
          </cell>
          <cell r="O865" t="str">
            <v>สินเชื่อเพื่อการบริโภค</v>
          </cell>
          <cell r="P865" t="str">
            <v>1.บุคคลค้ำประกัน</v>
          </cell>
          <cell r="Q865">
            <v>47228.59</v>
          </cell>
          <cell r="R865">
            <v>4426.3900000000003</v>
          </cell>
          <cell r="S865" t="str">
            <v>จังหวัดฮอด</v>
          </cell>
          <cell r="T865" t="str">
            <v>ผบ.E153</v>
          </cell>
          <cell r="U865">
            <v>2565</v>
          </cell>
          <cell r="V865" t="str">
            <v>ผบ.E243</v>
          </cell>
          <cell r="W865">
            <v>2565</v>
          </cell>
          <cell r="X865"/>
          <cell r="Y865"/>
          <cell r="Z865"/>
          <cell r="AA865">
            <v>19</v>
          </cell>
          <cell r="AB865">
            <v>4</v>
          </cell>
          <cell r="AC865">
            <v>2565</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
          </cell>
          <cell r="BD865" t="str">
            <v/>
          </cell>
          <cell r="BE865" t="str">
            <v/>
          </cell>
          <cell r="BF865" t="str">
            <v/>
          </cell>
          <cell r="BG865" t="str">
            <v/>
          </cell>
          <cell r="BH865" t="str">
            <v/>
          </cell>
          <cell r="BI865" t="str">
            <v/>
          </cell>
          <cell r="BJ865" t="str">
            <v/>
          </cell>
          <cell r="BK865" t="str">
            <v/>
          </cell>
          <cell r="BL865" t="str">
            <v/>
          </cell>
          <cell r="BM865" t="str">
            <v/>
          </cell>
          <cell r="BN865" t="str">
            <v/>
          </cell>
          <cell r="BO865" t="str">
            <v/>
          </cell>
          <cell r="BP865" t="str">
            <v/>
          </cell>
          <cell r="BQ865" t="str">
            <v/>
          </cell>
          <cell r="BR865" t="str">
            <v/>
          </cell>
          <cell r="BS865" t="str">
            <v/>
          </cell>
          <cell r="BT865" t="str">
            <v>นางศรีจันทร์ นำมะ</v>
          </cell>
          <cell r="BU865">
            <v>883262011437</v>
          </cell>
          <cell r="BV865" t="str">
            <v>1.นางศรีจันทร์  นำมะ
2.นาววุฒิไกร  สร้อยฟ้า
3.นายชัชวัล  นำมะ</v>
          </cell>
          <cell r="BW865" t="str">
            <v>จำเลยที่ 1
จำเลยที่ 2
จำเลยที่ 3</v>
          </cell>
          <cell r="BX865" t="str">
            <v>3 5016 00167 92 6
1 5016 00111 84 3
3 5016 00165 94 0</v>
          </cell>
          <cell r="BY8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2341</v>
          </cell>
          <cell r="C866">
            <v>858</v>
          </cell>
          <cell r="D866">
            <v>30</v>
          </cell>
          <cell r="E866">
            <v>11</v>
          </cell>
          <cell r="F866">
            <v>2566</v>
          </cell>
          <cell r="G866">
            <v>800072349940</v>
          </cell>
          <cell r="H866" t="str">
            <v>นาง</v>
          </cell>
          <cell r="I866" t="str">
            <v>เกตุแก้ว</v>
          </cell>
          <cell r="J866" t="str">
            <v>สิงห์โต</v>
          </cell>
          <cell r="K866"/>
          <cell r="L866" t="str">
            <v>ฮอด</v>
          </cell>
          <cell r="M866" t="str">
            <v>เชียงใหม่ 3</v>
          </cell>
          <cell r="N866">
            <v>8</v>
          </cell>
          <cell r="O866" t="str">
            <v>สินเชื่อเพื่อการบริโภค</v>
          </cell>
          <cell r="P866" t="str">
            <v>1.บุคคลค้ำประกัน</v>
          </cell>
          <cell r="Q866">
            <v>96906.73</v>
          </cell>
          <cell r="R866">
            <v>24144.68</v>
          </cell>
          <cell r="S866" t="str">
            <v>จังหวัดฮอด</v>
          </cell>
          <cell r="T866" t="str">
            <v>ผบ.E417</v>
          </cell>
          <cell r="U866">
            <v>2565</v>
          </cell>
          <cell r="V866" t="str">
            <v>ผบ.E445</v>
          </cell>
          <cell r="W866">
            <v>2565</v>
          </cell>
          <cell r="X866">
            <v>18</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
          </cell>
          <cell r="BD866" t="str">
            <v/>
          </cell>
          <cell r="BE866" t="str">
            <v/>
          </cell>
          <cell r="BF866" t="str">
            <v/>
          </cell>
          <cell r="BG866" t="str">
            <v/>
          </cell>
          <cell r="BH866" t="str">
            <v/>
          </cell>
          <cell r="BI866" t="str">
            <v/>
          </cell>
          <cell r="BJ866" t="str">
            <v/>
          </cell>
          <cell r="BK866" t="str">
            <v/>
          </cell>
          <cell r="BL866" t="str">
            <v/>
          </cell>
          <cell r="BM866" t="str">
            <v/>
          </cell>
          <cell r="BN866" t="str">
            <v/>
          </cell>
          <cell r="BO866" t="str">
            <v/>
          </cell>
          <cell r="BP866" t="str">
            <v/>
          </cell>
          <cell r="BQ866" t="str">
            <v/>
          </cell>
          <cell r="BR866" t="str">
            <v/>
          </cell>
          <cell r="BS866" t="str">
            <v/>
          </cell>
          <cell r="BT866" t="str">
            <v>นางเกตุแก้ว สิงห์โต</v>
          </cell>
          <cell r="BU866">
            <v>888164010548</v>
          </cell>
          <cell r="BV866" t="str">
            <v>1.นางเกตุแก้ว  สิงโต
2.นายสุวรรณ์  สิงโต
3.นางยุพา  วงค์แก้ว
4.นายนพดล  วงค์แก้ว
5.นายเกรียงศักดิ์  ลูนใฝ</v>
          </cell>
          <cell r="BW866" t="str">
            <v>จำเลยที่ 1
คู่สมรสจำเลยที่ 1
จำเลยที่ 2
คู่สมรสจำเลยที่ 2
จำเลยที่ 3</v>
          </cell>
          <cell r="BX866" t="str">
            <v>3 5016 00137 51 2
3 5016 00137 50 4
5 5016 01042 11 2
3 5010 00288 20 0
3 5016 00136 52 4</v>
          </cell>
          <cell r="BY866" t="e">
            <v>#NAME?</v>
          </cell>
          <cell r="BZ866" t="str">
            <v>ไม่พบทรัพย์</v>
          </cell>
          <cell r="CA866"/>
          <cell r="CB866"/>
          <cell r="CC866"/>
          <cell r="CD866"/>
          <cell r="CE866"/>
          <cell r="CF866"/>
          <cell r="CG866"/>
          <cell r="CH866"/>
          <cell r="CI866"/>
          <cell r="CJ866"/>
          <cell r="CK866"/>
          <cell r="CL866"/>
          <cell r="CM866"/>
          <cell r="CN866"/>
          <cell r="CO866"/>
        </row>
        <row r="867">
          <cell r="B867">
            <v>2342</v>
          </cell>
          <cell r="C867">
            <v>859</v>
          </cell>
          <cell r="D867">
            <v>30</v>
          </cell>
          <cell r="E867">
            <v>11</v>
          </cell>
          <cell r="F867">
            <v>2566</v>
          </cell>
          <cell r="G867">
            <v>800090501654</v>
          </cell>
          <cell r="H867" t="str">
            <v>นางสาว</v>
          </cell>
          <cell r="I867" t="str">
            <v>หฤทัย</v>
          </cell>
          <cell r="J867" t="str">
            <v>ขันทัง</v>
          </cell>
          <cell r="K867"/>
          <cell r="L867" t="str">
            <v>ฮอด</v>
          </cell>
          <cell r="M867" t="str">
            <v>เชียงใหม่ 3</v>
          </cell>
          <cell r="N867">
            <v>8</v>
          </cell>
          <cell r="O867" t="str">
            <v>สินเชื่อเพื่อการบริโภค</v>
          </cell>
          <cell r="P867" t="str">
            <v>1.บุคคลค้ำประกัน</v>
          </cell>
          <cell r="Q867">
            <v>31483.360000000001</v>
          </cell>
          <cell r="R867">
            <v>8657.81</v>
          </cell>
          <cell r="S867" t="str">
            <v>จังหวัดฮอด</v>
          </cell>
          <cell r="T867" t="str">
            <v>ผบ.E716</v>
          </cell>
          <cell r="U867">
            <v>2565</v>
          </cell>
          <cell r="V867" t="str">
            <v>ผบ.E803</v>
          </cell>
          <cell r="W867">
            <v>2565</v>
          </cell>
          <cell r="X867"/>
          <cell r="Y867"/>
          <cell r="Z867"/>
          <cell r="AA867">
            <v>25</v>
          </cell>
          <cell r="AB867">
            <v>10</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
          </cell>
          <cell r="BD867" t="str">
            <v/>
          </cell>
          <cell r="BE867" t="str">
            <v/>
          </cell>
          <cell r="BF867" t="str">
            <v/>
          </cell>
          <cell r="BG867" t="str">
            <v/>
          </cell>
          <cell r="BH867" t="str">
            <v/>
          </cell>
          <cell r="BI867" t="str">
            <v/>
          </cell>
          <cell r="BJ867" t="str">
            <v/>
          </cell>
          <cell r="BK867" t="str">
            <v/>
          </cell>
          <cell r="BL867" t="str">
            <v/>
          </cell>
          <cell r="BM867" t="str">
            <v/>
          </cell>
          <cell r="BN867" t="str">
            <v/>
          </cell>
          <cell r="BO867" t="str">
            <v/>
          </cell>
          <cell r="BP867" t="str">
            <v/>
          </cell>
          <cell r="BQ867" t="str">
            <v/>
          </cell>
          <cell r="BR867" t="str">
            <v/>
          </cell>
          <cell r="BS867" t="str">
            <v/>
          </cell>
          <cell r="BT867" t="str">
            <v>นางสาวหฤทัย ขันทัง</v>
          </cell>
          <cell r="BU867">
            <v>888165010081</v>
          </cell>
          <cell r="BV867" t="str">
            <v>1.นางสาวหฤทัย  ขันทัง
2.นางอรุณี  วรรณภีระ
3.นายเพชร  วรรณภีระ
4.นางสาวทับทิม  จันทร์แก้ว
5.นายอ่อนศรี  ขันแก้ว</v>
          </cell>
          <cell r="BW867" t="str">
            <v>จำเลยที่ 1
จำเลยที่ 2 
คู่สมรสจำเลยที่ 2
จำเลยที่ 3
คู่สมรสจำเลยที่ 3</v>
          </cell>
          <cell r="BX867" t="str">
            <v>1 5016 00110 10 3
3 5016 00076 38 6
3 5016 00080 45 2
3 5016 00080 60 0
3 4305 00745 99 5</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2343</v>
          </cell>
          <cell r="C868">
            <v>860</v>
          </cell>
          <cell r="D868">
            <v>30</v>
          </cell>
          <cell r="E868">
            <v>11</v>
          </cell>
          <cell r="F868">
            <v>2566</v>
          </cell>
          <cell r="G868">
            <v>800018360423</v>
          </cell>
          <cell r="H868" t="str">
            <v>นาย</v>
          </cell>
          <cell r="I868" t="str">
            <v>ธีระพงษ์</v>
          </cell>
          <cell r="J868" t="str">
            <v>แก้ววงค์วาน</v>
          </cell>
          <cell r="K868"/>
          <cell r="L868" t="str">
            <v>สารภี</v>
          </cell>
          <cell r="M868" t="str">
            <v>เชียงใหม่ 3</v>
          </cell>
          <cell r="N868">
            <v>8</v>
          </cell>
          <cell r="O868" t="str">
            <v>-</v>
          </cell>
          <cell r="P868" t="str">
            <v>1.บุคคลค้ำประกัน</v>
          </cell>
          <cell r="Q868"/>
          <cell r="R868"/>
          <cell r="S868" t="str">
            <v>จังหวัดฮอด</v>
          </cell>
          <cell r="T868" t="str">
            <v>ผบ.615</v>
          </cell>
          <cell r="U868">
            <v>2558</v>
          </cell>
          <cell r="V868" t="str">
            <v>ผบ.74</v>
          </cell>
          <cell r="W868">
            <v>2559</v>
          </cell>
          <cell r="X868"/>
          <cell r="Y868"/>
          <cell r="Z868"/>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
          </cell>
          <cell r="BD868" t="str">
            <v/>
          </cell>
          <cell r="BE868" t="str">
            <v/>
          </cell>
          <cell r="BF868" t="str">
            <v/>
          </cell>
          <cell r="BG868" t="str">
            <v/>
          </cell>
          <cell r="BH868" t="str">
            <v/>
          </cell>
          <cell r="BI868" t="str">
            <v/>
          </cell>
          <cell r="BJ868" t="str">
            <v/>
          </cell>
          <cell r="BK868" t="str">
            <v/>
          </cell>
          <cell r="BL868" t="str">
            <v/>
          </cell>
          <cell r="BM868" t="str">
            <v/>
          </cell>
          <cell r="BN868" t="str">
            <v/>
          </cell>
          <cell r="BO868" t="str">
            <v/>
          </cell>
          <cell r="BP868" t="str">
            <v/>
          </cell>
          <cell r="BQ868" t="str">
            <v/>
          </cell>
          <cell r="BR868" t="str">
            <v/>
          </cell>
          <cell r="BS868" t="str">
            <v/>
          </cell>
          <cell r="BT868" t="str">
            <v>นายธีระพงษ์ แก้ววงค์วาน</v>
          </cell>
          <cell r="BU868" t="str">
            <v>-</v>
          </cell>
          <cell r="BV868"/>
          <cell r="BW868"/>
          <cell r="BX868"/>
          <cell r="BY868"/>
          <cell r="BZ868"/>
          <cell r="CA868"/>
          <cell r="CB868"/>
          <cell r="CC868"/>
          <cell r="CD868"/>
          <cell r="CE868"/>
          <cell r="CF868"/>
          <cell r="CG868"/>
          <cell r="CH868"/>
          <cell r="CI868"/>
          <cell r="CJ868"/>
          <cell r="CK868"/>
          <cell r="CL868"/>
          <cell r="CM868"/>
          <cell r="CN868"/>
          <cell r="CO868"/>
        </row>
        <row r="869">
          <cell r="B869">
            <v>2344</v>
          </cell>
          <cell r="C869">
            <v>861</v>
          </cell>
          <cell r="D869"/>
          <cell r="E869"/>
          <cell r="F869"/>
          <cell r="G869">
            <v>800035945214</v>
          </cell>
          <cell r="H869" t="str">
            <v>นาย</v>
          </cell>
          <cell r="I869" t="str">
            <v>สอน</v>
          </cell>
          <cell r="J869" t="str">
            <v>สุริยงค์</v>
          </cell>
          <cell r="K869"/>
          <cell r="L869" t="str">
            <v>ฝาง</v>
          </cell>
          <cell r="M869" t="str">
            <v>เชียงใหม่ 2</v>
          </cell>
          <cell r="N869">
            <v>8</v>
          </cell>
          <cell r="O869" t="str">
            <v>สินเชื่อพัฒนาองค์กรชุมชน</v>
          </cell>
          <cell r="P869" t="str">
            <v>1.บุคคลค้ำประกัน</v>
          </cell>
          <cell r="Q869"/>
          <cell r="R869"/>
          <cell r="S869" t="str">
            <v>จังหวัดฝาง</v>
          </cell>
          <cell r="T869" t="str">
            <v>ผบ.1876</v>
          </cell>
          <cell r="U869">
            <v>2562</v>
          </cell>
          <cell r="V869" t="str">
            <v>ผบ.334</v>
          </cell>
          <cell r="W869">
            <v>2563</v>
          </cell>
          <cell r="X869">
            <v>11</v>
          </cell>
          <cell r="Y869">
            <v>2</v>
          </cell>
          <cell r="Z869">
            <v>2563</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300</v>
          </cell>
          <cell r="BD869">
            <v>10</v>
          </cell>
          <cell r="BE869">
            <v>6</v>
          </cell>
          <cell r="BF869">
            <v>2567</v>
          </cell>
          <cell r="BG869">
            <v>0</v>
          </cell>
          <cell r="BH869" t="str">
            <v>-</v>
          </cell>
          <cell r="BI869" t="str">
            <v>-</v>
          </cell>
          <cell r="BJ869" t="str">
            <v>-</v>
          </cell>
          <cell r="BK869">
            <v>0</v>
          </cell>
          <cell r="BL869">
            <v>220</v>
          </cell>
          <cell r="BM869">
            <v>0</v>
          </cell>
          <cell r="BN869" t="str">
            <v/>
          </cell>
          <cell r="BO869" t="str">
            <v/>
          </cell>
          <cell r="BP869" t="str">
            <v/>
          </cell>
          <cell r="BQ869" t="str">
            <v>-</v>
          </cell>
          <cell r="BR869" t="str">
            <v>-</v>
          </cell>
          <cell r="BS869" t="str">
            <v>-</v>
          </cell>
          <cell r="BT869" t="str">
            <v>นายสอน สุริยงค์</v>
          </cell>
          <cell r="BU869">
            <v>0</v>
          </cell>
          <cell r="BV869" t="str">
            <v>นายสอน  สุริยงค์</v>
          </cell>
          <cell r="BW869" t="str">
            <v>จำเลยที่ 1</v>
          </cell>
          <cell r="BX869" t="str">
            <v>3 5603 00285 73 6</v>
          </cell>
          <cell r="BY869" t="str">
            <v>-ไม่พบว่ามีกรรมสิทธิ์ในที่ดิน อ.ฝาง  จ.เชียงใหม่</v>
          </cell>
          <cell r="BZ869" t="str">
            <v>ไม่พบทรัพย์</v>
          </cell>
          <cell r="CA869"/>
          <cell r="CB869">
            <v>1</v>
          </cell>
          <cell r="CC869"/>
          <cell r="CD869"/>
          <cell r="CE869"/>
          <cell r="CF869"/>
          <cell r="CG869"/>
          <cell r="CH869"/>
          <cell r="CI869"/>
          <cell r="CJ869"/>
          <cell r="CK869"/>
          <cell r="CL869"/>
          <cell r="CM869"/>
          <cell r="CN869"/>
          <cell r="CO869"/>
        </row>
        <row r="870">
          <cell r="B870">
            <v>2345</v>
          </cell>
          <cell r="C870">
            <v>862</v>
          </cell>
          <cell r="D870">
            <v>19</v>
          </cell>
          <cell r="E870">
            <v>12</v>
          </cell>
          <cell r="F870">
            <v>2566</v>
          </cell>
          <cell r="G870">
            <v>800082176655</v>
          </cell>
          <cell r="H870" t="str">
            <v>นางสาว</v>
          </cell>
          <cell r="I870" t="str">
            <v xml:space="preserve">กชพร  </v>
          </cell>
          <cell r="J870" t="str">
            <v>จันทร์ศิริ</v>
          </cell>
          <cell r="K870">
            <v>1509900773121</v>
          </cell>
          <cell r="L870" t="str">
            <v>อมก๋อย</v>
          </cell>
          <cell r="M870" t="str">
            <v>เชียงใหม่ 3</v>
          </cell>
          <cell r="N870">
            <v>8</v>
          </cell>
          <cell r="O870" t="str">
            <v>ธนาคารประชาชน</v>
          </cell>
          <cell r="P870" t="str">
            <v>1.บุคคลค้ำประกัน</v>
          </cell>
          <cell r="Q870">
            <v>125000</v>
          </cell>
          <cell r="R870">
            <v>32794.47</v>
          </cell>
          <cell r="S870" t="str">
            <v>แขวงเชียงใหม่</v>
          </cell>
          <cell r="T870" t="str">
            <v>ผบE1666</v>
          </cell>
          <cell r="U870">
            <v>2564</v>
          </cell>
          <cell r="V870" t="str">
            <v>ผบE2401</v>
          </cell>
          <cell r="W870">
            <v>2564</v>
          </cell>
          <cell r="X870"/>
          <cell r="Y870"/>
          <cell r="Z870"/>
          <cell r="AA870">
            <v>8</v>
          </cell>
          <cell r="AB870">
            <v>9</v>
          </cell>
          <cell r="AC870">
            <v>2566</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 25/03/67//ลงผล 15/5/67//รายงานผล31/5/67</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นางสาวกชพร   จันทร์ศิริ</v>
          </cell>
          <cell r="BU870">
            <v>883263011072</v>
          </cell>
          <cell r="BV870" t="str">
            <v>1.นางสาวกชพร จันทร์ศิริ
2.นางนิลวรรณ วรรณปัน
3.นางสาวอัญชลี จีระกัน</v>
          </cell>
          <cell r="BW870" t="str">
            <v>จำเลยที่ 1
จำเลยที่ 2
จำเลยที่ 3</v>
          </cell>
          <cell r="BX870" t="str">
            <v xml:space="preserve">1-5099-00773-12-1
3-5010-00145-54-9
3-5106-00301-25-7
</v>
          </cell>
          <cell r="BY87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0" t="str">
            <v>พบ</v>
          </cell>
          <cell r="CA870"/>
          <cell r="CB870">
            <v>3</v>
          </cell>
          <cell r="CC870"/>
          <cell r="CD870"/>
          <cell r="CE870"/>
          <cell r="CF870"/>
          <cell r="CG870"/>
          <cell r="CH870"/>
          <cell r="CI870"/>
          <cell r="CJ870"/>
          <cell r="CK870"/>
          <cell r="CL870"/>
          <cell r="CM870"/>
          <cell r="CN870"/>
          <cell r="CO870"/>
        </row>
        <row r="871">
          <cell r="B871">
            <v>2346</v>
          </cell>
          <cell r="C871">
            <v>863</v>
          </cell>
          <cell r="D871">
            <v>19</v>
          </cell>
          <cell r="E871">
            <v>12</v>
          </cell>
          <cell r="F871">
            <v>2566</v>
          </cell>
          <cell r="G871">
            <v>800080202404</v>
          </cell>
          <cell r="H871" t="str">
            <v>นาย</v>
          </cell>
          <cell r="I871" t="str">
            <v>ธีรยุทธ</v>
          </cell>
          <cell r="J871" t="str">
            <v>เมืองมา</v>
          </cell>
          <cell r="K871">
            <v>1501600004079</v>
          </cell>
          <cell r="L871" t="str">
            <v>อมก๋อย</v>
          </cell>
          <cell r="M871" t="str">
            <v>เชียงใหม่ 3</v>
          </cell>
          <cell r="N871">
            <v>8</v>
          </cell>
          <cell r="O871" t="str">
            <v>ธนาคารประชาชน</v>
          </cell>
          <cell r="P871" t="str">
            <v>1.บุคคลค้ำประกัน</v>
          </cell>
          <cell r="Q871">
            <v>61108</v>
          </cell>
          <cell r="R871">
            <v>15726.4</v>
          </cell>
          <cell r="S871" t="str">
            <v>จังหวัดฮอด</v>
          </cell>
          <cell r="T871" t="str">
            <v>ผบE342</v>
          </cell>
          <cell r="U871">
            <v>2563</v>
          </cell>
          <cell r="V871" t="str">
            <v>ผบE1827</v>
          </cell>
          <cell r="W871">
            <v>2563</v>
          </cell>
          <cell r="X871">
            <v>11</v>
          </cell>
          <cell r="Y871">
            <v>2</v>
          </cell>
          <cell r="Z871">
            <v>2563</v>
          </cell>
          <cell r="AA871">
            <v>20</v>
          </cell>
          <cell r="AB871">
            <v>8</v>
          </cell>
          <cell r="AC871">
            <v>2563</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25/03/67//ลงผล3/4/67//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นายธีรยุทธ เมืองมา</v>
          </cell>
          <cell r="BU871">
            <v>883263011062</v>
          </cell>
          <cell r="BV871"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1" t="str">
            <v xml:space="preserve">จำเลยที่ 1
คู่สมรสจำเลยที่ 1
จำเลยที่ 2
คู่สมรสจำเลยที่ 2
จำเลยที่ 3
</v>
          </cell>
          <cell r="BX871" t="str">
            <v>1-5016-00004-07-9
5-1301-99005-89-3
3-5016-00175-14-7
3-5016-00176-77-1
1-5016-00054-22-0</v>
          </cell>
          <cell r="BY871"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1" t="str">
            <v>พบ</v>
          </cell>
          <cell r="CA871"/>
          <cell r="CB871">
            <v>5</v>
          </cell>
          <cell r="CC871"/>
          <cell r="CD871"/>
          <cell r="CE871"/>
          <cell r="CF871"/>
          <cell r="CG871"/>
          <cell r="CH871"/>
          <cell r="CI871"/>
          <cell r="CJ871"/>
          <cell r="CK871"/>
          <cell r="CL871"/>
          <cell r="CM871"/>
          <cell r="CN871"/>
          <cell r="CO871"/>
        </row>
        <row r="872">
          <cell r="B872">
            <v>2347</v>
          </cell>
          <cell r="C872">
            <v>864</v>
          </cell>
          <cell r="D872">
            <v>19</v>
          </cell>
          <cell r="E872">
            <v>12</v>
          </cell>
          <cell r="F872">
            <v>2566</v>
          </cell>
          <cell r="G872">
            <v>800068059974</v>
          </cell>
          <cell r="H872" t="str">
            <v>นาย</v>
          </cell>
          <cell r="I872" t="str">
            <v>ศุภวัฒน์</v>
          </cell>
          <cell r="J872" t="str">
            <v>สุจิตพงษ์</v>
          </cell>
          <cell r="K872">
            <v>5501800050484</v>
          </cell>
          <cell r="L872" t="str">
            <v>อมก๋อย</v>
          </cell>
          <cell r="M872" t="str">
            <v>เชียงใหม่ 3</v>
          </cell>
          <cell r="N872">
            <v>8</v>
          </cell>
          <cell r="O872" t="str">
            <v>ธนาคารประชาชน</v>
          </cell>
          <cell r="P872" t="str">
            <v>1.บุคคลค้ำประกัน</v>
          </cell>
          <cell r="Q872">
            <v>83332</v>
          </cell>
          <cell r="R872">
            <v>42851.96</v>
          </cell>
          <cell r="S872" t="str">
            <v>จังหวัดฮอด</v>
          </cell>
          <cell r="T872" t="str">
            <v>ผบE337</v>
          </cell>
          <cell r="U872">
            <v>2563</v>
          </cell>
          <cell r="V872" t="str">
            <v>ผบE1777</v>
          </cell>
          <cell r="W872">
            <v>2563</v>
          </cell>
          <cell r="X872">
            <v>19</v>
          </cell>
          <cell r="Y872">
            <v>8</v>
          </cell>
          <cell r="Z872">
            <v>2563</v>
          </cell>
          <cell r="AA872">
            <v>8</v>
          </cell>
          <cell r="AB872">
            <v>9</v>
          </cell>
          <cell r="AC872">
            <v>2566</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นายศุภวัฒน์ สุจิตพงษ์</v>
          </cell>
          <cell r="BU872">
            <v>883263011074</v>
          </cell>
          <cell r="BV872" t="str">
            <v>1.นายศุภวัฒน์ สุจิตพงษ์
2.นางสาวสุพร สุจิตพงษ์
3.นายประเสริฐ วางค้ามูล</v>
          </cell>
          <cell r="BW872" t="str">
            <v>จำเลยที่ 1
จำเลยที่ 2
จำเลยที่ 3</v>
          </cell>
          <cell r="BX872" t="str">
            <v>5-5018-00050-48-4
1-5018-00079-60-9
3-5018-00041-96-9</v>
          </cell>
          <cell r="BY8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2" t="str">
            <v>ไม่พบ</v>
          </cell>
          <cell r="CB872">
            <v>3</v>
          </cell>
          <cell r="CC872"/>
          <cell r="CF872"/>
          <cell r="CK872"/>
        </row>
        <row r="873">
          <cell r="B873">
            <v>2348</v>
          </cell>
          <cell r="C873">
            <v>865</v>
          </cell>
          <cell r="D873">
            <v>19</v>
          </cell>
          <cell r="E873">
            <v>12</v>
          </cell>
          <cell r="F873">
            <v>2566</v>
          </cell>
          <cell r="G873">
            <v>800050313603</v>
          </cell>
          <cell r="H873" t="str">
            <v>นาย</v>
          </cell>
          <cell r="I873" t="str">
            <v>หน่อปิ</v>
          </cell>
          <cell r="J873" t="str">
            <v>ศุภรนานา</v>
          </cell>
          <cell r="K873">
            <v>2501800023407</v>
          </cell>
          <cell r="L873" t="str">
            <v>อมก๋อย</v>
          </cell>
          <cell r="M873" t="str">
            <v>เชียงใหม่ 3</v>
          </cell>
          <cell r="N873">
            <v>8</v>
          </cell>
          <cell r="O873" t="str">
            <v>ธนาคารประชาชน</v>
          </cell>
          <cell r="P873" t="str">
            <v>1.บุคคลค้ำประกัน</v>
          </cell>
          <cell r="Q873">
            <v>90624.81</v>
          </cell>
          <cell r="R873">
            <v>28945.31</v>
          </cell>
          <cell r="S873" t="str">
            <v>จังหวัดฮอด</v>
          </cell>
          <cell r="T873" t="str">
            <v>ผบE347</v>
          </cell>
          <cell r="U873">
            <v>2563</v>
          </cell>
          <cell r="V873" t="str">
            <v>ผบE187</v>
          </cell>
          <cell r="W873">
            <v>2563</v>
          </cell>
          <cell r="AA873">
            <v>20</v>
          </cell>
          <cell r="AB873">
            <v>8</v>
          </cell>
          <cell r="AC873">
            <v>2563</v>
          </cell>
          <cell r="BB873" t="str">
            <v>สืบทรัพย์ 25/03/67//ลงผล2/4/67//รายงานผล2/4/67//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นายหน่อปิ ศุภรนานา</v>
          </cell>
          <cell r="BU873">
            <v>883263011053</v>
          </cell>
          <cell r="BV873" t="str">
            <v>1.นายหน่อปิ  ศุภรนานา
2.นายปุ๊เง จั๋นสุข 
3.นางโสภา เบี่ยจันทร์ 
4.นายมอซียู นิยมทศ
5.นายตุ๊แฮ ไทเย</v>
          </cell>
          <cell r="BW873" t="str">
            <v>จำเลยที่ 1
จำเลยที่ 2
คู่สมรสจำเลยที่ 2
จำเลยที่ 3
จำเลยที่ 4</v>
          </cell>
          <cell r="BX873" t="str">
            <v>2-5018-00023-40-7
2-5018-00018-26-8
3-5018-00161-29-8
2-5018-00095-13-1
 5-5018-01141-80-7</v>
          </cell>
          <cell r="BY87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3" t="str">
            <v>ไม่พบ
ไม่พบ
ไม่พบ
ไม่พบ
ไม่พบ</v>
          </cell>
          <cell r="CB873">
            <v>5</v>
          </cell>
          <cell r="CC873"/>
          <cell r="CF873"/>
          <cell r="CK873"/>
        </row>
        <row r="874">
          <cell r="B874">
            <v>2349</v>
          </cell>
          <cell r="C874">
            <v>866</v>
          </cell>
          <cell r="D874">
            <v>19</v>
          </cell>
          <cell r="E874">
            <v>12</v>
          </cell>
          <cell r="F874">
            <v>2566</v>
          </cell>
          <cell r="G874">
            <v>800035418683</v>
          </cell>
          <cell r="H874" t="str">
            <v>จ่าสิบโท</v>
          </cell>
          <cell r="I874" t="str">
            <v>พิษณุ</v>
          </cell>
          <cell r="J874" t="str">
            <v>โพธิชัย</v>
          </cell>
          <cell r="K874">
            <v>3500900362952</v>
          </cell>
          <cell r="L874" t="str">
            <v>อมก๋อย</v>
          </cell>
          <cell r="M874" t="str">
            <v>เชียงใหม่ 3</v>
          </cell>
          <cell r="N874">
            <v>8</v>
          </cell>
          <cell r="O874" t="str">
            <v>ธนาคารประชาชน</v>
          </cell>
          <cell r="P874" t="str">
            <v>1.บุคคลค้ำประกัน</v>
          </cell>
          <cell r="Q874">
            <v>102737.09</v>
          </cell>
          <cell r="R874">
            <v>7899.5</v>
          </cell>
          <cell r="S874" t="str">
            <v>จังหวัดฮอด</v>
          </cell>
          <cell r="T874" t="str">
            <v>ผบE249</v>
          </cell>
          <cell r="U874">
            <v>2563</v>
          </cell>
          <cell r="V874" t="str">
            <v>ผบE1259</v>
          </cell>
          <cell r="W874">
            <v>2563</v>
          </cell>
          <cell r="X874">
            <v>19</v>
          </cell>
          <cell r="Y874">
            <v>8</v>
          </cell>
          <cell r="Z874">
            <v>2563</v>
          </cell>
          <cell r="AA874">
            <v>13</v>
          </cell>
          <cell r="AB874">
            <v>8</v>
          </cell>
          <cell r="AC874">
            <v>2563</v>
          </cell>
          <cell r="BB874" t="str">
            <v>สืบทรัพย์ครั้งที่หนึ่ง 22/03/67//ลงผล19/4/67//ลงผลคัดภาพลักษณ์17/5/2567//รายงานผล17/5/2567//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จ่าสิบโทพิษณุ โพธิชัย</v>
          </cell>
          <cell r="BU874">
            <v>883263011056</v>
          </cell>
          <cell r="BV874" t="str">
            <v>1.นายพิษณุ โพธิชัย
2.ว่าที่รต,หญิงอังคณา สุธาชัย
3.นายธวัชชัย สกุณาคีรี
4.นายปีกุนุ เลิศฤดี
5.นางคูจิ้ง เลิศฤดี</v>
          </cell>
          <cell r="BW874" t="str">
            <v>จำเลยที่ 1
คู่สมรสจำเลยที่ 1
จำเลยที่ 2
จำเลยที่ 3
คู่สมรสจำเลยที่ 3</v>
          </cell>
          <cell r="BX874" t="str">
            <v xml:space="preserve">3-5009-00362-95-2
1-5006-00081-90-1
3-5018-00162-96-1
3-5018-00014-79-1
3-5018-00014-46-5
</v>
          </cell>
          <cell r="BY874"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4" t="str">
            <v>พบ</v>
          </cell>
          <cell r="CB874">
            <v>5</v>
          </cell>
          <cell r="CC874"/>
          <cell r="CF874"/>
          <cell r="CK874"/>
        </row>
        <row r="875">
          <cell r="B875">
            <v>2350</v>
          </cell>
          <cell r="C875">
            <v>867</v>
          </cell>
          <cell r="D875">
            <v>19</v>
          </cell>
          <cell r="E875">
            <v>12</v>
          </cell>
          <cell r="F875">
            <v>2566</v>
          </cell>
          <cell r="G875">
            <v>800079975440</v>
          </cell>
          <cell r="H875" t="str">
            <v>นางสาว</v>
          </cell>
          <cell r="I875" t="str">
            <v>โยทะกา</v>
          </cell>
          <cell r="J875" t="str">
            <v>โนชัยวงค์</v>
          </cell>
          <cell r="K875">
            <v>1500900090662</v>
          </cell>
          <cell r="L875" t="str">
            <v>อมก๋อย</v>
          </cell>
          <cell r="M875" t="str">
            <v>เชียงใหม่ 3</v>
          </cell>
          <cell r="N875">
            <v>8</v>
          </cell>
          <cell r="O875" t="str">
            <v>ธนาคารประชาชน</v>
          </cell>
          <cell r="P875" t="str">
            <v>1.บุคคลค้ำประกัน</v>
          </cell>
          <cell r="Q875">
            <v>61325.43</v>
          </cell>
          <cell r="R875">
            <v>16658.47</v>
          </cell>
          <cell r="S875" t="str">
            <v>จังหวัดฝาง</v>
          </cell>
          <cell r="T875" t="str">
            <v>ผบE290</v>
          </cell>
          <cell r="U875">
            <v>2564</v>
          </cell>
          <cell r="V875" t="str">
            <v>ผบE640</v>
          </cell>
          <cell r="W875">
            <v>2564</v>
          </cell>
          <cell r="X875">
            <v>26</v>
          </cell>
          <cell r="Y875">
            <v>10</v>
          </cell>
          <cell r="Z875">
            <v>2564</v>
          </cell>
          <cell r="AA875">
            <v>20</v>
          </cell>
          <cell r="AB875">
            <v>8</v>
          </cell>
          <cell r="AC875">
            <v>2563</v>
          </cell>
          <cell r="BB875" t="str">
            <v>สืบทรัพย์ 22/1/67//ลงผลสืบทรัพย์26/3/67//</v>
          </cell>
          <cell r="BC875">
            <v>900</v>
          </cell>
          <cell r="BD875">
            <v>1</v>
          </cell>
          <cell r="BE875">
            <v>7</v>
          </cell>
          <cell r="BF875">
            <v>2567</v>
          </cell>
          <cell r="BG875">
            <v>0</v>
          </cell>
          <cell r="BH875" t="str">
            <v>-</v>
          </cell>
          <cell r="BI875" t="str">
            <v>-</v>
          </cell>
          <cell r="BJ875" t="str">
            <v>-</v>
          </cell>
          <cell r="BK875">
            <v>0</v>
          </cell>
          <cell r="BL875">
            <v>1065</v>
          </cell>
          <cell r="BM875">
            <v>0</v>
          </cell>
          <cell r="BN875" t="str">
            <v/>
          </cell>
          <cell r="BO875" t="str">
            <v/>
          </cell>
          <cell r="BP875" t="str">
            <v/>
          </cell>
          <cell r="BQ875" t="str">
            <v>-</v>
          </cell>
          <cell r="BR875" t="str">
            <v>-</v>
          </cell>
          <cell r="BS875" t="str">
            <v>-</v>
          </cell>
          <cell r="BT875" t="str">
            <v>นางสาวโยทะกา โนชัยวงค์</v>
          </cell>
          <cell r="BU875">
            <v>883263011188</v>
          </cell>
          <cell r="BV875" t="str">
            <v>1.นางสาวโยทะกา   โนชัยวงค์
2.นางสาวดวงตา  ใฝ่การงานรุ่งเรือง
3.นางสาวพรทิพย์  คงอ้าย</v>
          </cell>
          <cell r="BW875" t="str">
            <v>จำเลยที่ 1
จำเลยที่ 2
จำเลยที่ 3</v>
          </cell>
          <cell r="BX875" t="str">
            <v>1-5009-00090-66-2
1-5804-00117-23-5
1-5804-00156-36-2</v>
          </cell>
          <cell r="BY875"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5" t="str">
            <v>ไม่พบ</v>
          </cell>
          <cell r="CB875"/>
          <cell r="CC875"/>
          <cell r="CF875"/>
          <cell r="CK875"/>
        </row>
        <row r="876">
          <cell r="B876">
            <v>2351</v>
          </cell>
          <cell r="C876">
            <v>868</v>
          </cell>
          <cell r="D876">
            <v>19</v>
          </cell>
          <cell r="E876">
            <v>12</v>
          </cell>
          <cell r="F876">
            <v>2566</v>
          </cell>
          <cell r="G876">
            <v>800085206855</v>
          </cell>
          <cell r="H876" t="str">
            <v>นาย</v>
          </cell>
          <cell r="I876" t="str">
            <v>ศตวรรษ</v>
          </cell>
          <cell r="J876" t="str">
            <v>อกตัน</v>
          </cell>
          <cell r="K876">
            <v>1529900512808</v>
          </cell>
          <cell r="L876" t="str">
            <v>อมก๋อย</v>
          </cell>
          <cell r="M876" t="str">
            <v>เชียงใหม่ 3</v>
          </cell>
          <cell r="N876">
            <v>8</v>
          </cell>
          <cell r="O876" t="str">
            <v>ธนาคารประชาชน</v>
          </cell>
          <cell r="P876" t="str">
            <v>1.บุคคลค้ำประกัน</v>
          </cell>
          <cell r="Q876">
            <v>124636.03</v>
          </cell>
          <cell r="R876">
            <v>13265.89</v>
          </cell>
          <cell r="S876" t="str">
            <v>แขวงเชียงใหม่</v>
          </cell>
          <cell r="T876" t="str">
            <v>ผบE1029</v>
          </cell>
          <cell r="U876">
            <v>2563</v>
          </cell>
          <cell r="V876" t="str">
            <v>ผบE1330</v>
          </cell>
          <cell r="W876">
            <v>2563</v>
          </cell>
          <cell r="AA876">
            <v>29</v>
          </cell>
          <cell r="AB876">
            <v>9</v>
          </cell>
          <cell r="AC876">
            <v>2563</v>
          </cell>
          <cell r="BB876" t="str">
            <v>สืบทรัพย์ 22/03/67//ลงผล3/4/67//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นายศตวรรษ อกตัน</v>
          </cell>
          <cell r="BU876">
            <v>883263011190</v>
          </cell>
          <cell r="BV876" t="str">
            <v>1.นายศตวรรษ อกตัน 
2.นางสาวนุชวรา พ่วงแย้ม
3.นางสาวศิรานี พยาเรือน
4.นายณัฐกร ใสแสง</v>
          </cell>
          <cell r="BW876" t="str">
            <v xml:space="preserve">จำเลยที่ 1
จำเลยที่ 2
จำเลยที่ 3
คู่สมรสจำเลยที่ 3
</v>
          </cell>
          <cell r="BX876" t="str">
            <v>1-5299-00512-80-8
1-5201-00096-21-6
1-5099-00940-77-0
1-5099-00960-63-1</v>
          </cell>
          <cell r="BY876"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6" t="str">
            <v>พบ</v>
          </cell>
          <cell r="CB876">
            <v>4</v>
          </cell>
          <cell r="CC876"/>
          <cell r="CF876"/>
          <cell r="CK876"/>
        </row>
        <row r="877">
          <cell r="B877">
            <v>2352</v>
          </cell>
          <cell r="C877">
            <v>869</v>
          </cell>
          <cell r="D877">
            <v>19</v>
          </cell>
          <cell r="E877">
            <v>12</v>
          </cell>
          <cell r="F877">
            <v>2566</v>
          </cell>
          <cell r="G877">
            <v>800085798166</v>
          </cell>
          <cell r="H877" t="str">
            <v>นาย</v>
          </cell>
          <cell r="I877" t="str">
            <v>กวีณัท</v>
          </cell>
          <cell r="J877" t="str">
            <v>เธียรธนดิช</v>
          </cell>
          <cell r="K877">
            <v>3620600362034</v>
          </cell>
          <cell r="L877" t="str">
            <v>อมก๋อย</v>
          </cell>
          <cell r="M877" t="str">
            <v>เชียงใหม่ 3</v>
          </cell>
          <cell r="N877">
            <v>8</v>
          </cell>
          <cell r="O877" t="str">
            <v>ธนาคารประชาชน</v>
          </cell>
          <cell r="P877" t="str">
            <v>1.บุคคลค้ำประกัน</v>
          </cell>
          <cell r="Q877">
            <v>181244</v>
          </cell>
          <cell r="R877">
            <v>23380.6</v>
          </cell>
          <cell r="S877" t="str">
            <v>แขวงเชียงใหม่</v>
          </cell>
          <cell r="T877" t="str">
            <v>ผบE1034</v>
          </cell>
          <cell r="U877">
            <v>2563</v>
          </cell>
          <cell r="V877" t="str">
            <v>ผบE1356</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นายกวีณัท เธียรธนดิช</v>
          </cell>
          <cell r="BU877">
            <v>883263011058</v>
          </cell>
          <cell r="BV877" t="str">
            <v>1.นายกวีนัท เธียธนดิช
2.นางวีระเพ็ญ ปักกาเวสา
3.นางสาวจินต์กัญยา ศศิกำชนม์</v>
          </cell>
          <cell r="BW877" t="str">
            <v>จำเลยที่ 1
คู่สมรสจำเลยที่ 1
จำเลยที่ 2</v>
          </cell>
          <cell r="BX877" t="str">
            <v>3-2606-00362-03-4
3-4410-00259-68-5
3-5099-00254-75-9</v>
          </cell>
          <cell r="BY877"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7" t="str">
            <v>พบ</v>
          </cell>
          <cell r="CB877">
            <v>3</v>
          </cell>
          <cell r="CC877"/>
          <cell r="CF877"/>
          <cell r="CK877"/>
        </row>
        <row r="878">
          <cell r="B878">
            <v>2353</v>
          </cell>
          <cell r="C878">
            <v>870</v>
          </cell>
          <cell r="D878">
            <v>19</v>
          </cell>
          <cell r="E878">
            <v>12</v>
          </cell>
          <cell r="F878">
            <v>2566</v>
          </cell>
          <cell r="G878">
            <v>800085915828</v>
          </cell>
          <cell r="H878" t="str">
            <v>นางสาว</v>
          </cell>
          <cell r="I878" t="str">
            <v>เจนจิรา</v>
          </cell>
          <cell r="J878" t="str">
            <v>สีขวา</v>
          </cell>
          <cell r="K878">
            <v>1501800059811</v>
          </cell>
          <cell r="L878" t="str">
            <v>อมก๋อย</v>
          </cell>
          <cell r="M878" t="str">
            <v>เชียงใหม่ 3</v>
          </cell>
          <cell r="N878">
            <v>8</v>
          </cell>
          <cell r="O878" t="str">
            <v>ธนาคารประชาชน</v>
          </cell>
          <cell r="P878" t="str">
            <v>1.บุคคลค้ำประกัน</v>
          </cell>
          <cell r="Q878">
            <v>72220</v>
          </cell>
          <cell r="R878">
            <v>13300.32</v>
          </cell>
          <cell r="S878" t="str">
            <v>จังหวัดฮอด</v>
          </cell>
          <cell r="T878" t="str">
            <v>ผบE344</v>
          </cell>
          <cell r="U878">
            <v>2563</v>
          </cell>
          <cell r="V878" t="str">
            <v>ผบE184</v>
          </cell>
          <cell r="W878">
            <v>2563</v>
          </cell>
          <cell r="X878">
            <v>20</v>
          </cell>
          <cell r="Y878">
            <v>8</v>
          </cell>
          <cell r="Z878">
            <v>2563</v>
          </cell>
          <cell r="AA878">
            <v>29</v>
          </cell>
          <cell r="AB878">
            <v>9</v>
          </cell>
          <cell r="AC878">
            <v>2563</v>
          </cell>
          <cell r="BB878" t="str">
            <v>สืบทรัพย์ 22/1/67//ลงผลสืบทรัพย์ 26/3/67</v>
          </cell>
          <cell r="BC878">
            <v>900</v>
          </cell>
          <cell r="BD878">
            <v>1</v>
          </cell>
          <cell r="BE878">
            <v>7</v>
          </cell>
          <cell r="BF878">
            <v>2567</v>
          </cell>
          <cell r="BG878">
            <v>0</v>
          </cell>
          <cell r="BH878" t="str">
            <v>-</v>
          </cell>
          <cell r="BI878" t="str">
            <v>-</v>
          </cell>
          <cell r="BJ878" t="str">
            <v>-</v>
          </cell>
          <cell r="BK878">
            <v>0</v>
          </cell>
          <cell r="BL878">
            <v>750</v>
          </cell>
          <cell r="BM878">
            <v>0</v>
          </cell>
          <cell r="BN878" t="str">
            <v/>
          </cell>
          <cell r="BO878" t="str">
            <v/>
          </cell>
          <cell r="BP878" t="str">
            <v/>
          </cell>
          <cell r="BQ878" t="str">
            <v>-</v>
          </cell>
          <cell r="BR878" t="str">
            <v>-</v>
          </cell>
          <cell r="BS878" t="str">
            <v>-</v>
          </cell>
          <cell r="BT878" t="str">
            <v>นางสาวเจนจิรา สีขวา</v>
          </cell>
          <cell r="BU878">
            <v>883263011059</v>
          </cell>
          <cell r="BV878" t="str">
            <v>1.นางสาวเจนจิรา  สีขวา 
2.นางวันดา  เอโหย่
3.นาจำรัส  เอโหย่</v>
          </cell>
          <cell r="BW878" t="str">
            <v>จำเลยที่ 1
จำเลยที่ 2
คู่สมรสจำเลยที่ 2</v>
          </cell>
          <cell r="BX878" t="str">
            <v>1-5018-00059-81-1
3-5018-00003-14-5
3-5018-00001-87-8</v>
          </cell>
          <cell r="BY878"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8" t="str">
            <v>ไม่พบ</v>
          </cell>
          <cell r="CB878">
            <v>3</v>
          </cell>
          <cell r="CC878"/>
          <cell r="CF878"/>
          <cell r="CK878"/>
        </row>
        <row r="879">
          <cell r="B879">
            <v>2354</v>
          </cell>
          <cell r="C879">
            <v>871</v>
          </cell>
          <cell r="D879">
            <v>19</v>
          </cell>
          <cell r="E879">
            <v>12</v>
          </cell>
          <cell r="F879">
            <v>2566</v>
          </cell>
          <cell r="G879">
            <v>800094197244</v>
          </cell>
          <cell r="H879" t="str">
            <v>นาย</v>
          </cell>
          <cell r="I879" t="str">
            <v>ประเวช</v>
          </cell>
          <cell r="J879" t="str">
            <v>เบญญาบุษกร</v>
          </cell>
          <cell r="K879">
            <v>5501801123931</v>
          </cell>
          <cell r="L879" t="str">
            <v>อมก๋ฮย</v>
          </cell>
          <cell r="M879" t="str">
            <v>เชียงใหม่ 3</v>
          </cell>
          <cell r="N879">
            <v>8</v>
          </cell>
          <cell r="O879" t="str">
            <v>ธนาคารประชาชน</v>
          </cell>
          <cell r="P879" t="str">
            <v>1.บุคคลค้ำประกัน</v>
          </cell>
          <cell r="Q879">
            <v>44627.67</v>
          </cell>
          <cell r="R879">
            <v>3434.86</v>
          </cell>
          <cell r="S879" t="str">
            <v>จังหวัดฮอด</v>
          </cell>
          <cell r="T879" t="str">
            <v>ผบE336</v>
          </cell>
          <cell r="U879">
            <v>2563</v>
          </cell>
          <cell r="V879" t="str">
            <v>ผบE176</v>
          </cell>
          <cell r="W879">
            <v>2563</v>
          </cell>
          <cell r="AA879">
            <v>19</v>
          </cell>
          <cell r="AB879">
            <v>8</v>
          </cell>
          <cell r="AC879">
            <v>2563</v>
          </cell>
          <cell r="BB879" t="str">
            <v>สืบทรัพย์ 25/04/67//ลงผล 10/5/67//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นายประเวช เบญญาบุษกร</v>
          </cell>
          <cell r="BU879">
            <v>883263011189</v>
          </cell>
          <cell r="BV879" t="str">
            <v>1.นายประเวช เบญญาบุษกร
2.นางจะปือ อำรุงสาคร
3.นางสาวสุดสวย อำรุงสาคร</v>
          </cell>
          <cell r="BW879" t="str">
            <v xml:space="preserve">จำเลยที่ 1
จำเลยที่ 2
จำเลยที่ 3
</v>
          </cell>
          <cell r="BX879" t="str">
            <v xml:space="preserve">5-5018-01123-93-1
5-5018-00033-44-0
2-5018-01151-83-2
</v>
          </cell>
          <cell r="BY87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9" t="str">
            <v>ไม่พบ</v>
          </cell>
          <cell r="CB879">
            <v>3</v>
          </cell>
          <cell r="CC879"/>
          <cell r="CF879"/>
          <cell r="CK879"/>
        </row>
        <row r="880">
          <cell r="B880">
            <v>2355</v>
          </cell>
          <cell r="C880">
            <v>872</v>
          </cell>
          <cell r="D880">
            <v>19</v>
          </cell>
          <cell r="E880">
            <v>12</v>
          </cell>
          <cell r="F880">
            <v>2566</v>
          </cell>
          <cell r="G880">
            <v>800063377934</v>
          </cell>
          <cell r="H880" t="str">
            <v>นางสาว</v>
          </cell>
          <cell r="I880" t="str">
            <v>พิไลลักษณ์</v>
          </cell>
          <cell r="J880" t="str">
            <v>ปัญญาหนิ้ว</v>
          </cell>
          <cell r="K880">
            <v>5501801123931</v>
          </cell>
          <cell r="L880" t="str">
            <v>จอมทอง</v>
          </cell>
          <cell r="M880" t="str">
            <v>เชียงใหม่ 3</v>
          </cell>
          <cell r="N880">
            <v>8</v>
          </cell>
          <cell r="O880" t="str">
            <v>พัฒนาองค์กรชุมชน</v>
          </cell>
          <cell r="P880" t="str">
            <v>1.บุคคลค้ำประกัน</v>
          </cell>
          <cell r="Q880">
            <v>34418.46</v>
          </cell>
          <cell r="R880">
            <v>17504.47</v>
          </cell>
          <cell r="S880" t="str">
            <v>จังหวัดฮอด</v>
          </cell>
          <cell r="T880" t="str">
            <v>ผบE188</v>
          </cell>
          <cell r="U880">
            <v>2566</v>
          </cell>
          <cell r="V880" t="str">
            <v>ผบE475</v>
          </cell>
          <cell r="W880">
            <v>2566</v>
          </cell>
          <cell r="X880">
            <v>16</v>
          </cell>
          <cell r="Y880">
            <v>5</v>
          </cell>
          <cell r="Z880">
            <v>2566</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นางสาวพิไลลักษณ์ ปัญญาหนิ้ว</v>
          </cell>
          <cell r="BU880">
            <v>888165010611</v>
          </cell>
          <cell r="BV880"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0" t="str">
            <v>จำเลยที่ 1
คู่สมรสจำเลยที่ 1
จำเลยที่ 2
คู่สมรสจำเลยที่ 2
จำเลยที่ 3
คู่สมรสจำเลยที่ 3</v>
          </cell>
          <cell r="BX880" t="str">
            <v>1-5099-00181-96-8
1-5011-00073-29-2
3-5012-00547-67-5
3-5002-00571-12-5
3-5002-00835-21-1
1-5099-00961-95-5</v>
          </cell>
          <cell r="BY88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0" t="str">
            <v>พบ</v>
          </cell>
          <cell r="CB880">
            <v>6</v>
          </cell>
          <cell r="CC880"/>
          <cell r="CF880"/>
          <cell r="CK880"/>
        </row>
        <row r="881">
          <cell r="B881">
            <v>2356</v>
          </cell>
          <cell r="C881">
            <v>873</v>
          </cell>
          <cell r="D881">
            <v>19</v>
          </cell>
          <cell r="E881">
            <v>12</v>
          </cell>
          <cell r="F881">
            <v>2566</v>
          </cell>
          <cell r="G881">
            <v>800130908992</v>
          </cell>
          <cell r="H881" t="str">
            <v>นาง</v>
          </cell>
          <cell r="I881" t="str">
            <v>สมศรี</v>
          </cell>
          <cell r="J881" t="str">
            <v>อินต๊ะปาน</v>
          </cell>
          <cell r="K881">
            <v>3510600486532</v>
          </cell>
          <cell r="L881" t="str">
            <v>จอมทอง</v>
          </cell>
          <cell r="M881" t="str">
            <v>เชียงใหม่ 3</v>
          </cell>
          <cell r="N881">
            <v>8</v>
          </cell>
          <cell r="O881" t="str">
            <v>ธนาคารประชาชน</v>
          </cell>
          <cell r="P881" t="str">
            <v>1.บุคคลค้ำประกัน</v>
          </cell>
          <cell r="Q881">
            <v>45310.58</v>
          </cell>
          <cell r="R881">
            <v>6936.02</v>
          </cell>
          <cell r="S881" t="str">
            <v>แขวงเชียงใหม่</v>
          </cell>
          <cell r="T881" t="str">
            <v>ผบE368</v>
          </cell>
          <cell r="U881">
            <v>2566</v>
          </cell>
          <cell r="V881" t="str">
            <v>ผบE1874</v>
          </cell>
          <cell r="W881">
            <v>2566</v>
          </cell>
          <cell r="X881">
            <v>13</v>
          </cell>
          <cell r="Y881">
            <v>3</v>
          </cell>
          <cell r="Z881">
            <v>2566</v>
          </cell>
          <cell r="AA881">
            <v>19</v>
          </cell>
          <cell r="AB881">
            <v>8</v>
          </cell>
          <cell r="AC881">
            <v>2563</v>
          </cell>
          <cell r="BB881" t="str">
            <v>สืบทรัพย์ครั้งที่หนึ่ง 25/03/67//ลงผล6/4/67//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นางสมศรี อินต๊ะปาน</v>
          </cell>
          <cell r="BU881">
            <v>888165010502</v>
          </cell>
          <cell r="BV881" t="str">
            <v>1. นางสมศรี อินต๊ะปาน
2.นายวีรพงษื อินต๊ะปาน
3. นายนิพน พรหมหล้า
4.นางจรรยา พรหมหล้า</v>
          </cell>
          <cell r="BW881" t="str">
            <v>จำเลยที่ 1
คู่สมรสจำเลยที่ 1
จำเลยที่ 2
คู่สมรสจำเลยที่ 2</v>
          </cell>
          <cell r="BX881" t="str">
            <v xml:space="preserve">3-5106-00486-53-2
3-5002-00916-17-3
3-5002-00918-50-8
3-5002-00820-49-4
</v>
          </cell>
          <cell r="BY881"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1" t="str">
            <v>พบ</v>
          </cell>
          <cell r="CB881">
            <v>4</v>
          </cell>
          <cell r="CC881"/>
          <cell r="CF881"/>
          <cell r="CK881"/>
        </row>
        <row r="882">
          <cell r="B882">
            <v>2357</v>
          </cell>
          <cell r="C882">
            <v>874</v>
          </cell>
          <cell r="D882">
            <v>19</v>
          </cell>
          <cell r="E882">
            <v>12</v>
          </cell>
          <cell r="F882">
            <v>2566</v>
          </cell>
          <cell r="G882">
            <v>800059344658</v>
          </cell>
          <cell r="H882" t="str">
            <v>นาง</v>
          </cell>
          <cell r="I882" t="str">
            <v>เครือวัลย์</v>
          </cell>
          <cell r="J882" t="str">
            <v>จินใจ</v>
          </cell>
          <cell r="K882">
            <v>3500200615467</v>
          </cell>
          <cell r="L882" t="str">
            <v>จอมทอง</v>
          </cell>
          <cell r="M882" t="str">
            <v>เชียงใหม่ 3</v>
          </cell>
          <cell r="N882">
            <v>8</v>
          </cell>
          <cell r="O882" t="str">
            <v>องค์กรชุมชน</v>
          </cell>
          <cell r="P882" t="str">
            <v>1.บุคคลค้ำประกัน</v>
          </cell>
          <cell r="Q882">
            <v>45199.82</v>
          </cell>
          <cell r="R882">
            <v>6289.31</v>
          </cell>
          <cell r="S882" t="str">
            <v>จังหวัดฮอด</v>
          </cell>
          <cell r="T882" t="str">
            <v>ผบE175</v>
          </cell>
          <cell r="U882">
            <v>2566</v>
          </cell>
          <cell r="V882" t="str">
            <v>ผบE488</v>
          </cell>
          <cell r="W882">
            <v>2566</v>
          </cell>
          <cell r="X882">
            <v>16</v>
          </cell>
          <cell r="Y882">
            <v>5</v>
          </cell>
          <cell r="Z882">
            <v>2566</v>
          </cell>
          <cell r="BB882" t="str">
            <v>สืบทรัพย์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นางเครือวัลย์ จินใจ</v>
          </cell>
          <cell r="BU882">
            <v>888165010503</v>
          </cell>
          <cell r="BV882" t="str">
            <v xml:space="preserve">1. นางเครือวัลยื จินใจหรือจีนใจ
2.นายนิพันธ์ จีนใจ
3. นางสุทแก้ว เประกันยา
4.นางคำทอง เสริฐสม
5.จ.อ.จรัญ เสริฐสม </v>
          </cell>
          <cell r="BW882" t="str">
            <v>จำเลยที่ 1
คู่สมรสจำเลยที่ 1
จำเลยที่ 2
จำเลยที่ 3
คู่สมรสจำเลยที่ 3</v>
          </cell>
          <cell r="BX882" t="str">
            <v xml:space="preserve">3-5002-00615-46-7
3-5002-00676-57-1
3-5002-00626-68-0
3-5002-00612-80-8
3-5002-00612-86-7
</v>
          </cell>
          <cell r="BY88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2" t="str">
            <v>พบ</v>
          </cell>
          <cell r="CB882">
            <v>5</v>
          </cell>
          <cell r="CC882"/>
          <cell r="CF882"/>
          <cell r="CK882"/>
        </row>
        <row r="883">
          <cell r="B883">
            <v>2358</v>
          </cell>
          <cell r="C883">
            <v>875</v>
          </cell>
          <cell r="D883">
            <v>19</v>
          </cell>
          <cell r="E883">
            <v>12</v>
          </cell>
          <cell r="F883">
            <v>2566</v>
          </cell>
          <cell r="G883">
            <v>800060534925</v>
          </cell>
          <cell r="H883" t="str">
            <v>นาง</v>
          </cell>
          <cell r="I883" t="str">
            <v>สุพร</v>
          </cell>
          <cell r="J883" t="str">
            <v>สุยะกัน</v>
          </cell>
          <cell r="K883">
            <v>3500200609939</v>
          </cell>
          <cell r="L883" t="str">
            <v>จอมทอง</v>
          </cell>
          <cell r="M883" t="str">
            <v>เชียงใหม่ 3</v>
          </cell>
          <cell r="N883">
            <v>8</v>
          </cell>
          <cell r="O883" t="str">
            <v>องค์กรชุมชน</v>
          </cell>
          <cell r="P883" t="str">
            <v>1.บุคคลค้ำประกัน</v>
          </cell>
          <cell r="Q883">
            <v>82622.3</v>
          </cell>
          <cell r="R883">
            <v>17488.23</v>
          </cell>
          <cell r="S883" t="str">
            <v>จังหวัดฮอด</v>
          </cell>
          <cell r="T883" t="str">
            <v>ผบ.1184</v>
          </cell>
          <cell r="U883">
            <v>2562</v>
          </cell>
          <cell r="V883" t="str">
            <v>ผบ.1148</v>
          </cell>
          <cell r="W883">
            <v>2562</v>
          </cell>
          <cell r="X883">
            <v>13</v>
          </cell>
          <cell r="Y883">
            <v>3</v>
          </cell>
          <cell r="Z883">
            <v>2566</v>
          </cell>
          <cell r="AA883">
            <v>18</v>
          </cell>
          <cell r="AB883">
            <v>11</v>
          </cell>
          <cell r="AC883">
            <v>2562</v>
          </cell>
          <cell r="BB883" t="str">
            <v>สืบทรัพย์ 25/03/67//ลงผล6/4/67//ลงผลคัดภาพลักษณ์22/4/2567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นางสุพร สุยะกัน</v>
          </cell>
          <cell r="BU883">
            <v>883262011925</v>
          </cell>
          <cell r="BV883"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3" t="str">
            <v>จำเลยที่ 1
คู่สมรสจำเลยที่ 1
จำเลยที่ 2
จำเลยที่ 3
จำเลยที่ 4
คู่สมรสจำเลยที่ 4</v>
          </cell>
          <cell r="BX883" t="str">
            <v xml:space="preserve">3-5002-00609-93-9
3-5002-00002-31-7
3-5002-00598-16-3
3-5804-00436-91-4
3-5805-00436-91-4
3-5805-00048-40-1
</v>
          </cell>
          <cell r="BY883"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F883"/>
          <cell r="CK883"/>
        </row>
        <row r="884">
          <cell r="B884">
            <v>2359</v>
          </cell>
          <cell r="C884">
            <v>876</v>
          </cell>
          <cell r="D884">
            <v>19</v>
          </cell>
          <cell r="E884">
            <v>12</v>
          </cell>
          <cell r="F884">
            <v>2566</v>
          </cell>
          <cell r="G884" t="str">
            <v>800035020281, 
800088074391</v>
          </cell>
          <cell r="H884" t="str">
            <v>นาย</v>
          </cell>
          <cell r="I884" t="str">
            <v>กำพล</v>
          </cell>
          <cell r="J884" t="str">
            <v>สุกาละ</v>
          </cell>
          <cell r="K884">
            <v>5500200006645</v>
          </cell>
          <cell r="L884" t="str">
            <v>จอมทอง</v>
          </cell>
          <cell r="M884" t="str">
            <v>เชียงใหม่ 3</v>
          </cell>
          <cell r="N884">
            <v>8</v>
          </cell>
          <cell r="O884" t="str">
            <v>ธนาคารประชาชน</v>
          </cell>
          <cell r="P884" t="str">
            <v>1.บุคคลค้ำประกัน</v>
          </cell>
          <cell r="Q884">
            <v>84781.66</v>
          </cell>
          <cell r="R884">
            <v>8334.65</v>
          </cell>
          <cell r="S884" t="str">
            <v>แขวงเชียงใหม่</v>
          </cell>
          <cell r="T884" t="str">
            <v>ผบ.10375</v>
          </cell>
          <cell r="U884">
            <v>2562</v>
          </cell>
          <cell r="V884" t="str">
            <v>ผบ.11419</v>
          </cell>
          <cell r="W884">
            <v>2562</v>
          </cell>
          <cell r="X884">
            <v>16</v>
          </cell>
          <cell r="Y884">
            <v>5</v>
          </cell>
          <cell r="Z884">
            <v>2566</v>
          </cell>
          <cell r="AA884">
            <v>5</v>
          </cell>
          <cell r="AB884">
            <v>11</v>
          </cell>
          <cell r="AC884">
            <v>2562</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นายกำพล สุกาละ</v>
          </cell>
          <cell r="BU884">
            <v>883262011851</v>
          </cell>
          <cell r="BV884"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4" t="str">
            <v>จำเลยที่ 1
คู่สมรสจำเลยที่ 1
จำเลยที่ 2
คู่สมรสจำเลยที่ 2
จำเลยที่ 3
คู่สมรสจำเลยที่ 3</v>
          </cell>
          <cell r="BX884" t="str">
            <v>5-5002-00006-64-5
3-5012-00252-16-1
3-5002-00791-59-1
3-5014-00205-84-1
3-5002-00795-55-4
5-5002-00002-92-5</v>
          </cell>
          <cell r="BY88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4" t="str">
            <v>ไม่พบ</v>
          </cell>
          <cell r="CB884"/>
          <cell r="CC884"/>
          <cell r="CF884"/>
          <cell r="CK884"/>
        </row>
        <row r="885">
          <cell r="B885">
            <v>2360</v>
          </cell>
          <cell r="C885">
            <v>877</v>
          </cell>
          <cell r="D885">
            <v>19</v>
          </cell>
          <cell r="E885">
            <v>12</v>
          </cell>
          <cell r="F885">
            <v>2566</v>
          </cell>
          <cell r="G885" t="str">
            <v>800061225473, 
800088064772</v>
          </cell>
          <cell r="H885" t="str">
            <v>นาง</v>
          </cell>
          <cell r="I885" t="str">
            <v>ปรานอม</v>
          </cell>
          <cell r="J885" t="str">
            <v>ใจเฮียง</v>
          </cell>
          <cell r="K885">
            <v>3500200671545</v>
          </cell>
          <cell r="L885" t="str">
            <v>จอมทอง</v>
          </cell>
          <cell r="M885" t="str">
            <v>เชียงใหม่ 3</v>
          </cell>
          <cell r="N885">
            <v>8</v>
          </cell>
          <cell r="O885" t="str">
            <v>องค์กรชุมชน</v>
          </cell>
          <cell r="P885" t="str">
            <v>1.บุคคลค้ำประกัน</v>
          </cell>
          <cell r="Q885">
            <v>55721.5</v>
          </cell>
          <cell r="R885">
            <v>16205.44</v>
          </cell>
          <cell r="S885" t="str">
            <v>จังหวัดฮอด</v>
          </cell>
          <cell r="T885" t="str">
            <v>ผบE327</v>
          </cell>
          <cell r="U885">
            <v>2564</v>
          </cell>
          <cell r="V885" t="str">
            <v>ผบE318</v>
          </cell>
          <cell r="W885">
            <v>2564</v>
          </cell>
          <cell r="AA885">
            <v>3</v>
          </cell>
          <cell r="AB885">
            <v>8</v>
          </cell>
          <cell r="AC885">
            <v>2564</v>
          </cell>
          <cell r="BB885" t="str">
            <v>สืบทรัพย์ 25/03/67//ลงผล6/4/67//ลงผลคัดภาพลักษณ์22/4/2567</v>
          </cell>
          <cell r="BC885">
            <v>1200</v>
          </cell>
          <cell r="BD885">
            <v>1</v>
          </cell>
          <cell r="BE885">
            <v>7</v>
          </cell>
          <cell r="BF885">
            <v>2567</v>
          </cell>
          <cell r="BG885">
            <v>0</v>
          </cell>
          <cell r="BH885" t="str">
            <v>-</v>
          </cell>
          <cell r="BI885" t="str">
            <v>-</v>
          </cell>
          <cell r="BJ885" t="str">
            <v>-</v>
          </cell>
          <cell r="BK885">
            <v>0</v>
          </cell>
          <cell r="BL885">
            <v>820</v>
          </cell>
          <cell r="BM885">
            <v>0</v>
          </cell>
          <cell r="BN885" t="str">
            <v/>
          </cell>
          <cell r="BO885" t="str">
            <v/>
          </cell>
          <cell r="BP885" t="str">
            <v/>
          </cell>
          <cell r="BQ885" t="str">
            <v>-</v>
          </cell>
          <cell r="BR885" t="str">
            <v>-</v>
          </cell>
          <cell r="BS885" t="str">
            <v>-</v>
          </cell>
          <cell r="BT885" t="str">
            <v>นางปรานอม ใจเฮียง</v>
          </cell>
          <cell r="BU885">
            <v>883263011666</v>
          </cell>
          <cell r="BV885" t="str">
            <v>นางสาวปรานอม  ใจเรียง
นายปฏิภาณ  อารีวงศ์
นางสาวปราณี  ระวังเมือง
นางสาวมาลี   เตชะตา</v>
          </cell>
          <cell r="BW885" t="str">
            <v>จำเลยที่ 1
จำเลยที่ 2
คู่สมรสจำเลยที่ 2
จำเลยที่ 3</v>
          </cell>
          <cell r="BX885" t="str">
            <v>3-5002-00671-54-5
3-5002-00474-31-6
3-5002-00010-56-5
3-5002-00668-21-8</v>
          </cell>
          <cell r="BY88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5" t="str">
            <v>ไม่พบ</v>
          </cell>
          <cell r="CB885"/>
          <cell r="CC885"/>
          <cell r="CF885"/>
          <cell r="CK885"/>
        </row>
        <row r="886">
          <cell r="B886">
            <v>2361</v>
          </cell>
          <cell r="C886">
            <v>878</v>
          </cell>
          <cell r="D886">
            <v>19</v>
          </cell>
          <cell r="E886">
            <v>12</v>
          </cell>
          <cell r="F886">
            <v>2566</v>
          </cell>
          <cell r="G886" t="str">
            <v>800061228048, 
800088066280</v>
          </cell>
          <cell r="H886" t="str">
            <v>นาย</v>
          </cell>
          <cell r="I886" t="str">
            <v>บุญ</v>
          </cell>
          <cell r="J886" t="str">
            <v>แสงหล้า</v>
          </cell>
          <cell r="K886">
            <v>3500200671472</v>
          </cell>
          <cell r="L886" t="str">
            <v>จอมทอง</v>
          </cell>
          <cell r="M886" t="str">
            <v>เชียงใหม่ 3</v>
          </cell>
          <cell r="N886">
            <v>8</v>
          </cell>
          <cell r="O886" t="str">
            <v>องค์กรชุมชน</v>
          </cell>
          <cell r="P886" t="str">
            <v>1.บุคคลค้ำประกัน</v>
          </cell>
          <cell r="Q886">
            <v>38434.74</v>
          </cell>
          <cell r="R886">
            <v>5868.78</v>
          </cell>
          <cell r="S886" t="str">
            <v>จังหวัดฮอด</v>
          </cell>
          <cell r="T886" t="str">
            <v>ผบE1552</v>
          </cell>
          <cell r="U886">
            <v>2564</v>
          </cell>
          <cell r="V886" t="str">
            <v>ผบE1023</v>
          </cell>
          <cell r="W886">
            <v>2564</v>
          </cell>
          <cell r="AA886">
            <v>8</v>
          </cell>
          <cell r="AB886">
            <v>6</v>
          </cell>
          <cell r="AC886">
            <v>2564</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นายบุญ แสงหล้า</v>
          </cell>
          <cell r="BU886">
            <v>883263011664</v>
          </cell>
          <cell r="BV886" t="str">
            <v>1.นายบุญ แสงหล้า
2.นางสาวสุคนธ์ธิชา ปัญญามี
3. นางยุพิน บุญเป็ง</v>
          </cell>
          <cell r="BW886" t="str">
            <v>จำเลยที่ 1
จำเลยที่ 2
จำเลยที่ 3</v>
          </cell>
          <cell r="BX886" t="str">
            <v xml:space="preserve">3-5002-00671-47-2
1-5002-00001-52-7
5-5002-00015-38-5
</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v>3</v>
          </cell>
          <cell r="CC886"/>
          <cell r="CF886"/>
          <cell r="CK886"/>
        </row>
        <row r="887">
          <cell r="B887">
            <v>2362</v>
          </cell>
          <cell r="C887">
            <v>879</v>
          </cell>
          <cell r="D887">
            <v>19</v>
          </cell>
          <cell r="E887">
            <v>12</v>
          </cell>
          <cell r="F887">
            <v>2566</v>
          </cell>
          <cell r="G887">
            <v>800030230299</v>
          </cell>
          <cell r="H887" t="str">
            <v>นาย</v>
          </cell>
          <cell r="I887" t="str">
            <v>สันติ</v>
          </cell>
          <cell r="J887" t="str">
            <v>สุริยะจันทร์</v>
          </cell>
          <cell r="K887">
            <v>3500200324543</v>
          </cell>
          <cell r="L887" t="str">
            <v>จอมทอง</v>
          </cell>
          <cell r="M887" t="str">
            <v>เชียงใหม่ 3</v>
          </cell>
          <cell r="N887">
            <v>8</v>
          </cell>
          <cell r="O887" t="str">
            <v>ธนาคารประชาชน</v>
          </cell>
          <cell r="P887" t="str">
            <v>1.บุคคลค้ำประกัน</v>
          </cell>
          <cell r="Q887">
            <v>45000</v>
          </cell>
          <cell r="R887">
            <v>17999.88</v>
          </cell>
          <cell r="S887" t="str">
            <v>แขวงเชียงใหม่</v>
          </cell>
          <cell r="T887" t="str">
            <v>ผบ.11962</v>
          </cell>
          <cell r="U887">
            <v>2561</v>
          </cell>
          <cell r="V887" t="str">
            <v>ผบ.4824</v>
          </cell>
          <cell r="W887">
            <v>2561</v>
          </cell>
          <cell r="AA887">
            <v>18</v>
          </cell>
          <cell r="AB887">
            <v>12</v>
          </cell>
          <cell r="AC887">
            <v>2561</v>
          </cell>
          <cell r="BB887" t="str">
            <v>ส่งสืบทรัพย์ครั้งที่หนึ่ง 22/1/67//ลงผล 26/3/67//</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v>4</v>
          </cell>
          <cell r="CC887"/>
          <cell r="CF887"/>
          <cell r="CK887"/>
        </row>
        <row r="888">
          <cell r="B888">
            <v>2363</v>
          </cell>
          <cell r="C888">
            <v>880</v>
          </cell>
          <cell r="D888">
            <v>19</v>
          </cell>
          <cell r="E888">
            <v>12</v>
          </cell>
          <cell r="F888">
            <v>2566</v>
          </cell>
          <cell r="G888">
            <v>800077096645</v>
          </cell>
          <cell r="H888" t="str">
            <v>นาง</v>
          </cell>
          <cell r="I888" t="str">
            <v>กันยา</v>
          </cell>
          <cell r="J888" t="str">
            <v>สิทธิสอน</v>
          </cell>
          <cell r="K888">
            <v>3510300413467</v>
          </cell>
          <cell r="L888" t="str">
            <v>จอมทอง</v>
          </cell>
          <cell r="M888" t="str">
            <v>เชียงใหม่ 3</v>
          </cell>
          <cell r="N888">
            <v>8</v>
          </cell>
          <cell r="O888" t="str">
            <v>สินเชื่อแก้ไขปัญหาหนี้นอกระบบPSA</v>
          </cell>
          <cell r="P888" t="str">
            <v>1.บุคคลค้ำประกัน</v>
          </cell>
          <cell r="Q888">
            <v>27275.77</v>
          </cell>
          <cell r="R888">
            <v>5090.0200000000004</v>
          </cell>
          <cell r="S888" t="str">
            <v>จังหวัดฮอด</v>
          </cell>
          <cell r="T888" t="str">
            <v>ผบ.1179</v>
          </cell>
          <cell r="U888">
            <v>2562</v>
          </cell>
          <cell r="V888" t="str">
            <v>ผบ.1312</v>
          </cell>
          <cell r="W888">
            <v>2562</v>
          </cell>
          <cell r="X888">
            <v>2</v>
          </cell>
          <cell r="Y888">
            <v>12</v>
          </cell>
          <cell r="Z888">
            <v>2562</v>
          </cell>
          <cell r="AA888">
            <v>8</v>
          </cell>
          <cell r="AB888">
            <v>6</v>
          </cell>
          <cell r="AC888">
            <v>2564</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4</v>
          </cell>
          <cell r="CC888"/>
          <cell r="CF888"/>
          <cell r="CK888"/>
        </row>
        <row r="889">
          <cell r="B889">
            <v>2364</v>
          </cell>
          <cell r="C889">
            <v>881</v>
          </cell>
          <cell r="D889">
            <v>19</v>
          </cell>
          <cell r="E889">
            <v>12</v>
          </cell>
          <cell r="F889">
            <v>2566</v>
          </cell>
          <cell r="G889">
            <v>800065822209</v>
          </cell>
          <cell r="H889" t="str">
            <v>นางสาว</v>
          </cell>
          <cell r="I889" t="str">
            <v>วรรณวิสา</v>
          </cell>
          <cell r="J889" t="str">
            <v>วิญญา</v>
          </cell>
          <cell r="K889">
            <v>1509900850649</v>
          </cell>
          <cell r="L889" t="str">
            <v>จอมทอง</v>
          </cell>
          <cell r="M889" t="str">
            <v>เชียงใหม่ 3</v>
          </cell>
          <cell r="N889">
            <v>8</v>
          </cell>
          <cell r="O889" t="str">
            <v>สินเชื่อประชารัฐเพื่อประชาชน(PSA)</v>
          </cell>
          <cell r="P889" t="str">
            <v>1.บุคคลค้ำประกัน</v>
          </cell>
          <cell r="Q889">
            <v>39992</v>
          </cell>
          <cell r="R889">
            <v>11460.95</v>
          </cell>
          <cell r="S889" t="str">
            <v>แขวงเชียงใหม่</v>
          </cell>
          <cell r="T889" t="str">
            <v>ผบ.10381</v>
          </cell>
          <cell r="U889">
            <v>2562</v>
          </cell>
          <cell r="V889" t="str">
            <v>ผบ.11335</v>
          </cell>
          <cell r="W889">
            <v>2562</v>
          </cell>
          <cell r="AA889">
            <v>5</v>
          </cell>
          <cell r="AB889">
            <v>11</v>
          </cell>
          <cell r="AC889">
            <v>2562</v>
          </cell>
          <cell r="BB889" t="str">
            <v>สืบทรัพย์ครั้งที่หนึ่ง 26/03/67//ลงผล9/4/67//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นางสาววรรณวิสา วิญญา</v>
          </cell>
          <cell r="BU889">
            <v>883262011785</v>
          </cell>
          <cell r="BV889" t="str">
            <v>1. นางสาววรรณวิสา วัญญา
2.นางสาวประทุมพร สุดสายตา
3. นางสาววันทิวา เพิ่มวงค์วาฬ
4.นายฉลอง วงค์ตาเขียว</v>
          </cell>
          <cell r="BW889" t="str">
            <v>จำเลยที่ 1
จำเลยที่ 2
จำเลยที่ 3
คู่สมรสจำเลยที่ 3</v>
          </cell>
          <cell r="BX889" t="str">
            <v xml:space="preserve">1-5099-00850-64-9
1-5002-00122-06-5
1-5099-00390-31-1
1-5099-00364-56-6
</v>
          </cell>
          <cell r="BY889"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89" t="str">
            <v>พบ</v>
          </cell>
          <cell r="CB889">
            <v>4</v>
          </cell>
          <cell r="CC889"/>
          <cell r="CF889"/>
          <cell r="CK889"/>
        </row>
        <row r="890">
          <cell r="B890">
            <v>2365</v>
          </cell>
          <cell r="C890">
            <v>882</v>
          </cell>
          <cell r="D890">
            <v>19</v>
          </cell>
          <cell r="E890">
            <v>12</v>
          </cell>
          <cell r="F890">
            <v>2566</v>
          </cell>
          <cell r="G890">
            <v>800075043961</v>
          </cell>
          <cell r="H890" t="str">
            <v>นาง</v>
          </cell>
          <cell r="I890" t="str">
            <v>ขันธ์ทอง</v>
          </cell>
          <cell r="J890" t="str">
            <v>สุพรรณ</v>
          </cell>
          <cell r="K890">
            <v>3500200715119</v>
          </cell>
          <cell r="L890" t="str">
            <v>จอมทอง</v>
          </cell>
          <cell r="M890" t="str">
            <v>เชียงใหม่ 3</v>
          </cell>
          <cell r="N890">
            <v>8</v>
          </cell>
          <cell r="O890" t="str">
            <v>สินเชื่อแก้ไขปัญหาหน้นอกระบบPSA</v>
          </cell>
          <cell r="P890" t="str">
            <v>1.บุคคลค้ำประกัน</v>
          </cell>
          <cell r="Q890">
            <v>37776.78</v>
          </cell>
          <cell r="R890">
            <v>8218.27</v>
          </cell>
          <cell r="S890" t="str">
            <v>จังหวัดฮอด</v>
          </cell>
          <cell r="T890" t="str">
            <v>ผบ.1146</v>
          </cell>
          <cell r="U890">
            <v>2562</v>
          </cell>
          <cell r="V890" t="str">
            <v>ผบ.1136</v>
          </cell>
          <cell r="W890">
            <v>2562</v>
          </cell>
          <cell r="X890">
            <v>18</v>
          </cell>
          <cell r="Y890">
            <v>11</v>
          </cell>
          <cell r="Z890">
            <v>2562</v>
          </cell>
          <cell r="BB890" t="str">
            <v>สืบทรัพย์ 26/03/67//ลงผล 27/5/67//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นางขันธ์ทอง สุพรรณ</v>
          </cell>
          <cell r="BU890">
            <v>883262011784</v>
          </cell>
          <cell r="BV890" t="str">
            <v>1.นางขันธ์ทอง สุพรรณ 
2.นายประชา สุพรรณ
3.นายภมร  พุทธวงศ์
4.นางสาวเบญจวรรณ จันตนา</v>
          </cell>
          <cell r="BW890" t="str">
            <v>จำเลยที่ 1
คู่สมรสจำเลยที่ 1
จำเลยที่ 2
คู่สมรสจำเลยที่ 2</v>
          </cell>
          <cell r="BX890" t="str">
            <v xml:space="preserve">3-5002-00715-11-9
3-5002-00653-80-6
1-5106-00066-12-0
1-5099-01455-35-2
</v>
          </cell>
          <cell r="BY890"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0" t="str">
            <v>พบ</v>
          </cell>
          <cell r="CB890">
            <v>5</v>
          </cell>
          <cell r="CC890"/>
          <cell r="CF890"/>
          <cell r="CK890"/>
        </row>
        <row r="891">
          <cell r="B891">
            <v>2366</v>
          </cell>
          <cell r="C891">
            <v>883</v>
          </cell>
          <cell r="D891">
            <v>19</v>
          </cell>
          <cell r="E891">
            <v>12</v>
          </cell>
          <cell r="F891">
            <v>2566</v>
          </cell>
          <cell r="G891" t="str">
            <v>800061242213, 
800075405822</v>
          </cell>
          <cell r="H891" t="str">
            <v>นาย</v>
          </cell>
          <cell r="I891" t="str">
            <v>เจริญ</v>
          </cell>
          <cell r="J891" t="str">
            <v>เหลืองทอง</v>
          </cell>
          <cell r="K891">
            <v>3500200696963</v>
          </cell>
          <cell r="L891" t="str">
            <v>จอมทอง</v>
          </cell>
          <cell r="M891" t="str">
            <v>เชียงใหม่ 3</v>
          </cell>
          <cell r="N891">
            <v>8</v>
          </cell>
          <cell r="O891" t="str">
            <v>สินเชื่อพัฒนาองค์กรชุมชน (รายบุคคล)</v>
          </cell>
          <cell r="P891" t="str">
            <v>1.บุคคลค้ำประกัน</v>
          </cell>
          <cell r="Q891">
            <v>48087.23</v>
          </cell>
          <cell r="R891">
            <v>65987.820000000007</v>
          </cell>
          <cell r="S891" t="str">
            <v>จังหวัดฮอด</v>
          </cell>
          <cell r="T891" t="str">
            <v>ผบE266</v>
          </cell>
          <cell r="U891">
            <v>2563</v>
          </cell>
          <cell r="V891" t="str">
            <v>ผบE130</v>
          </cell>
          <cell r="W891">
            <v>2563</v>
          </cell>
          <cell r="X891">
            <v>13</v>
          </cell>
          <cell r="Y891">
            <v>8</v>
          </cell>
          <cell r="Z891">
            <v>2563</v>
          </cell>
          <cell r="AA891">
            <v>5</v>
          </cell>
          <cell r="AB891">
            <v>11</v>
          </cell>
          <cell r="AC891">
            <v>2562</v>
          </cell>
          <cell r="BB891" t="str">
            <v>สืบทรัพย์ครั้งที่1 25/3/67//ลงผล3/4/67//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นายเจริญ เหลืองทอง</v>
          </cell>
          <cell r="BU891">
            <v>883262011798</v>
          </cell>
          <cell r="BV891" t="str">
            <v xml:space="preserve">1.นายเจริญ เหลืองทอง 
2.นางสาวโสริยา ศิริ 
3.นายอ๊อด ศิริ
4.นางแต๋ว ศิริ
5.นายเมฒ บุญตัน
6.นางเรณู บุญตัน
</v>
          </cell>
          <cell r="BW891" t="str">
            <v>จำเลยที่ 1
ทายาทโดยของนายอ๊อด 
จำเลยที่ 2
คู่สมรสจำเลยที่ 2
จำเลยที่ 3
คู่สมรสจำเลยที่ 3</v>
          </cell>
          <cell r="BX891" t="str">
            <v>3-5002-00696-96-3
1-5002-00151-21-9
5-5002-00003-82-4
3-5002-00682-03-2
3-5701-00570-14-3
3-5002-00681-14-1</v>
          </cell>
          <cell r="BY89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1" t="str">
            <v>ไม่พบ
ไม่พบ
ไม่พบ
ไม่พบ
ไม่พบ
พบ</v>
          </cell>
          <cell r="CB891">
            <v>6</v>
          </cell>
          <cell r="CC891"/>
          <cell r="CF891"/>
          <cell r="CK891"/>
        </row>
        <row r="892">
          <cell r="B892">
            <v>2367</v>
          </cell>
          <cell r="C892">
            <v>884</v>
          </cell>
          <cell r="D892">
            <v>19</v>
          </cell>
          <cell r="E892">
            <v>12</v>
          </cell>
          <cell r="F892">
            <v>2566</v>
          </cell>
          <cell r="G892" t="str">
            <v>800055812534, 
800076517849</v>
          </cell>
          <cell r="H892" t="str">
            <v>นาย</v>
          </cell>
          <cell r="I892" t="str">
            <v>เกษม</v>
          </cell>
          <cell r="J892" t="str">
            <v>ทองก้อน</v>
          </cell>
          <cell r="K892">
            <v>3500600459349</v>
          </cell>
          <cell r="L892" t="str">
            <v>จอมทอง</v>
          </cell>
          <cell r="M892" t="str">
            <v>เชียงใหม่ 3</v>
          </cell>
          <cell r="N892">
            <v>8</v>
          </cell>
          <cell r="O892" t="str">
            <v>ธนาคารประชาชน</v>
          </cell>
          <cell r="P892" t="str">
            <v>1.บุคคลค้ำประกัน</v>
          </cell>
          <cell r="Q892">
            <v>91064.75</v>
          </cell>
          <cell r="R892">
            <v>11523.93</v>
          </cell>
          <cell r="S892" t="str">
            <v>จังหวัดฮอด</v>
          </cell>
          <cell r="T892" t="str">
            <v>ผบE247</v>
          </cell>
          <cell r="U892">
            <v>2563</v>
          </cell>
          <cell r="V892" t="str">
            <v>ผบE91</v>
          </cell>
          <cell r="W892">
            <v>2563</v>
          </cell>
          <cell r="X892">
            <v>18</v>
          </cell>
          <cell r="Y892">
            <v>11</v>
          </cell>
          <cell r="Z892">
            <v>2562</v>
          </cell>
          <cell r="AA892">
            <v>6</v>
          </cell>
          <cell r="AB892">
            <v>8</v>
          </cell>
          <cell r="AC892">
            <v>2563</v>
          </cell>
          <cell r="BB892" t="str">
            <v>สืบทรัพย์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นายเกษม ทองก้อน</v>
          </cell>
          <cell r="BU892">
            <v>883263011036</v>
          </cell>
          <cell r="BV892"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2" t="str">
            <v>จำเลยที่ 1
คู่สมรสจำเลยที่ 1
จำเลยที่ 2
คู่สมรสจำเลยที่ 2
จำเลยที่ 3
คู่สมรสจำเลยที่ 3
จำเลยที่ 4
คู่สมรสจำเลยที่ 4</v>
          </cell>
          <cell r="BX892" t="str">
            <v>3-5006-00459-34-9
3-5002-00652-50-8
1-5099-00704-77-4
3-5702-00491-08-3
3-5002-00640-23-2
5-5106-00016-70-2
3-5002-00652-37-1
8-5704-84006-81-0</v>
          </cell>
          <cell r="BY892"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2" t="str">
            <v>พบ</v>
          </cell>
          <cell r="CB892">
            <v>8</v>
          </cell>
          <cell r="CC892"/>
          <cell r="CF892"/>
          <cell r="CK892"/>
        </row>
        <row r="893">
          <cell r="B893">
            <v>2368</v>
          </cell>
          <cell r="C893">
            <v>885</v>
          </cell>
          <cell r="D893">
            <v>19</v>
          </cell>
          <cell r="E893">
            <v>12</v>
          </cell>
          <cell r="F893">
            <v>2566</v>
          </cell>
          <cell r="G893" t="str">
            <v>800054249860, 
800078492272</v>
          </cell>
          <cell r="H893" t="str">
            <v>นาย</v>
          </cell>
          <cell r="I893" t="str">
            <v>อุดม</v>
          </cell>
          <cell r="J893" t="str">
            <v>แสนวงมา</v>
          </cell>
          <cell r="K893">
            <v>3500200839837</v>
          </cell>
          <cell r="L893" t="str">
            <v>อมก๋อย</v>
          </cell>
          <cell r="M893" t="str">
            <v>เชียงใหม่ 3</v>
          </cell>
          <cell r="N893">
            <v>8</v>
          </cell>
          <cell r="O893" t="str">
            <v>ธนาคารประชาชน</v>
          </cell>
          <cell r="P893" t="str">
            <v>1.บุคคลค้ำประกัน</v>
          </cell>
          <cell r="Q893">
            <v>90836</v>
          </cell>
          <cell r="R893">
            <v>20117.71</v>
          </cell>
          <cell r="S893" t="str">
            <v>จังหวัดฮอด</v>
          </cell>
          <cell r="T893" t="str">
            <v>ผบE323</v>
          </cell>
          <cell r="U893">
            <v>2563</v>
          </cell>
          <cell r="V893" t="str">
            <v>ผบE165</v>
          </cell>
          <cell r="W893">
            <v>2563</v>
          </cell>
          <cell r="X893">
            <v>13</v>
          </cell>
          <cell r="Y893">
            <v>8</v>
          </cell>
          <cell r="Z893">
            <v>2563</v>
          </cell>
          <cell r="AA893">
            <v>19</v>
          </cell>
          <cell r="AB893">
            <v>8</v>
          </cell>
          <cell r="AC893">
            <v>2563</v>
          </cell>
          <cell r="BB893" t="str">
            <v>สืบทรัพย์ 25/03/67//ลงผล3/4/67//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นายอุดม แสนวงมา</v>
          </cell>
          <cell r="BU893">
            <v>883263011179</v>
          </cell>
          <cell r="BV893" t="str">
            <v>1.นายอุดม แสนวงมา
2.นางต้อย ปันกำ
3.นางสุพัตราหรือกุลนิษฐ์ ธนันท์ชัย
4.นายสุวิทย์ ธนันท์ชัย
5.นางสาวจิรัชยา แสนวงมา</v>
          </cell>
          <cell r="BW893" t="str">
            <v>จำเลยที่ 1
คู่สมรสจำเลยที่ 1 
จำเลยที่ 2
คู่สมรสจำเลยที่ 2
จำเลยที่ 3</v>
          </cell>
          <cell r="BX893" t="str">
            <v>3-5002-00839-83-7
3-5018-00043-48-1
3-5002-00839-84-5
3-5018-00168-25-0
3-5002-00839-88-8</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3" t="str">
            <v>พบ</v>
          </cell>
          <cell r="CB893">
            <v>5</v>
          </cell>
          <cell r="CC893"/>
          <cell r="CF893"/>
          <cell r="CK893"/>
        </row>
        <row r="894">
          <cell r="B894">
            <v>2369</v>
          </cell>
          <cell r="C894">
            <v>886</v>
          </cell>
          <cell r="D894">
            <v>19</v>
          </cell>
          <cell r="E894">
            <v>12</v>
          </cell>
          <cell r="F894">
            <v>2566</v>
          </cell>
          <cell r="G894">
            <v>800093522533</v>
          </cell>
          <cell r="H894" t="str">
            <v>นาย</v>
          </cell>
          <cell r="I894" t="str">
            <v>สมชัย</v>
          </cell>
          <cell r="J894" t="str">
            <v>บูรณพงศ์ไพร</v>
          </cell>
          <cell r="K894">
            <v>2501800046008</v>
          </cell>
          <cell r="L894" t="str">
            <v>อมก๋อย</v>
          </cell>
          <cell r="M894" t="str">
            <v>เชียงใหม่ 3</v>
          </cell>
          <cell r="N894">
            <v>8</v>
          </cell>
          <cell r="O894" t="str">
            <v>ธนาคารประชาชน</v>
          </cell>
          <cell r="P894" t="str">
            <v>1.บุคคลค้ำประกัน</v>
          </cell>
          <cell r="Q894">
            <v>41326.69</v>
          </cell>
          <cell r="R894">
            <v>3885.31</v>
          </cell>
          <cell r="S894" t="str">
            <v>จังหวัดฮอด</v>
          </cell>
          <cell r="T894" t="str">
            <v>ผบE338</v>
          </cell>
          <cell r="U894">
            <v>2563</v>
          </cell>
          <cell r="V894" t="str">
            <v>ผบE178</v>
          </cell>
          <cell r="W894">
            <v>2563</v>
          </cell>
          <cell r="AA894">
            <v>19</v>
          </cell>
          <cell r="AB894">
            <v>8</v>
          </cell>
          <cell r="AC894">
            <v>2563</v>
          </cell>
          <cell r="BB894" t="str">
            <v>สืบทรัพย์ 25/03/67//ลงผล2/4/67//รายงานผล2/4/67//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นายสมชัย บูรณพงศ์ไพร</v>
          </cell>
          <cell r="BU894">
            <v>883263011180</v>
          </cell>
          <cell r="BV894" t="str">
            <v>1.นายสมชัย บูรณพงศ์ไพร
2.นางสาวสุดา ประไพมาลี
3.นางสาวหวังกัง ประไพมาลี</v>
          </cell>
          <cell r="BW894" t="str">
            <v>จำเลยที่ 1
จำเลยที่ 2
จำเลยที่ 3</v>
          </cell>
          <cell r="BX894" t="str">
            <v>2-5018-0046-00-8
1-5018-00001-02-2
2-5018-01142-89-2</v>
          </cell>
          <cell r="BY89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4" t="str">
            <v xml:space="preserve">ไม่พบ
ไม่พบ
ไม่พบ
</v>
          </cell>
          <cell r="CB894">
            <v>3</v>
          </cell>
          <cell r="CC894"/>
          <cell r="CF894"/>
          <cell r="CK894"/>
        </row>
        <row r="895">
          <cell r="B895">
            <v>2370</v>
          </cell>
          <cell r="C895">
            <v>887</v>
          </cell>
          <cell r="D895">
            <v>19</v>
          </cell>
          <cell r="E895">
            <v>12</v>
          </cell>
          <cell r="F895">
            <v>2566</v>
          </cell>
          <cell r="G895">
            <v>800079655661</v>
          </cell>
          <cell r="H895" t="str">
            <v>นางสาว</v>
          </cell>
          <cell r="I895" t="str">
            <v>อทิพร</v>
          </cell>
          <cell r="J895" t="str">
            <v>เทพพะ</v>
          </cell>
          <cell r="K895">
            <v>1501800065543</v>
          </cell>
          <cell r="L895" t="str">
            <v>อมก๋อย</v>
          </cell>
          <cell r="M895" t="str">
            <v>เชียงใหม่ 3</v>
          </cell>
          <cell r="N895">
            <v>8</v>
          </cell>
          <cell r="O895" t="str">
            <v>ธนาคารประชาชน</v>
          </cell>
          <cell r="P895" t="str">
            <v>1.บุคคลค้ำประกัน</v>
          </cell>
          <cell r="Q895">
            <v>69994</v>
          </cell>
          <cell r="R895">
            <v>10906.9</v>
          </cell>
          <cell r="S895" t="str">
            <v>จังหวัดฮอด</v>
          </cell>
          <cell r="T895" t="str">
            <v>ผบE333</v>
          </cell>
          <cell r="U895">
            <v>2563</v>
          </cell>
          <cell r="V895" t="str">
            <v>ผบE174</v>
          </cell>
          <cell r="W895">
            <v>2563</v>
          </cell>
          <cell r="X895">
            <v>19</v>
          </cell>
          <cell r="Y895">
            <v>8</v>
          </cell>
          <cell r="Z895">
            <v>2563</v>
          </cell>
          <cell r="AA895">
            <v>19</v>
          </cell>
          <cell r="AB895">
            <v>8</v>
          </cell>
          <cell r="AC895">
            <v>2563</v>
          </cell>
          <cell r="BB895" t="str">
            <v>สืบทรัพย์ 25/03/67//ลงผล2/4/67//รายงานผล2/4/67//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นางสาวอทิพร เทพพะ</v>
          </cell>
          <cell r="BU895">
            <v>883263011176</v>
          </cell>
          <cell r="BV895" t="str">
            <v>1.นางสาวอนิพร เทพพะ 
2.นายสมพงษ์ เสนารอด
3.นางจันทร์เป็ง เจริญพร
4.นายพิศิษฐ์ เจริญพร
5.นางสาววิภาพรภา แก้วติ</v>
          </cell>
          <cell r="BW895" t="str">
            <v>จำเลยที่ 1
คู่สมรสจำเลยที่ 1
จำเลยที่ 2
คู่สมรสจำเลยที่ 2
จำเลยที่ 3</v>
          </cell>
          <cell r="BX895" t="str">
            <v>1-5018-00065-54-3
3-5002-00596-51-9
3-5018-00204-59-1
3-5099-00830-98-9
3-5018-00204-60-4</v>
          </cell>
          <cell r="BY895"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5" t="str">
            <v>ไม่พบ
ไม่พบ
ไม่พบ
ไม่พบ
ไม่พบ</v>
          </cell>
          <cell r="CB895">
            <v>5</v>
          </cell>
          <cell r="CC895"/>
          <cell r="CF895"/>
          <cell r="CK895"/>
        </row>
        <row r="896">
          <cell r="B896">
            <v>2371</v>
          </cell>
          <cell r="C896">
            <v>888</v>
          </cell>
          <cell r="D896">
            <v>19</v>
          </cell>
          <cell r="E896">
            <v>12</v>
          </cell>
          <cell r="F896">
            <v>2566</v>
          </cell>
          <cell r="G896">
            <v>800049596557</v>
          </cell>
          <cell r="H896" t="str">
            <v>นางสาว</v>
          </cell>
          <cell r="I896" t="str">
            <v>อัญชลีพร</v>
          </cell>
          <cell r="J896" t="str">
            <v>นามเมือง</v>
          </cell>
          <cell r="K896">
            <v>1560500021205</v>
          </cell>
          <cell r="L896" t="str">
            <v>อมก๋อย</v>
          </cell>
          <cell r="M896" t="str">
            <v>เชียงใหม่ 3</v>
          </cell>
          <cell r="N896">
            <v>8</v>
          </cell>
          <cell r="O896" t="str">
            <v>สวัสดิการ</v>
          </cell>
          <cell r="P896" t="str">
            <v>1.บุคคลค้ำประกัน</v>
          </cell>
          <cell r="Q896">
            <v>400977.4</v>
          </cell>
          <cell r="R896">
            <v>24019.55</v>
          </cell>
          <cell r="S896" t="str">
            <v>จังหวัดเชียงใหม่</v>
          </cell>
          <cell r="T896" t="str">
            <v>ผบ.1168</v>
          </cell>
          <cell r="U896">
            <v>2562</v>
          </cell>
          <cell r="V896" t="str">
            <v>ผบ.1321</v>
          </cell>
          <cell r="W896">
            <v>2562</v>
          </cell>
          <cell r="AA896">
            <v>9</v>
          </cell>
          <cell r="AB896">
            <v>7</v>
          </cell>
          <cell r="AC896">
            <v>2562</v>
          </cell>
          <cell r="BB896" t="str">
            <v>สืบทรัพย์ 22/02/67//ลงผลสืบทรัพย์ 26/3/67//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นางสาวอัญชลีพร นามเมือง</v>
          </cell>
          <cell r="BU896">
            <v>883262010714</v>
          </cell>
          <cell r="BV896" t="str">
            <v xml:space="preserve">1.นางสาวอัญชลี  นามเมือง
2.นางสาววิถาวดี  เป็งหล้า
3.นายชลวรรษ   ปานพรม
4.นางสาวสุภาพ   ดอยคำ
</v>
          </cell>
          <cell r="BW896" t="str">
            <v>จำเลยที่ 1
จำเลยที่ 2
คู่สมรสจำเลยที่ 2
จำเลยที่ 3</v>
          </cell>
          <cell r="BX896" t="str">
            <v>1-5605-00021-20-5
1-5018-00007-67-5
1-4709-00081-33-8
3-5007-00177-85-0</v>
          </cell>
          <cell r="BY896"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6" t="str">
            <v>ไม่พบ</v>
          </cell>
          <cell r="CB896"/>
          <cell r="CC896"/>
          <cell r="CF896"/>
          <cell r="CK896"/>
        </row>
        <row r="897">
          <cell r="B897">
            <v>2372</v>
          </cell>
          <cell r="C897">
            <v>889</v>
          </cell>
          <cell r="D897">
            <v>19</v>
          </cell>
          <cell r="E897">
            <v>12</v>
          </cell>
          <cell r="F897">
            <v>2566</v>
          </cell>
          <cell r="G897">
            <v>800055812526</v>
          </cell>
          <cell r="H897" t="str">
            <v>นางสาว</v>
          </cell>
          <cell r="I897" t="str">
            <v xml:space="preserve">กุลยา </v>
          </cell>
          <cell r="J897" t="str">
            <v>แรดสวนสี</v>
          </cell>
          <cell r="K897">
            <v>3500200640232</v>
          </cell>
          <cell r="L897" t="str">
            <v>จอมทอง</v>
          </cell>
          <cell r="M897" t="str">
            <v>เชียงใหม่ 3</v>
          </cell>
          <cell r="N897">
            <v>8</v>
          </cell>
          <cell r="O897" t="str">
            <v>ธนาคารประชาชน</v>
          </cell>
          <cell r="P897" t="str">
            <v>1.บุคคลค้ำประกัน</v>
          </cell>
          <cell r="Q897">
            <v>46204.92</v>
          </cell>
          <cell r="R897">
            <v>5687.1</v>
          </cell>
          <cell r="S897" t="str">
            <v>จังหวัดฮอด</v>
          </cell>
          <cell r="T897" t="str">
            <v>ผบ1141</v>
          </cell>
          <cell r="U897">
            <v>2562</v>
          </cell>
          <cell r="V897" t="str">
            <v>ผบ.1121</v>
          </cell>
          <cell r="W897">
            <v>2562</v>
          </cell>
          <cell r="X897">
            <v>19</v>
          </cell>
          <cell r="Y897">
            <v>8</v>
          </cell>
          <cell r="Z897">
            <v>2563</v>
          </cell>
          <cell r="AA897">
            <v>18</v>
          </cell>
          <cell r="AB897">
            <v>11</v>
          </cell>
          <cell r="AC897">
            <v>2562</v>
          </cell>
          <cell r="BB897" t="str">
            <v>สืบทรัพย์ 22/03/67//ลงผล4/4/67//</v>
          </cell>
          <cell r="BC897" t="str">
            <v/>
          </cell>
          <cell r="BD897" t="str">
            <v/>
          </cell>
          <cell r="BE897" t="str">
            <v/>
          </cell>
          <cell r="BF897" t="str">
            <v/>
          </cell>
          <cell r="BG897" t="str">
            <v/>
          </cell>
          <cell r="BH897" t="str">
            <v/>
          </cell>
          <cell r="BI897" t="str">
            <v/>
          </cell>
          <cell r="BJ897" t="str">
            <v/>
          </cell>
          <cell r="BK897" t="str">
            <v/>
          </cell>
          <cell r="BL897" t="str">
            <v/>
          </cell>
          <cell r="BM897" t="str">
            <v/>
          </cell>
          <cell r="BN897" t="str">
            <v/>
          </cell>
          <cell r="BO897" t="str">
            <v/>
          </cell>
          <cell r="BP897" t="str">
            <v/>
          </cell>
          <cell r="BQ897" t="str">
            <v/>
          </cell>
          <cell r="BR897" t="str">
            <v/>
          </cell>
          <cell r="BS897" t="str">
            <v/>
          </cell>
          <cell r="BT897" t="str">
            <v>นางสาวกุลยา  แรดสวนสี</v>
          </cell>
          <cell r="BU897">
            <v>883262011804</v>
          </cell>
          <cell r="BV897"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7" t="str">
            <v xml:space="preserve">จำเลยที่ 1
คู่สมรสจำเลยที่ 1
จำเลยที่ 2
คู่สมรสจำเลยที่2
จำเลยที่ 3
คู่สมรสจำเลยที่ 3
จำเลยที่ 4
คู่สมรสจำเลยที่ 4
</v>
          </cell>
          <cell r="BX897" t="str">
            <v>3-5002-00640-23-2
5-5106-00016-70-2
1-5099-00704-77-4
3-5702-00491-08-3
3-5006-00459-34-9
3-5002-00652-50-8
3-5002-00652-37-1
8-5704*84006-81-0</v>
          </cell>
          <cell r="BY897"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7" t="str">
            <v>พบ</v>
          </cell>
          <cell r="CB897">
            <v>8</v>
          </cell>
          <cell r="CC897"/>
          <cell r="CF897"/>
          <cell r="CK897"/>
        </row>
        <row r="898">
          <cell r="B898">
            <v>2373</v>
          </cell>
          <cell r="C898">
            <v>890</v>
          </cell>
          <cell r="D898">
            <v>19</v>
          </cell>
          <cell r="E898">
            <v>12</v>
          </cell>
          <cell r="F898">
            <v>2566</v>
          </cell>
          <cell r="G898">
            <v>800087458710</v>
          </cell>
          <cell r="H898" t="str">
            <v>นางสาว</v>
          </cell>
          <cell r="I898" t="str">
            <v>จารุวรรณ</v>
          </cell>
          <cell r="J898" t="str">
            <v>จันทราภาณุกร</v>
          </cell>
          <cell r="K898">
            <v>3500200481134</v>
          </cell>
          <cell r="L898" t="str">
            <v>จอมทอง</v>
          </cell>
          <cell r="M898" t="str">
            <v>เชียงใหม่ 3</v>
          </cell>
          <cell r="N898">
            <v>8</v>
          </cell>
          <cell r="O898" t="str">
            <v>สินเชื่อแก้ไขปัญหาหนี้นอกระบบPSA</v>
          </cell>
          <cell r="P898" t="str">
            <v>1.บุคคลค้ำประกัน</v>
          </cell>
          <cell r="Q898">
            <v>48611.06</v>
          </cell>
          <cell r="R898">
            <v>4981.04</v>
          </cell>
          <cell r="S898" t="str">
            <v>จังหวัดฮอด</v>
          </cell>
          <cell r="T898" t="str">
            <v>ผบ.1176</v>
          </cell>
          <cell r="U898">
            <v>2562</v>
          </cell>
          <cell r="V898" t="str">
            <v>ผบ.1147</v>
          </cell>
          <cell r="W898">
            <v>2562</v>
          </cell>
          <cell r="AA898">
            <v>18</v>
          </cell>
          <cell r="AB898">
            <v>11</v>
          </cell>
          <cell r="AC898">
            <v>2562</v>
          </cell>
          <cell r="BB898" t="str">
            <v>ส่งสืบ 22/1/67//ลงผล 26/3/67</v>
          </cell>
          <cell r="BC898">
            <v>1200</v>
          </cell>
          <cell r="BD898">
            <v>1</v>
          </cell>
          <cell r="BE898">
            <v>7</v>
          </cell>
          <cell r="BF898">
            <v>2567</v>
          </cell>
          <cell r="BG898">
            <v>0</v>
          </cell>
          <cell r="BH898" t="str">
            <v>-</v>
          </cell>
          <cell r="BI898" t="str">
            <v>-</v>
          </cell>
          <cell r="BJ898" t="str">
            <v>-</v>
          </cell>
          <cell r="BK898">
            <v>0</v>
          </cell>
          <cell r="BL898">
            <v>1060</v>
          </cell>
          <cell r="BM898">
            <v>0</v>
          </cell>
          <cell r="BN898" t="str">
            <v/>
          </cell>
          <cell r="BO898" t="str">
            <v/>
          </cell>
          <cell r="BP898" t="str">
            <v/>
          </cell>
          <cell r="BQ898" t="str">
            <v>-</v>
          </cell>
          <cell r="BR898" t="str">
            <v>-</v>
          </cell>
          <cell r="BS898" t="str">
            <v>-</v>
          </cell>
          <cell r="BT898" t="str">
            <v>นางสาวจารุวรรณ จันทราภาณุกร</v>
          </cell>
          <cell r="BU898">
            <v>883262011806</v>
          </cell>
          <cell r="BV898" t="str">
            <v>นางสาวจารุวรรณ   จันทราภาณุกร
นายนิกร  ปากบ่อง
นายอุทัย  แสนเมืองปัน
นางสาวสุชาดา  ยมนา</v>
          </cell>
          <cell r="BW898" t="str">
            <v>จำเลยที่ 1
คู่สมรสจำเลยที่ 1
จำเลยที่ 2
จำเลยที่ 3</v>
          </cell>
          <cell r="BX898" t="str">
            <v xml:space="preserve">3-5002-00481-13-4
3-5106-00507-90-4
3-5002-00453-76-9
3-5002-00674-73-1
</v>
          </cell>
          <cell r="BY89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8" t="str">
            <v>ไม่พบ</v>
          </cell>
          <cell r="CB898"/>
          <cell r="CC898"/>
          <cell r="CF898"/>
          <cell r="CK898"/>
        </row>
        <row r="899">
          <cell r="B899">
            <v>2374</v>
          </cell>
          <cell r="C899">
            <v>891</v>
          </cell>
          <cell r="D899">
            <v>19</v>
          </cell>
          <cell r="E899">
            <v>12</v>
          </cell>
          <cell r="F899">
            <v>2566</v>
          </cell>
          <cell r="G899">
            <v>800022223583</v>
          </cell>
          <cell r="H899" t="str">
            <v>นาย</v>
          </cell>
          <cell r="I899" t="str">
            <v>ประภัตร์</v>
          </cell>
          <cell r="J899" t="str">
            <v>สารินจา</v>
          </cell>
          <cell r="K899">
            <v>3500300312237</v>
          </cell>
          <cell r="L899" t="str">
            <v>จอมทอง</v>
          </cell>
          <cell r="M899" t="str">
            <v>เชียงใหม่ 3</v>
          </cell>
          <cell r="N899">
            <v>8</v>
          </cell>
          <cell r="O899" t="str">
            <v>ธนาคารประชาชน</v>
          </cell>
          <cell r="P899" t="str">
            <v>1.บุคคลค้ำประกัน</v>
          </cell>
          <cell r="Q899">
            <v>31196</v>
          </cell>
          <cell r="R899">
            <v>6530.88</v>
          </cell>
          <cell r="S899" t="str">
            <v>จังหวัดฮอด</v>
          </cell>
          <cell r="T899" t="str">
            <v>ผบ.1154</v>
          </cell>
          <cell r="U899">
            <v>2562</v>
          </cell>
          <cell r="V899" t="str">
            <v>ผบ.1117</v>
          </cell>
          <cell r="W899">
            <v>2562</v>
          </cell>
          <cell r="AA899">
            <v>18</v>
          </cell>
          <cell r="AB899">
            <v>11</v>
          </cell>
          <cell r="AC899">
            <v>2562</v>
          </cell>
          <cell r="BB899" t="str">
            <v>สืบทรัพย์ 22/4/67//ลง27/5/67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นายประภัตร์ สารินจา</v>
          </cell>
          <cell r="BU899">
            <v>883262011809</v>
          </cell>
          <cell r="BV899"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899" t="str">
            <v>จำเลยที่ 1
คู่สมรสจำเลยที่ 1
จำเลยที่ 2
คู่สมรสจำเลยที่ 2
จำเลยที่ 3
คู่สมรสจำเลยที่ 3</v>
          </cell>
          <cell r="BX899" t="str">
            <v>3-5003-00312-23-7
3-5003-00254-35-1
3-5002-00568-77-9
3-6703-00829-61-1
3-5002-00469-61-4
3-5106-00518-71-0</v>
          </cell>
          <cell r="BY899"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99" t="str">
            <v>พบ</v>
          </cell>
          <cell r="CB899">
            <v>6</v>
          </cell>
          <cell r="CC899"/>
          <cell r="CF899"/>
          <cell r="CK899"/>
        </row>
        <row r="900">
          <cell r="B900">
            <v>2375</v>
          </cell>
          <cell r="C900">
            <v>892</v>
          </cell>
          <cell r="D900">
            <v>19</v>
          </cell>
          <cell r="E900">
            <v>12</v>
          </cell>
          <cell r="F900">
            <v>2566</v>
          </cell>
          <cell r="G900" t="str">
            <v>800077554221, 
800093659731</v>
          </cell>
          <cell r="H900" t="str">
            <v>นางสาว</v>
          </cell>
          <cell r="I900" t="str">
            <v>สุธารัตน์</v>
          </cell>
          <cell r="J900" t="str">
            <v>สุขเจริญ</v>
          </cell>
          <cell r="K900">
            <v>3600700656846</v>
          </cell>
          <cell r="L900" t="str">
            <v>จอมทอง</v>
          </cell>
          <cell r="M900" t="str">
            <v>เชียงใหม่ 3</v>
          </cell>
          <cell r="N900">
            <v>8</v>
          </cell>
          <cell r="O900" t="str">
            <v>สินเชื่อแก้ไขปัญหาหนี้นอกระบบPSA</v>
          </cell>
          <cell r="P900" t="str">
            <v>1.บุคคลค้ำประกัน</v>
          </cell>
          <cell r="Q900">
            <v>31941.16</v>
          </cell>
          <cell r="R900">
            <v>4734.83</v>
          </cell>
          <cell r="S900" t="str">
            <v>จังหวัดฮอด</v>
          </cell>
          <cell r="T900" t="str">
            <v>ผบE260</v>
          </cell>
          <cell r="U900">
            <v>2563</v>
          </cell>
          <cell r="V900" t="str">
            <v>ผบE128</v>
          </cell>
          <cell r="W900">
            <v>2563</v>
          </cell>
          <cell r="AA900">
            <v>13</v>
          </cell>
          <cell r="AB900">
            <v>8</v>
          </cell>
          <cell r="AC900">
            <v>2563</v>
          </cell>
          <cell r="BB900" t="str">
            <v>สืบทรัพย์ครั้งที่หนึ่ง22/03/67//ลงผล19/4/67//รายงาน17/5/2567//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นางสาวสุธารัตน์ สุขเจริญ</v>
          </cell>
          <cell r="BU900">
            <v>883263011126</v>
          </cell>
          <cell r="BV900" t="str">
            <v>1. นางสาวสุธารัตน์ สุขเจริญ
2.นางอุษณี รู้ฉลาด
3. นายคำปัน รู้ฉลาด
4.นายภูริทรรศ แสนศรี</v>
          </cell>
          <cell r="BW900" t="str">
            <v xml:space="preserve">จำเลยที่ 1
จำเลยที่ 2
คู่สมรสจำเลยที่ 2
จำเลยที่ 3
</v>
          </cell>
          <cell r="BX900" t="str">
            <v xml:space="preserve">3-5007-00656-84-6
3-5003-00351-57-7
3-5003-00338-39-2
3-5002-00555-63-4
</v>
          </cell>
          <cell r="BY9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0" t="str">
            <v>พบ</v>
          </cell>
          <cell r="CB900">
            <v>4</v>
          </cell>
          <cell r="CC900"/>
          <cell r="CF900"/>
          <cell r="CK900"/>
        </row>
        <row r="901">
          <cell r="B901">
            <v>2376</v>
          </cell>
          <cell r="C901">
            <v>893</v>
          </cell>
          <cell r="D901">
            <v>19</v>
          </cell>
          <cell r="E901">
            <v>12</v>
          </cell>
          <cell r="F901">
            <v>2566</v>
          </cell>
          <cell r="G901">
            <v>800045730853</v>
          </cell>
          <cell r="H901" t="str">
            <v>นาย</v>
          </cell>
          <cell r="I901" t="str">
            <v>สุเทพ</v>
          </cell>
          <cell r="J901" t="str">
            <v>สุทินนา</v>
          </cell>
          <cell r="K901">
            <v>3500200384813</v>
          </cell>
          <cell r="L901" t="str">
            <v>จอมทอง</v>
          </cell>
          <cell r="M901" t="str">
            <v>เชียงใหม่ 3</v>
          </cell>
          <cell r="N901">
            <v>8</v>
          </cell>
          <cell r="O901" t="str">
            <v>ธนาคารประชาชน</v>
          </cell>
          <cell r="P901" t="str">
            <v>1.บุคคลค้ำประกัน</v>
          </cell>
          <cell r="Q901">
            <v>37299.599999999999</v>
          </cell>
          <cell r="R901">
            <v>9351.82</v>
          </cell>
          <cell r="S901" t="str">
            <v>แขวงเชียงใหม่</v>
          </cell>
          <cell r="T901" t="str">
            <v>ผบ10374</v>
          </cell>
          <cell r="U901">
            <v>2562</v>
          </cell>
          <cell r="V901" t="str">
            <v>ผบ.11307</v>
          </cell>
          <cell r="W901">
            <v>2562</v>
          </cell>
          <cell r="AA901">
            <v>4</v>
          </cell>
          <cell r="AB901">
            <v>11</v>
          </cell>
          <cell r="AC901">
            <v>2562</v>
          </cell>
          <cell r="BB901" t="str">
            <v>สืบทรัพย์ 25/03/67//ลงผล9/4/67//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นายสุเทพ สุทินนา</v>
          </cell>
          <cell r="BU901">
            <v>883262011812</v>
          </cell>
          <cell r="BV901"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1" t="str">
            <v>จำเลยที่ 1
คู่สมรสจำเลยที่ 1
จำเลยที่ 2
คู่สมรสจำเลยที่ 2
จำเลยที่ 3
คู่สมรสจำเลยที่ 3</v>
          </cell>
          <cell r="BX901" t="str">
            <v xml:space="preserve">3-5002-00384-81-3
3-5002-00389-74-2
3-50002-00252-68-2
35002-00390-69-4
3-1506-00610-47-4
3-1506-00580-29-0
</v>
          </cell>
          <cell r="BY901"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1" t="str">
            <v>พบ</v>
          </cell>
          <cell r="CB901">
            <v>6</v>
          </cell>
          <cell r="CC901"/>
          <cell r="CF901"/>
          <cell r="CK901"/>
        </row>
        <row r="902">
          <cell r="B902">
            <v>2377</v>
          </cell>
          <cell r="C902">
            <v>894</v>
          </cell>
          <cell r="D902">
            <v>19</v>
          </cell>
          <cell r="E902">
            <v>12</v>
          </cell>
          <cell r="F902">
            <v>2566</v>
          </cell>
          <cell r="G902">
            <v>800057176979</v>
          </cell>
          <cell r="H902" t="str">
            <v>นาย</v>
          </cell>
          <cell r="I902" t="str">
            <v>สำราญ</v>
          </cell>
          <cell r="J902" t="str">
            <v>กุณาธรรม</v>
          </cell>
          <cell r="K902">
            <v>3500200538365</v>
          </cell>
          <cell r="L902" t="str">
            <v>จอมทอง</v>
          </cell>
          <cell r="M902" t="str">
            <v>เชียงใหม่ 3</v>
          </cell>
          <cell r="N902">
            <v>8</v>
          </cell>
          <cell r="O902" t="str">
            <v>สินเชื่ออุปโภคบริโภคเพื่อสังคม</v>
          </cell>
          <cell r="P902" t="str">
            <v>1.บุคคลค้ำประกัน</v>
          </cell>
          <cell r="Q902">
            <v>31241.200000000001</v>
          </cell>
          <cell r="R902">
            <v>6828.97</v>
          </cell>
          <cell r="S902" t="str">
            <v>จังหวัดฮอด</v>
          </cell>
          <cell r="T902" t="str">
            <v>ผบ1173</v>
          </cell>
          <cell r="U902">
            <v>2562</v>
          </cell>
          <cell r="V902" t="str">
            <v>ผบ.1152</v>
          </cell>
          <cell r="W902">
            <v>2562</v>
          </cell>
          <cell r="AA902">
            <v>18</v>
          </cell>
          <cell r="AB902">
            <v>11</v>
          </cell>
          <cell r="AC902">
            <v>2562</v>
          </cell>
          <cell r="BB902" t="str">
            <v>สืบทรัพย์ 22/03/67//ลงผล4/4/67//รายงานผล20/5/67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นายสำราญ กุณาธรรม</v>
          </cell>
          <cell r="BU902">
            <v>883262011814</v>
          </cell>
          <cell r="BV902"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2" t="str">
            <v xml:space="preserve">จำเลยที่ 1
คู่สมรสจำเลยที่ 1
จำเลยที่ 2
คู่สมรสจำเลยที่ 2
จำเลยที่ 3
คู่สมรสจำเลยที่ 3
</v>
          </cell>
          <cell r="BX902" t="str">
            <v>3-5002-00838-36-5
3-5002-00040-90-1
3-5002-00864-19-0
3-5002-00043-80-3
3-5002-00017-30-6
3-5002-00893-42-4</v>
          </cell>
          <cell r="BY902"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2" t="str">
            <v>พบ</v>
          </cell>
          <cell r="CB902">
            <v>6</v>
          </cell>
          <cell r="CC902"/>
          <cell r="CF902"/>
          <cell r="CK902"/>
        </row>
        <row r="903">
          <cell r="B903">
            <v>2378</v>
          </cell>
          <cell r="C903">
            <v>895</v>
          </cell>
          <cell r="D903">
            <v>19</v>
          </cell>
          <cell r="E903">
            <v>12</v>
          </cell>
          <cell r="F903">
            <v>2566</v>
          </cell>
          <cell r="G903">
            <v>800088318137</v>
          </cell>
          <cell r="H903" t="str">
            <v>นาง</v>
          </cell>
          <cell r="I903" t="str">
            <v>ทศพร</v>
          </cell>
          <cell r="J903" t="str">
            <v>นามเทพ</v>
          </cell>
          <cell r="K903">
            <v>3500200881639</v>
          </cell>
          <cell r="L903" t="str">
            <v>จอมทอง</v>
          </cell>
          <cell r="M903" t="str">
            <v>เชียงใหม่ 3</v>
          </cell>
          <cell r="N903">
            <v>8</v>
          </cell>
          <cell r="O903" t="str">
            <v>สินเชื่อแก้ไขปัญหาหนี้นอกระบบPSA</v>
          </cell>
          <cell r="P903" t="str">
            <v>1.บุคคลค้ำประกัน</v>
          </cell>
          <cell r="Q903">
            <v>42131.64</v>
          </cell>
          <cell r="R903">
            <v>3464.46</v>
          </cell>
          <cell r="S903" t="str">
            <v>จังหวัดฮอด</v>
          </cell>
          <cell r="T903" t="str">
            <v>ผบ1147</v>
          </cell>
          <cell r="U903">
            <v>2562</v>
          </cell>
          <cell r="V903" t="str">
            <v>ผบ.1132</v>
          </cell>
          <cell r="W903">
            <v>2562</v>
          </cell>
          <cell r="AA903">
            <v>18</v>
          </cell>
          <cell r="AB903">
            <v>11</v>
          </cell>
          <cell r="AC903">
            <v>2562</v>
          </cell>
          <cell r="BB903" t="str">
            <v>สืบทรัพย์ 25/03/67//ลงผล6/4/67//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นางทศพร นามเทพ</v>
          </cell>
          <cell r="BU903">
            <v>883262011816</v>
          </cell>
          <cell r="BV903" t="str">
            <v>1.นางทศพร นามเทพ 
2.นางอัญชลี ปล้องทอง
3. นายจตุพร ปล้องทอง
4.นายนภัสกร สุริยะ</v>
          </cell>
          <cell r="BW903" t="str">
            <v xml:space="preserve">จำเลยที่ 1
จำเลยที่ 2
คู่สมรสจำเลยที่ 2
จำเลยที่ 3
</v>
          </cell>
          <cell r="BX903" t="str">
            <v xml:space="preserve">3-5002-00881-63-9
3-5002-00881-70-1
3-5002-00860-18-6
3-5002-00001-43-4
</v>
          </cell>
          <cell r="BY903"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3" t="str">
            <v>พบ</v>
          </cell>
          <cell r="CB903">
            <v>4</v>
          </cell>
          <cell r="CC903"/>
          <cell r="CF903"/>
          <cell r="CK903"/>
        </row>
        <row r="904">
          <cell r="B904">
            <v>2379</v>
          </cell>
          <cell r="C904">
            <v>896</v>
          </cell>
          <cell r="D904">
            <v>19</v>
          </cell>
          <cell r="E904">
            <v>12</v>
          </cell>
          <cell r="F904">
            <v>2566</v>
          </cell>
          <cell r="G904">
            <v>800087790641</v>
          </cell>
          <cell r="H904" t="str">
            <v>นาย</v>
          </cell>
          <cell r="I904" t="str">
            <v>อิสรชัย</v>
          </cell>
          <cell r="J904" t="str">
            <v>สายแปลง</v>
          </cell>
          <cell r="K904">
            <v>3660700441131</v>
          </cell>
          <cell r="L904" t="str">
            <v>จอมทอง</v>
          </cell>
          <cell r="M904" t="str">
            <v>เชียงใหม่ 3</v>
          </cell>
          <cell r="N904">
            <v>8</v>
          </cell>
          <cell r="O904" t="str">
            <v>ธนาคารประชาชน</v>
          </cell>
          <cell r="P904" t="str">
            <v>1.บุคคลค้ำประกัน</v>
          </cell>
          <cell r="Q904">
            <v>193748.75</v>
          </cell>
          <cell r="R904">
            <v>20881.97</v>
          </cell>
          <cell r="S904" t="str">
            <v>จังหวัดฮอด</v>
          </cell>
          <cell r="T904" t="str">
            <v>ผบ1138</v>
          </cell>
          <cell r="U904">
            <v>2562</v>
          </cell>
          <cell r="V904" t="str">
            <v>ผบ1135</v>
          </cell>
          <cell r="W904">
            <v>2562</v>
          </cell>
          <cell r="X904">
            <v>18</v>
          </cell>
          <cell r="Y904">
            <v>11</v>
          </cell>
          <cell r="Z904">
            <v>2562</v>
          </cell>
          <cell r="AA904">
            <v>18</v>
          </cell>
          <cell r="AB904">
            <v>11</v>
          </cell>
          <cell r="AC904">
            <v>2562</v>
          </cell>
          <cell r="BB904" t="str">
            <v>สืบทรัพย์ 22/1/67//ลงผลสืบทรัพย์ 26/1/67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นายอิสรชัย สายแปลง</v>
          </cell>
          <cell r="BU904">
            <v>883262011817</v>
          </cell>
          <cell r="BV904" t="str">
            <v>นายอิสรชัย    สายแปลง
นายบดินทร์  ยศบุญยืน
นางสาวอรอนงค์  วรรณหนอง</v>
          </cell>
          <cell r="BW904" t="str">
            <v>จำเลยที่ 1
จำเลยที่ 2
จำเลยที่ 3</v>
          </cell>
          <cell r="BX904" t="str">
            <v>3-6607-00441-13-1
1-5099-00899-96-6
1-5103-00076-70-7</v>
          </cell>
          <cell r="BY904"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4" t="str">
            <v>ไม่พบ</v>
          </cell>
          <cell r="CB904"/>
          <cell r="CC904"/>
          <cell r="CF904"/>
          <cell r="CK904"/>
        </row>
        <row r="905">
          <cell r="B905">
            <v>2380</v>
          </cell>
          <cell r="C905">
            <v>897</v>
          </cell>
          <cell r="D905">
            <v>19</v>
          </cell>
          <cell r="E905">
            <v>12</v>
          </cell>
          <cell r="F905">
            <v>2566</v>
          </cell>
          <cell r="G905">
            <v>800049849923</v>
          </cell>
          <cell r="H905" t="str">
            <v>นาย</v>
          </cell>
          <cell r="I905" t="str">
            <v>ไพสนธ์</v>
          </cell>
          <cell r="J905" t="str">
            <v>เกษมสุข</v>
          </cell>
          <cell r="K905">
            <v>3500200637541</v>
          </cell>
          <cell r="L905" t="str">
            <v>จอมทอง</v>
          </cell>
          <cell r="M905" t="str">
            <v>เชียงใหม่ 3</v>
          </cell>
          <cell r="N905">
            <v>8</v>
          </cell>
          <cell r="O905" t="str">
            <v>ธนาคารประชาชน</v>
          </cell>
          <cell r="P905" t="str">
            <v>1.บุคคลค้ำประกัน</v>
          </cell>
          <cell r="Q905">
            <v>35380.85</v>
          </cell>
          <cell r="R905">
            <v>9037.7900000000009</v>
          </cell>
          <cell r="S905" t="str">
            <v>แขวงเชียงใหม่</v>
          </cell>
          <cell r="T905" t="str">
            <v>ผบ829</v>
          </cell>
          <cell r="U905">
            <v>2564</v>
          </cell>
          <cell r="V905" t="str">
            <v>ผบ1066</v>
          </cell>
          <cell r="W905">
            <v>2564</v>
          </cell>
          <cell r="AA905">
            <v>6</v>
          </cell>
          <cell r="AB905">
            <v>7</v>
          </cell>
          <cell r="AC905">
            <v>2564</v>
          </cell>
          <cell r="BB905" t="str">
            <v>สืบทรัพย์ 25/03/67//ลงผล6/4/67//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นายไพสนธ์ เกษมสุข</v>
          </cell>
          <cell r="BU905">
            <v>883263011140</v>
          </cell>
          <cell r="BV905"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5" t="str">
            <v>จำเลยที่ 1
คู่สมรสจำเลยที่ 1
จำเลยที่ 2
คู่สมรสจำเลยที่ 2
จำเลยที่ 3
คู่สมรสจำเลยที่ 3</v>
          </cell>
          <cell r="BX905" t="str">
            <v>3-5002-00637-54-1
3-5002-00780-50-6
3-5002-00736-56-6
3-5012-00405-95-1
3-5002-00738-95-0
3-5002-00737-22-8</v>
          </cell>
          <cell r="BY90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5" t="str">
            <v>พบ</v>
          </cell>
          <cell r="CB905">
            <v>6</v>
          </cell>
          <cell r="CC905"/>
          <cell r="CF905"/>
          <cell r="CK905"/>
        </row>
        <row r="906">
          <cell r="B906">
            <v>2381</v>
          </cell>
          <cell r="C906">
            <v>898</v>
          </cell>
          <cell r="D906">
            <v>19</v>
          </cell>
          <cell r="E906">
            <v>12</v>
          </cell>
          <cell r="F906">
            <v>2566</v>
          </cell>
          <cell r="G906">
            <v>800090479745</v>
          </cell>
          <cell r="H906" t="str">
            <v>นางสาว</v>
          </cell>
          <cell r="I906" t="str">
            <v>วิภาวี</v>
          </cell>
          <cell r="J906" t="str">
            <v>ดวงเนตร</v>
          </cell>
          <cell r="K906">
            <v>1102700727425</v>
          </cell>
          <cell r="L906" t="str">
            <v>จอมทอง</v>
          </cell>
          <cell r="M906" t="str">
            <v>เชียงใหม่ 3</v>
          </cell>
          <cell r="N906">
            <v>8</v>
          </cell>
          <cell r="O906" t="str">
            <v>สินเชื่อแก้ไขปัญหาหนี้นอกระบบPSA</v>
          </cell>
          <cell r="P906" t="str">
            <v>1.บุคคลค้ำประกัน</v>
          </cell>
          <cell r="Q906">
            <v>28297.72</v>
          </cell>
          <cell r="R906">
            <v>6156.3</v>
          </cell>
          <cell r="S906" t="str">
            <v>จังหวัดฮอด</v>
          </cell>
          <cell r="T906" t="str">
            <v>ผบE506</v>
          </cell>
          <cell r="U906">
            <v>2564</v>
          </cell>
          <cell r="V906" t="str">
            <v>ผบE629</v>
          </cell>
          <cell r="W906">
            <v>2564</v>
          </cell>
          <cell r="X906">
            <v>18</v>
          </cell>
          <cell r="Y906">
            <v>11</v>
          </cell>
          <cell r="Z906">
            <v>2562</v>
          </cell>
          <cell r="AA906">
            <v>25</v>
          </cell>
          <cell r="AB906">
            <v>10</v>
          </cell>
          <cell r="AC906">
            <v>2564</v>
          </cell>
          <cell r="BB906" t="str">
            <v>สืบทรัพย์ 22/03/67//ลงผล19/4/67//ลงผลคัดภาพลักษณ์17/5/2567//รายงานผลรอบที่หนึ่ง17/5/67//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นางสาววิภาวี ดวงเนตร</v>
          </cell>
          <cell r="BU906">
            <v>883263011148</v>
          </cell>
          <cell r="BV906" t="str">
            <v>1.นางสาววิภาวี ดวงเนตร
2.นางพิกุล ปัญโญ
3. นาบบุญรัตน์ ปัญโญ
4.นางอำภา ดวงเนตร
5.นายวินัย ดวงเนตร</v>
          </cell>
          <cell r="BW906" t="str">
            <v>จำเลยที่ 1
จำเลยที่ 2
คู่สมรสจำเลยที่ 2
จำเลยที่ 3
คู่สมรสจำเลยที่ 3</v>
          </cell>
          <cell r="BX906" t="str">
            <v xml:space="preserve">1-1027-00727-42-5
3-5012-00894-99-5
3-5012-00015-10-0
3-5002-00070-81-9
3-7002-00146-57-1
</v>
          </cell>
          <cell r="BY9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6" t="str">
            <v>พบ</v>
          </cell>
          <cell r="CB906">
            <v>5</v>
          </cell>
          <cell r="CC906"/>
          <cell r="CF906"/>
          <cell r="CK906"/>
        </row>
        <row r="907">
          <cell r="B907">
            <v>2382</v>
          </cell>
          <cell r="C907">
            <v>899</v>
          </cell>
          <cell r="D907">
            <v>19</v>
          </cell>
          <cell r="E907">
            <v>12</v>
          </cell>
          <cell r="F907">
            <v>2566</v>
          </cell>
          <cell r="G907">
            <v>800070778645</v>
          </cell>
          <cell r="H907" t="str">
            <v>นางสาว</v>
          </cell>
          <cell r="I907" t="str">
            <v>เกศริน</v>
          </cell>
          <cell r="J907" t="str">
            <v>อรุณแก้ว</v>
          </cell>
          <cell r="K907">
            <v>3501300282533</v>
          </cell>
          <cell r="L907" t="str">
            <v>อมก๋อย</v>
          </cell>
          <cell r="M907" t="str">
            <v>เชียงใหม่ 3</v>
          </cell>
          <cell r="N907">
            <v>8</v>
          </cell>
          <cell r="O907" t="str">
            <v>ธนาคารประชาชน</v>
          </cell>
          <cell r="P907" t="str">
            <v>1.บุคคลค้ำประกัน</v>
          </cell>
          <cell r="Q907">
            <v>90000.11</v>
          </cell>
          <cell r="R907">
            <v>19210.91</v>
          </cell>
          <cell r="S907" t="str">
            <v>แขวงเชียงใหม่</v>
          </cell>
          <cell r="T907" t="str">
            <v>ผบ.7139</v>
          </cell>
          <cell r="U907">
            <v>2563</v>
          </cell>
          <cell r="V907" t="str">
            <v>ผบ.3437</v>
          </cell>
          <cell r="W907">
            <v>2563</v>
          </cell>
          <cell r="X907">
            <v>1</v>
          </cell>
          <cell r="Y907">
            <v>6</v>
          </cell>
          <cell r="Z907">
            <v>2564</v>
          </cell>
          <cell r="AA907">
            <v>6</v>
          </cell>
          <cell r="AB907">
            <v>7</v>
          </cell>
          <cell r="AC907">
            <v>2564</v>
          </cell>
          <cell r="BB907" t="str">
            <v>สืบทรัพย์ 22/03/67//ลงผล3/4/67//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นางสาวเกศริน อรุณแก้ว</v>
          </cell>
          <cell r="BU907">
            <v>883263011200</v>
          </cell>
          <cell r="BV907" t="str">
            <v>1.นางสาวเกศริน อรุณแก้ว
2.นางสาวกชพร ขาวน้อย</v>
          </cell>
          <cell r="BW907" t="str">
            <v>จำเลขที่ 1
จำเลขที่ 2</v>
          </cell>
          <cell r="BX907" t="str">
            <v>3-5013-00282-53-3
3-5005-00362-76-9</v>
          </cell>
          <cell r="BY907"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7" t="str">
            <v>พบ</v>
          </cell>
          <cell r="CB907">
            <v>2</v>
          </cell>
          <cell r="CC907"/>
          <cell r="CF907"/>
          <cell r="CK907"/>
        </row>
        <row r="908">
          <cell r="B908">
            <v>2383</v>
          </cell>
          <cell r="C908">
            <v>900</v>
          </cell>
          <cell r="D908">
            <v>19</v>
          </cell>
          <cell r="E908">
            <v>12</v>
          </cell>
          <cell r="F908">
            <v>2566</v>
          </cell>
          <cell r="G908">
            <v>800042354467</v>
          </cell>
          <cell r="H908" t="str">
            <v>นาย</v>
          </cell>
          <cell r="I908" t="str">
            <v>กวี</v>
          </cell>
          <cell r="J908" t="str">
            <v>ชงโคผดุง</v>
          </cell>
          <cell r="K908">
            <v>2501800043289</v>
          </cell>
          <cell r="L908" t="str">
            <v>อมก๋อย</v>
          </cell>
          <cell r="M908" t="str">
            <v>เชียงใหม่ 3</v>
          </cell>
          <cell r="N908">
            <v>8</v>
          </cell>
          <cell r="O908" t="str">
            <v>ธนาคารประชาชน</v>
          </cell>
          <cell r="P908" t="str">
            <v>1.บุคคลค้ำประกัน</v>
          </cell>
          <cell r="Q908">
            <v>93467.520000000004</v>
          </cell>
          <cell r="R908">
            <v>15549.02</v>
          </cell>
          <cell r="S908" t="str">
            <v>จังหวัดฮอด</v>
          </cell>
          <cell r="T908" t="str">
            <v>ผบE329</v>
          </cell>
          <cell r="U908">
            <v>2563</v>
          </cell>
          <cell r="V908" t="str">
            <v>ผบE170</v>
          </cell>
          <cell r="W908">
            <v>2563</v>
          </cell>
          <cell r="AA908">
            <v>19</v>
          </cell>
          <cell r="AB908">
            <v>12</v>
          </cell>
          <cell r="AC908">
            <v>2563</v>
          </cell>
          <cell r="BB908" t="str">
            <v>สืบทรัพย์วันที่ 22/3/67//ลงผลวันที่ 26/6/2567</v>
          </cell>
          <cell r="BC908">
            <v>1500</v>
          </cell>
          <cell r="BD908">
            <v>1</v>
          </cell>
          <cell r="BE908">
            <v>7</v>
          </cell>
          <cell r="BF908">
            <v>2567</v>
          </cell>
          <cell r="BG908">
            <v>0</v>
          </cell>
          <cell r="BH908" t="str">
            <v>-</v>
          </cell>
          <cell r="BI908" t="str">
            <v>-</v>
          </cell>
          <cell r="BJ908" t="str">
            <v>-</v>
          </cell>
          <cell r="BK908">
            <v>0</v>
          </cell>
          <cell r="BL908">
            <v>1100</v>
          </cell>
          <cell r="BM908">
            <v>0</v>
          </cell>
          <cell r="BN908" t="str">
            <v/>
          </cell>
          <cell r="BO908" t="str">
            <v/>
          </cell>
          <cell r="BP908" t="str">
            <v/>
          </cell>
          <cell r="BQ908" t="str">
            <v>-</v>
          </cell>
          <cell r="BR908" t="str">
            <v>-</v>
          </cell>
          <cell r="BS908" t="str">
            <v>-</v>
          </cell>
          <cell r="BT908" t="str">
            <v>นายกวี ชงโคผดุง</v>
          </cell>
          <cell r="BU908">
            <v>883263011070</v>
          </cell>
          <cell r="BV908"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8" t="str">
            <v>จำเลยที่ 1
จำเลยที่ 2
คู่สมรสจำเลยที่ 2
จำเลยที่ 3
คู่สมรสจำเลยที่ 3</v>
          </cell>
          <cell r="BX908" t="str">
            <v>2-5018-00043-28-9
1-5018-00006-99-7
1-5018-00059-67-5
2-5018-0030-74-8
5-5099-00094-60-0</v>
          </cell>
          <cell r="BY90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8" t="str">
            <v>ไม่พบ</v>
          </cell>
          <cell r="CA908"/>
          <cell r="CB908">
            <v>5</v>
          </cell>
          <cell r="CC908"/>
          <cell r="CF908"/>
          <cell r="CK908"/>
        </row>
        <row r="909">
          <cell r="B909">
            <v>2384</v>
          </cell>
          <cell r="C909">
            <v>901</v>
          </cell>
          <cell r="D909">
            <v>19</v>
          </cell>
          <cell r="E909">
            <v>12</v>
          </cell>
          <cell r="F909">
            <v>2566</v>
          </cell>
          <cell r="G909">
            <v>800051831983</v>
          </cell>
          <cell r="H909" t="str">
            <v>นาย</v>
          </cell>
          <cell r="I909" t="str">
            <v>ประเสริฐ</v>
          </cell>
          <cell r="J909" t="str">
            <v>เรือนแก้ว</v>
          </cell>
          <cell r="K909">
            <v>3501800007001</v>
          </cell>
          <cell r="L909" t="str">
            <v>อมก๋อย</v>
          </cell>
          <cell r="M909" t="str">
            <v>เชียงใหม่ 3</v>
          </cell>
          <cell r="N909">
            <v>8</v>
          </cell>
          <cell r="O909" t="str">
            <v>ธนาคารประชาชน</v>
          </cell>
          <cell r="P909" t="str">
            <v>1.บุคคลค้ำประกัน</v>
          </cell>
          <cell r="Q909">
            <v>143386.78</v>
          </cell>
          <cell r="R909">
            <v>20822.98</v>
          </cell>
          <cell r="S909" t="str">
            <v>จังหวัดฮอด</v>
          </cell>
          <cell r="T909" t="str">
            <v>ผบ.1186</v>
          </cell>
          <cell r="U909">
            <v>2562</v>
          </cell>
          <cell r="V909" t="str">
            <v>ผบ.1144</v>
          </cell>
          <cell r="W909">
            <v>2562</v>
          </cell>
          <cell r="X909">
            <v>1</v>
          </cell>
          <cell r="Y909">
            <v>6</v>
          </cell>
          <cell r="Z909">
            <v>2564</v>
          </cell>
          <cell r="AA909">
            <v>18</v>
          </cell>
          <cell r="AB909">
            <v>11</v>
          </cell>
          <cell r="AC909">
            <v>2562</v>
          </cell>
          <cell r="BB909" t="str">
            <v>สืบทรัพย์วันที่ 22/3/67//ลงผลวันที่ 26/6/2567</v>
          </cell>
          <cell r="BC909">
            <v>1200</v>
          </cell>
          <cell r="BD909">
            <v>1</v>
          </cell>
          <cell r="BE909">
            <v>7</v>
          </cell>
          <cell r="BF909">
            <v>2567</v>
          </cell>
          <cell r="BG909">
            <v>0</v>
          </cell>
          <cell r="BH909" t="str">
            <v>-</v>
          </cell>
          <cell r="BI909" t="str">
            <v>-</v>
          </cell>
          <cell r="BJ909" t="str">
            <v>-</v>
          </cell>
          <cell r="BK909">
            <v>0</v>
          </cell>
          <cell r="BL909">
            <v>870</v>
          </cell>
          <cell r="BM909">
            <v>0</v>
          </cell>
          <cell r="BN909" t="str">
            <v/>
          </cell>
          <cell r="BO909" t="str">
            <v/>
          </cell>
          <cell r="BP909" t="str">
            <v/>
          </cell>
          <cell r="BQ909" t="str">
            <v>-</v>
          </cell>
          <cell r="BR909" t="str">
            <v>-</v>
          </cell>
          <cell r="BS909" t="str">
            <v>-</v>
          </cell>
          <cell r="BT909" t="str">
            <v>นายประเสริฐ เรือนแก้ว</v>
          </cell>
          <cell r="BU909">
            <v>883262010712</v>
          </cell>
          <cell r="BV909" t="str">
            <v>1.นายประเสริฐ   เรือนแก้ว
2.นายดวงรัตน์  เปียงเพี้ยง
3.นางผ่องศรี  แก้วกัน
4.นายกิ่ง  แก้วกัน</v>
          </cell>
          <cell r="BW909" t="str">
            <v>จำเลยที่ 1
จำเลยที่ 2
จำเลยที่ 3
คู่สมรสจำเลยที่ 3</v>
          </cell>
          <cell r="BX909" t="str">
            <v>3-5018-00007-00-1
3-5018-00239-37-9
3-5018-00239-39-4
3-5018-00012-53-5</v>
          </cell>
          <cell r="BY90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09" t="str">
            <v>ไม่พบ</v>
          </cell>
          <cell r="CB909"/>
          <cell r="CC909"/>
          <cell r="CF909"/>
          <cell r="CK909"/>
        </row>
        <row r="910">
          <cell r="B910">
            <v>2385</v>
          </cell>
          <cell r="C910">
            <v>902</v>
          </cell>
          <cell r="D910">
            <v>19</v>
          </cell>
          <cell r="E910">
            <v>12</v>
          </cell>
          <cell r="F910">
            <v>2566</v>
          </cell>
          <cell r="G910">
            <v>800059924152</v>
          </cell>
          <cell r="H910" t="str">
            <v>นาย</v>
          </cell>
          <cell r="I910" t="str">
            <v>อุทัย</v>
          </cell>
          <cell r="J910" t="str">
            <v>เรือนแก้ว</v>
          </cell>
          <cell r="K910">
            <v>1501600069689</v>
          </cell>
          <cell r="L910" t="str">
            <v>อมก๋อย</v>
          </cell>
          <cell r="M910" t="str">
            <v>เชียงใหม่ 3</v>
          </cell>
          <cell r="N910">
            <v>8</v>
          </cell>
          <cell r="O910" t="str">
            <v>ธนาคารประชาชน</v>
          </cell>
          <cell r="P910" t="str">
            <v>1.บุคคลค้ำประกัน</v>
          </cell>
          <cell r="Q910">
            <v>176881</v>
          </cell>
          <cell r="R910">
            <v>24192.35</v>
          </cell>
          <cell r="S910" t="str">
            <v>จังหวัดฮอด</v>
          </cell>
          <cell r="T910" t="str">
            <v>ผบ.1185</v>
          </cell>
          <cell r="U910">
            <v>2562</v>
          </cell>
          <cell r="V910" t="str">
            <v>ผบ.1146</v>
          </cell>
          <cell r="W910">
            <v>2562</v>
          </cell>
          <cell r="AA910">
            <v>18</v>
          </cell>
          <cell r="AB910">
            <v>11</v>
          </cell>
          <cell r="AC910">
            <v>2562</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นายอุทัย เรือนแก้ว</v>
          </cell>
          <cell r="BU910">
            <v>883262010711</v>
          </cell>
          <cell r="BV910" t="str">
            <v>1.นายอุทัย เรือนแก้ว
2.นางสาวอัมรา โกนมูล
3.นายสรยุทธ จันทรา
4.นางสาวปวีณา เรือนแก้ว</v>
          </cell>
          <cell r="BW910" t="str">
            <v xml:space="preserve">จำเลยที่ 1
จำเลยที่ 2
จำเลยที่ 3
คู่สมรสจำเลยที่ 3
</v>
          </cell>
          <cell r="BX910" t="str">
            <v>1-5018-00069-68-9
1-5018-00001-13-8
3-5705-01191-90-9
3-5018-00007-01-9</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0" t="str">
            <v>ไม่พบ</v>
          </cell>
          <cell r="CA910"/>
          <cell r="CB910">
            <v>4</v>
          </cell>
          <cell r="CC910"/>
          <cell r="CF910"/>
          <cell r="CK910"/>
        </row>
        <row r="911">
          <cell r="B911">
            <v>2386</v>
          </cell>
          <cell r="C911">
            <v>903</v>
          </cell>
          <cell r="D911">
            <v>19</v>
          </cell>
          <cell r="E911">
            <v>12</v>
          </cell>
          <cell r="F911">
            <v>2566</v>
          </cell>
          <cell r="G911">
            <v>800039182798</v>
          </cell>
          <cell r="H911" t="str">
            <v>นางสาว</v>
          </cell>
          <cell r="I911" t="str">
            <v>คำแดง</v>
          </cell>
          <cell r="J911" t="str">
            <v>วงษ์จี๋</v>
          </cell>
          <cell r="K911">
            <v>3501800042124</v>
          </cell>
          <cell r="L911" t="str">
            <v>อมก๋อย</v>
          </cell>
          <cell r="M911" t="str">
            <v>เชียงใหม่ 3</v>
          </cell>
          <cell r="N911">
            <v>8</v>
          </cell>
          <cell r="O911" t="str">
            <v>ธนาคารประชาชน</v>
          </cell>
          <cell r="P911" t="str">
            <v>1.บุคคลค้ำประกัน</v>
          </cell>
          <cell r="Q911">
            <v>66155.100000000006</v>
          </cell>
          <cell r="R911">
            <v>24912.28</v>
          </cell>
          <cell r="S911" t="str">
            <v>จังหวัดฮอด</v>
          </cell>
          <cell r="T911" t="str">
            <v>ผบE331</v>
          </cell>
          <cell r="U911">
            <v>2563</v>
          </cell>
          <cell r="V911" t="str">
            <v>ผบE172</v>
          </cell>
          <cell r="W911">
            <v>2563</v>
          </cell>
          <cell r="AA911">
            <v>19</v>
          </cell>
          <cell r="AB911">
            <v>8</v>
          </cell>
          <cell r="AC911">
            <v>2563</v>
          </cell>
          <cell r="BB911" t="str">
            <v>14/05/67//ลงผล 21/5/67//รายงานผล21/5/67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นางสาวคำแดง วงษ์จี๋</v>
          </cell>
          <cell r="BU911">
            <v>883263011064</v>
          </cell>
          <cell r="BV911"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1" t="str">
            <v>จำเลยที่ 1
จำเลยที่ 2
คู่สมรสจำเลยที่ 2
จำเลยที่ 3
คู่สมรสจำเลยที่ 3</v>
          </cell>
          <cell r="BX911" t="str">
            <v xml:space="preserve">3-5018-00042-12-4
1-5099-00658--98-5
1-5299-00210-65-8
3-5018-00043-30-9
3-6501-01351-41-0
</v>
          </cell>
          <cell r="BY9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1" t="str">
            <v>ใม่พบ</v>
          </cell>
          <cell r="CB911">
            <v>5</v>
          </cell>
          <cell r="CC911"/>
          <cell r="CF911"/>
          <cell r="CK911"/>
        </row>
        <row r="912">
          <cell r="B912">
            <v>2387</v>
          </cell>
          <cell r="C912">
            <v>904</v>
          </cell>
          <cell r="D912">
            <v>19</v>
          </cell>
          <cell r="E912">
            <v>12</v>
          </cell>
          <cell r="F912">
            <v>2566</v>
          </cell>
          <cell r="G912">
            <v>800039070183</v>
          </cell>
          <cell r="H912" t="str">
            <v>นางสาว</v>
          </cell>
          <cell r="I912" t="str">
            <v>นิพาพร</v>
          </cell>
          <cell r="J912" t="str">
            <v>ใจเป็ง</v>
          </cell>
          <cell r="K912">
            <v>3501700225707</v>
          </cell>
          <cell r="L912" t="str">
            <v>ดอยเต่า</v>
          </cell>
          <cell r="M912" t="str">
            <v>เชียงใหม่ 3</v>
          </cell>
          <cell r="N912">
            <v>8</v>
          </cell>
          <cell r="O912" t="str">
            <v>สินเชื่อองค์กรชุมชน</v>
          </cell>
          <cell r="P912" t="str">
            <v>1.บุคคลค้ำประกัน</v>
          </cell>
          <cell r="Q912"/>
          <cell r="R912"/>
          <cell r="S912" t="str">
            <v>จังหวัดฮอด</v>
          </cell>
          <cell r="T912" t="str">
            <v>ผบ.353</v>
          </cell>
          <cell r="U912">
            <v>2561</v>
          </cell>
          <cell r="V912" t="str">
            <v>ผบ.444</v>
          </cell>
          <cell r="W912">
            <v>2561</v>
          </cell>
          <cell r="X912">
            <v>2</v>
          </cell>
          <cell r="Y912">
            <v>7</v>
          </cell>
          <cell r="Z912">
            <v>2561</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นางสาวนิพาพร ใจเป็ง</v>
          </cell>
          <cell r="BU912">
            <v>823761010008</v>
          </cell>
          <cell r="BV912" t="str">
            <v xml:space="preserve">1.นางนิภาพร  ใจเป็ง
2.นายสวัสดิ์  ใจเป็ง
3.นางแสงเทียน  วีแลน
4.นายศรีลา  ต๊ะเหมย
</v>
          </cell>
          <cell r="BW912" t="str">
            <v xml:space="preserve">จำเลยที่ 1
คู่สมรสจำเลยที่ 1
จำเลยที่2
จำเลยที่ 3
</v>
          </cell>
          <cell r="BX912" t="str">
            <v xml:space="preserve">3-5017-00225-70-7
3-5017-00217-39-9
3-5017-00182-26-9
3-5017-00221-70-1
</v>
          </cell>
          <cell r="BY9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2" t="str">
            <v>ไม่พบทรัพย์</v>
          </cell>
          <cell r="CB912"/>
          <cell r="CC912"/>
          <cell r="CF912"/>
          <cell r="CK912"/>
        </row>
        <row r="913">
          <cell r="B913">
            <v>2388</v>
          </cell>
          <cell r="C913">
            <v>905</v>
          </cell>
          <cell r="D913">
            <v>19</v>
          </cell>
          <cell r="E913">
            <v>12</v>
          </cell>
          <cell r="F913">
            <v>2566</v>
          </cell>
          <cell r="G913">
            <v>800044383308</v>
          </cell>
          <cell r="H913" t="str">
            <v>นาง</v>
          </cell>
          <cell r="I913" t="str">
            <v>วรรณา</v>
          </cell>
          <cell r="J913" t="str">
            <v>กิจรัตนี</v>
          </cell>
          <cell r="K913">
            <v>3141200419476</v>
          </cell>
          <cell r="L913" t="str">
            <v>ดอยเต่า</v>
          </cell>
          <cell r="M913" t="str">
            <v>เชียงใหม่ 3</v>
          </cell>
          <cell r="N913">
            <v>8</v>
          </cell>
          <cell r="O913" t="str">
            <v>พัฒนาองค์กรชุมชน</v>
          </cell>
          <cell r="P913" t="str">
            <v>1.บุคคลค้ำประกัน</v>
          </cell>
          <cell r="Q913">
            <v>186506.71</v>
          </cell>
          <cell r="R913">
            <v>46146.080000000002</v>
          </cell>
          <cell r="S913" t="str">
            <v>จังหวัดฮอด</v>
          </cell>
          <cell r="T913" t="str">
            <v>ผบ.354</v>
          </cell>
          <cell r="U913">
            <v>2561</v>
          </cell>
          <cell r="V913" t="str">
            <v>ผบ.517</v>
          </cell>
          <cell r="W913">
            <v>2561</v>
          </cell>
          <cell r="AA913">
            <v>2</v>
          </cell>
          <cell r="AB913">
            <v>8</v>
          </cell>
          <cell r="AC913">
            <v>2561</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นางวรรณา กิจรัตนี</v>
          </cell>
          <cell r="BU913">
            <v>823761010033</v>
          </cell>
          <cell r="BV913" t="str">
            <v xml:space="preserve">1.นางวรรณา  กิจรัตนี
2.นายวรวุฒิ  ตาแสน
3.นายไพทูลย์  แปงเจอร์
4.นางจันทร  แปงเจอร์
</v>
          </cell>
          <cell r="BW913" t="str">
            <v xml:space="preserve">จำเลยที่ 1
จำเลยที่ 2
จำเลยที่ 3
คู่สมรสจำเลยที่ 3
</v>
          </cell>
          <cell r="BX913" t="str">
            <v xml:space="preserve">3-1412-00419-47-6
3-5017-00184-71-7
3-5017-00185-20-9
3-34-03-00186-48-9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2389</v>
          </cell>
          <cell r="C914">
            <v>906</v>
          </cell>
          <cell r="D914">
            <v>19</v>
          </cell>
          <cell r="E914">
            <v>12</v>
          </cell>
          <cell r="F914">
            <v>2566</v>
          </cell>
          <cell r="G914">
            <v>800047767283</v>
          </cell>
          <cell r="H914" t="str">
            <v>นางสาว</v>
          </cell>
          <cell r="I914" t="str">
            <v>รำไพ</v>
          </cell>
          <cell r="J914" t="str">
            <v>โพธิสัตย์</v>
          </cell>
          <cell r="K914">
            <v>3501700079000</v>
          </cell>
          <cell r="L914" t="str">
            <v>ดอยเต่า</v>
          </cell>
          <cell r="M914" t="str">
            <v>เชียงใหม่ 3</v>
          </cell>
          <cell r="N914">
            <v>8</v>
          </cell>
          <cell r="O914" t="str">
            <v>ธนาคารประชาชน</v>
          </cell>
          <cell r="P914" t="str">
            <v>1.บุคคลค้ำประกัน</v>
          </cell>
          <cell r="Q914">
            <v>47204.78</v>
          </cell>
          <cell r="R914">
            <v>10793.42</v>
          </cell>
          <cell r="S914" t="str">
            <v>จังหวัดฮอด</v>
          </cell>
          <cell r="T914" t="str">
            <v>ผบ352</v>
          </cell>
          <cell r="U914">
            <v>2561</v>
          </cell>
          <cell r="V914" t="str">
            <v>ผบ.516</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นางสาวรำไพ โพธิสัตย์</v>
          </cell>
          <cell r="BU914">
            <v>823761010009</v>
          </cell>
          <cell r="BV914" t="str">
            <v>1.นางสาวรำไพ  โพธิสัตย์
2.นางสาวทัศนีย์  โพธิสัตย์
3.นางประภาพน  ปวนปินตา
4.นายธนิต  ปวนปินตา</v>
          </cell>
          <cell r="BW914" t="str">
            <v xml:space="preserve">จำเลยที่ 1
จำเลยที่ 2
จำเลยที่ 3
คู่สมรสจำเลยที่ 3
</v>
          </cell>
          <cell r="BX914" t="str">
            <v>3-5017-00079-00-0
3-5017-00079-01-8
3-5017-00077-64-3
3-5017-00072-02-1</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2390</v>
          </cell>
          <cell r="C915">
            <v>907</v>
          </cell>
          <cell r="D915">
            <v>19</v>
          </cell>
          <cell r="E915">
            <v>12</v>
          </cell>
          <cell r="F915">
            <v>2566</v>
          </cell>
          <cell r="G915">
            <v>800071086105</v>
          </cell>
          <cell r="H915" t="str">
            <v>นาง</v>
          </cell>
          <cell r="I915" t="str">
            <v>วรรณา</v>
          </cell>
          <cell r="J915" t="str">
            <v>ปัญญา</v>
          </cell>
          <cell r="K915">
            <v>3500200469690</v>
          </cell>
          <cell r="L915" t="str">
            <v>จอมทอง</v>
          </cell>
          <cell r="M915" t="str">
            <v>เชียงใหม่ 3</v>
          </cell>
          <cell r="N915">
            <v>8</v>
          </cell>
          <cell r="O915" t="str">
            <v>ธนาคารประชาชน</v>
          </cell>
          <cell r="P915" t="str">
            <v>4.ไม่มีหลักประกัน</v>
          </cell>
          <cell r="Q915">
            <v>39972.47</v>
          </cell>
          <cell r="R915">
            <v>7857.82</v>
          </cell>
          <cell r="S915" t="str">
            <v>จังหวัดฮอด</v>
          </cell>
          <cell r="T915" t="str">
            <v>ผบ.1157</v>
          </cell>
          <cell r="U915">
            <v>2562</v>
          </cell>
          <cell r="V915" t="str">
            <v>ผบ.1118</v>
          </cell>
          <cell r="W915">
            <v>2562</v>
          </cell>
          <cell r="AA915">
            <v>18</v>
          </cell>
          <cell r="AB915">
            <v>11</v>
          </cell>
          <cell r="AC915">
            <v>2562</v>
          </cell>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นางวรรณา ปัญญา</v>
          </cell>
          <cell r="BU915">
            <v>883262011839</v>
          </cell>
          <cell r="BV915" t="str">
            <v>1.นางวรรณา ปัญญา
2.นายวิบูลย์ ปัญญา</v>
          </cell>
          <cell r="BW915" t="str">
            <v>จำเลยที่ 1
คู่สมรสจำเลยที่ 1</v>
          </cell>
          <cell r="BX915" t="str">
            <v>3-5002-00469-69-0
3-5012-00713-37-1</v>
          </cell>
          <cell r="BY915" t="str">
            <v>-ไม่พบว่ามีกรรมสิทธิ์ในที่ดิน อ.จอมทอง จ.เชียงใหม่
-ไม่พบว่ามีกรรมสิทธิ์ในที่ดิน อ.จอมทอง จ.เชียงใหม่</v>
          </cell>
          <cell r="BZ915" t="str">
            <v>ไม่พบ</v>
          </cell>
          <cell r="CA915" t="str">
            <v>พบ</v>
          </cell>
          <cell r="CB915">
            <v>2</v>
          </cell>
          <cell r="CC915"/>
          <cell r="CF915"/>
          <cell r="CK915"/>
        </row>
        <row r="916">
          <cell r="B916">
            <v>2391</v>
          </cell>
          <cell r="C916">
            <v>908</v>
          </cell>
          <cell r="D916">
            <v>19</v>
          </cell>
          <cell r="E916">
            <v>12</v>
          </cell>
          <cell r="F916">
            <v>2566</v>
          </cell>
          <cell r="G916">
            <v>800047456085</v>
          </cell>
          <cell r="H916" t="str">
            <v>นาย</v>
          </cell>
          <cell r="I916" t="str">
            <v>บุญทอง</v>
          </cell>
          <cell r="J916" t="str">
            <v>มงคลเจริญชื่น</v>
          </cell>
          <cell r="K916">
            <v>3500300426925</v>
          </cell>
          <cell r="L916" t="str">
            <v>จอมทอง</v>
          </cell>
          <cell r="M916" t="str">
            <v>เชียงใหม่ 3</v>
          </cell>
          <cell r="N916">
            <v>8</v>
          </cell>
          <cell r="O916" t="str">
            <v>ธนาคารประชาชน</v>
          </cell>
          <cell r="P916" t="str">
            <v>1.บุคคลค้ำประกัน</v>
          </cell>
          <cell r="Q916">
            <v>43735.72</v>
          </cell>
          <cell r="R916">
            <v>10997.29</v>
          </cell>
          <cell r="S916" t="str">
            <v>จังหวัดฮอด</v>
          </cell>
          <cell r="T916" t="str">
            <v>ผบ.1160</v>
          </cell>
          <cell r="U916">
            <v>2562</v>
          </cell>
          <cell r="V916" t="str">
            <v>ผบ.1306</v>
          </cell>
          <cell r="W916">
            <v>2562</v>
          </cell>
          <cell r="X916">
            <v>2</v>
          </cell>
          <cell r="Y916">
            <v>12</v>
          </cell>
          <cell r="Z916">
            <v>2562</v>
          </cell>
          <cell r="AA916">
            <v>2</v>
          </cell>
          <cell r="AB916">
            <v>8</v>
          </cell>
          <cell r="AC916">
            <v>2561</v>
          </cell>
          <cell r="BB916" t="str">
            <v>สืบทรัพย์ 22/1/67//ลงผลสืบทรัพย์ 26/3/67//</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2392</v>
          </cell>
          <cell r="C917">
            <v>909</v>
          </cell>
          <cell r="D917">
            <v>19</v>
          </cell>
          <cell r="E917">
            <v>12</v>
          </cell>
          <cell r="F917">
            <v>2566</v>
          </cell>
          <cell r="G917">
            <v>800043081150</v>
          </cell>
          <cell r="H917" t="str">
            <v>นาย</v>
          </cell>
          <cell r="I917" t="str">
            <v>บุญเลิศ</v>
          </cell>
          <cell r="J917" t="str">
            <v>เหมยเขียว</v>
          </cell>
          <cell r="K917">
            <v>3501200923111</v>
          </cell>
          <cell r="L917" t="str">
            <v>จอมทอง</v>
          </cell>
          <cell r="M917" t="str">
            <v>เชียงใหม่ 3</v>
          </cell>
          <cell r="N917">
            <v>8</v>
          </cell>
          <cell r="O917" t="str">
            <v>ธนาคารประชาชน</v>
          </cell>
          <cell r="P917" t="str">
            <v>1.บุคคลค้ำประกัน</v>
          </cell>
          <cell r="Q917">
            <v>78073.55</v>
          </cell>
          <cell r="R917">
            <v>9866.7800000000007</v>
          </cell>
          <cell r="S917" t="str">
            <v>แขวงเชียงใหม่</v>
          </cell>
          <cell r="T917" t="str">
            <v>ผบ10376</v>
          </cell>
          <cell r="U917">
            <v>2562</v>
          </cell>
          <cell r="V917" t="str">
            <v>ผบ.11416</v>
          </cell>
          <cell r="W917">
            <v>2562</v>
          </cell>
          <cell r="AA917">
            <v>5</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6</v>
          </cell>
          <cell r="CC917"/>
          <cell r="CF917"/>
          <cell r="CK917"/>
        </row>
        <row r="918">
          <cell r="B918">
            <v>2393</v>
          </cell>
          <cell r="C918">
            <v>910</v>
          </cell>
          <cell r="D918">
            <v>19</v>
          </cell>
          <cell r="E918">
            <v>12</v>
          </cell>
          <cell r="F918">
            <v>2566</v>
          </cell>
          <cell r="G918">
            <v>800047424570</v>
          </cell>
          <cell r="H918" t="str">
            <v>นางสาว</v>
          </cell>
          <cell r="I918" t="str">
            <v>ภรณ์ทิพย์</v>
          </cell>
          <cell r="J918" t="str">
            <v>พัลวัลย์</v>
          </cell>
          <cell r="K918">
            <v>1500200128284</v>
          </cell>
          <cell r="L918" t="str">
            <v>จอมทอง</v>
          </cell>
          <cell r="M918" t="str">
            <v>เชียงใหม่ 3</v>
          </cell>
          <cell r="N918">
            <v>8</v>
          </cell>
          <cell r="O918" t="str">
            <v>ธนาคารประชาชน</v>
          </cell>
          <cell r="P918" t="str">
            <v>1.บุคคลค้ำประกัน</v>
          </cell>
          <cell r="Q918">
            <v>53895.29</v>
          </cell>
          <cell r="R918">
            <v>12126.77</v>
          </cell>
          <cell r="S918" t="str">
            <v>จังหวัดฮอด</v>
          </cell>
          <cell r="T918" t="str">
            <v>ผบE259</v>
          </cell>
          <cell r="U918">
            <v>2563</v>
          </cell>
          <cell r="V918" t="str">
            <v>ผบE127</v>
          </cell>
          <cell r="W918">
            <v>2563</v>
          </cell>
          <cell r="X918">
            <v>2</v>
          </cell>
          <cell r="Y918">
            <v>12</v>
          </cell>
          <cell r="Z918">
            <v>2562</v>
          </cell>
          <cell r="AA918">
            <v>13</v>
          </cell>
          <cell r="AB918">
            <v>8</v>
          </cell>
          <cell r="AC918">
            <v>2563</v>
          </cell>
          <cell r="BB918" t="str">
            <v>สืบทรัพย์22/1/67//บันทึกผลสืบทรัพย์26/3/2567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นางสาวภรณ์ทิพย์ พัลวัลย์</v>
          </cell>
          <cell r="BU918">
            <v>883263011042</v>
          </cell>
          <cell r="BV918" t="str">
            <v>นางสาวภรทิพย์   พัลวัลย์
นางปัทมาพร  ทิปัญญา
นายวิสุทธิ์  ทิปัญญา
นายณัฐกมล  แสงผ่อง</v>
          </cell>
          <cell r="BW918" t="str">
            <v>จำเลยที่ 1
จำเลยที่ 2
คู่สมรสจำเลยที่ 2
จำเลยที่ 3</v>
          </cell>
          <cell r="BX918" t="str">
            <v>1-5002-00128-28-4
3-5002-00479-36-9
3-5002-00293-61-3
3-2203-00108-78-1</v>
          </cell>
          <cell r="BY918"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8" t="str">
            <v>ไม่พบ</v>
          </cell>
          <cell r="CB918"/>
          <cell r="CC918"/>
          <cell r="CF918"/>
          <cell r="CK918"/>
        </row>
        <row r="919">
          <cell r="B919">
            <v>2394</v>
          </cell>
          <cell r="C919">
            <v>911</v>
          </cell>
          <cell r="D919">
            <v>19</v>
          </cell>
          <cell r="E919">
            <v>12</v>
          </cell>
          <cell r="F919">
            <v>2566</v>
          </cell>
          <cell r="G919">
            <v>800075260342</v>
          </cell>
          <cell r="H919" t="str">
            <v>นางสาว</v>
          </cell>
          <cell r="I919" t="str">
            <v>อธิพร</v>
          </cell>
          <cell r="J919" t="str">
            <v>อุปนันต์</v>
          </cell>
          <cell r="K919">
            <v>3500200647121</v>
          </cell>
          <cell r="L919" t="str">
            <v>จอมทอง</v>
          </cell>
          <cell r="M919" t="str">
            <v>เชียงใหม่ 3</v>
          </cell>
          <cell r="N919">
            <v>8</v>
          </cell>
          <cell r="O919" t="str">
            <v>สินเชื่อแก้ไขปัญหาหนี้นอกระบบPSA</v>
          </cell>
          <cell r="P919" t="str">
            <v>1.บุคคลค้ำประกัน</v>
          </cell>
          <cell r="Q919">
            <v>45605.8</v>
          </cell>
          <cell r="R919">
            <v>7980.21</v>
          </cell>
          <cell r="S919" t="str">
            <v>จังหวัดฮอด</v>
          </cell>
          <cell r="T919" t="str">
            <v>ผบ1153</v>
          </cell>
          <cell r="U919">
            <v>2562</v>
          </cell>
          <cell r="V919" t="str">
            <v>ผบ.1119</v>
          </cell>
          <cell r="W919">
            <v>2562</v>
          </cell>
          <cell r="AA919">
            <v>18</v>
          </cell>
          <cell r="AB919">
            <v>11</v>
          </cell>
          <cell r="AC919">
            <v>2562</v>
          </cell>
          <cell r="BB919" t="str">
            <v>สืบทรัพย์ 25/03/67//ลงผล9/4/67//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นางสาวอธิพร อุปนันต์</v>
          </cell>
          <cell r="BU919">
            <v>883262011843</v>
          </cell>
          <cell r="BV919"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19" t="str">
            <v>จำเลยที่ 1
คู่สมรสจำเลยที่ 1
จำเลยที่ 2
คู่สมรสจำเลยที่ 2
จำเลยที่ 3
คู่สมรสจำเลยที่ 3</v>
          </cell>
          <cell r="BX919" t="str">
            <v xml:space="preserve">3-5002-00647-12-1
1-5106-00004-29-9
1-5002-00010-73-9
1-5002-001886-52-7
3-5002-00645-90-1
3-5002-0650-95-5
</v>
          </cell>
          <cell r="BY919"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19" t="str">
            <v xml:space="preserve">พบ
</v>
          </cell>
          <cell r="CB919">
            <v>6</v>
          </cell>
          <cell r="CC919"/>
          <cell r="CF919"/>
          <cell r="CK919"/>
        </row>
        <row r="920">
          <cell r="B920">
            <v>2395</v>
          </cell>
          <cell r="C920">
            <v>912</v>
          </cell>
          <cell r="D920">
            <v>19</v>
          </cell>
          <cell r="E920">
            <v>12</v>
          </cell>
          <cell r="F920">
            <v>2566</v>
          </cell>
          <cell r="G920">
            <v>800080214813</v>
          </cell>
          <cell r="H920" t="str">
            <v>นางสาว</v>
          </cell>
          <cell r="I920" t="str">
            <v>วราภรณ์</v>
          </cell>
          <cell r="J920" t="str">
            <v>ซิระเซ็น</v>
          </cell>
          <cell r="K920">
            <v>1500200020904</v>
          </cell>
          <cell r="L920" t="str">
            <v>จอมทอง</v>
          </cell>
          <cell r="M920" t="str">
            <v>เชียงใหม่ 3</v>
          </cell>
          <cell r="N920">
            <v>8</v>
          </cell>
          <cell r="O920" t="str">
            <v>ธนาคารประชาชน</v>
          </cell>
          <cell r="P920" t="str">
            <v>1.บุคคลค้ำประกัน</v>
          </cell>
          <cell r="Q920">
            <v>66960.5</v>
          </cell>
          <cell r="R920">
            <v>12012.29</v>
          </cell>
          <cell r="S920" t="str">
            <v>จังหวัดฮอด</v>
          </cell>
          <cell r="T920" t="str">
            <v>ผบ1140</v>
          </cell>
          <cell r="U920">
            <v>2562</v>
          </cell>
          <cell r="V920" t="str">
            <v>ผบ.1125</v>
          </cell>
          <cell r="W920">
            <v>2562</v>
          </cell>
          <cell r="AA920">
            <v>18</v>
          </cell>
          <cell r="AB920">
            <v>11</v>
          </cell>
          <cell r="AC920">
            <v>2562</v>
          </cell>
          <cell r="BB920" t="str">
            <v>สืบทรัพย์ 25/03/67//ลงผล3/4/67//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นางสาววราภรณ์ ซิระเซ็น</v>
          </cell>
          <cell r="BU920">
            <v>883262011845</v>
          </cell>
          <cell r="BV920"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0" t="str">
            <v>จำเลยที่ 1
คู่สมรสจำเลยที่ 1 
จำเลยที่ 2
คู่สมรสจำเลยที่ 2
จำเลยที่ 3
คู่สมรสจำเลยที่ 3</v>
          </cell>
          <cell r="BX920" t="str">
            <v xml:space="preserve">1-5002-00020-90-4
1-5002-00102-52-8
1-5016-00115-46-6
3-5016-00124-53-6
1-5002-00060-36-1
1-5099-00202-55-8
</v>
          </cell>
          <cell r="BY9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0" t="str">
            <v xml:space="preserve">พบ
</v>
          </cell>
          <cell r="CB920">
            <v>6</v>
          </cell>
          <cell r="CC920"/>
          <cell r="CF920"/>
          <cell r="CK920"/>
        </row>
        <row r="921">
          <cell r="B921">
            <v>2396</v>
          </cell>
          <cell r="C921">
            <v>913</v>
          </cell>
          <cell r="D921">
            <v>19</v>
          </cell>
          <cell r="E921">
            <v>12</v>
          </cell>
          <cell r="F921">
            <v>2566</v>
          </cell>
          <cell r="G921">
            <v>800058886352</v>
          </cell>
          <cell r="H921" t="str">
            <v>นางสาว</v>
          </cell>
          <cell r="I921" t="str">
            <v>จิราพร</v>
          </cell>
          <cell r="J921" t="str">
            <v>เกษมสุข</v>
          </cell>
          <cell r="K921">
            <v>2500200021089</v>
          </cell>
          <cell r="L921" t="str">
            <v>จอมทอง</v>
          </cell>
          <cell r="M921" t="str">
            <v>เชียงใหม่ 3</v>
          </cell>
          <cell r="N921">
            <v>8</v>
          </cell>
          <cell r="O921" t="str">
            <v>พัฒนาองค์กรชุมชน (รายบุคคล)</v>
          </cell>
          <cell r="P921" t="str">
            <v>1.บุคคลค้ำประกัน</v>
          </cell>
          <cell r="Q921">
            <v>81392.91</v>
          </cell>
          <cell r="R921">
            <v>19048.150000000001</v>
          </cell>
          <cell r="S921" t="str">
            <v>จังหวัดฮอด</v>
          </cell>
          <cell r="T921" t="str">
            <v>ผบ.1137</v>
          </cell>
          <cell r="U921">
            <v>2562</v>
          </cell>
          <cell r="V921" t="str">
            <v>ผบ.1127</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นางสาวจิราพร เกษมสุข</v>
          </cell>
          <cell r="BU921">
            <v>883262011790</v>
          </cell>
          <cell r="BV921" t="str">
            <v>1.นางสาวจิราพร เกษมสุข
2.นางยุพิน อัญชลีไพบูลย์
3.นางวรณ์ หลวงคณะ
4.นายนพ หลวงคณะ
5.นางสาวศรีพัน อินต๊ะวงศ์</v>
          </cell>
          <cell r="BW921" t="str">
            <v xml:space="preserve">จำเลยที่ 1
จำเลยที่ 2 
จำเลยที่ 3
คู่สมรสจำเลยที่ 3
จำเลยที่ 4
</v>
          </cell>
          <cell r="BX921" t="str">
            <v>2-5002-00021-08-9
3-5002-00637-46-1
3-5009-00805-33-1
3-5009-00805-32-3
5-5002-90009-52-5</v>
          </cell>
          <cell r="BY92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1" t="str">
            <v>พบ</v>
          </cell>
          <cell r="CB921">
            <v>5</v>
          </cell>
          <cell r="CC921"/>
          <cell r="CF921"/>
          <cell r="CK921"/>
        </row>
        <row r="922">
          <cell r="B922">
            <v>2397</v>
          </cell>
          <cell r="C922">
            <v>914</v>
          </cell>
          <cell r="D922">
            <v>19</v>
          </cell>
          <cell r="E922">
            <v>12</v>
          </cell>
          <cell r="F922">
            <v>2566</v>
          </cell>
          <cell r="G922">
            <v>800077882614</v>
          </cell>
          <cell r="H922" t="str">
            <v>นาย</v>
          </cell>
          <cell r="I922" t="str">
            <v>เอนก</v>
          </cell>
          <cell r="J922" t="str">
            <v>สีทองบูรณ์</v>
          </cell>
          <cell r="K922">
            <v>1501200004187</v>
          </cell>
          <cell r="L922" t="str">
            <v>จอมทอง</v>
          </cell>
          <cell r="M922" t="str">
            <v>เชียงใหม่ 3</v>
          </cell>
          <cell r="N922">
            <v>8</v>
          </cell>
          <cell r="O922" t="str">
            <v>สินเชื่อแก้ไขปัญหาหนี้นอกระบบPAS</v>
          </cell>
          <cell r="P922" t="str">
            <v>1.บุคคลค้ำประกัน</v>
          </cell>
          <cell r="Q922">
            <v>29165.79</v>
          </cell>
          <cell r="R922">
            <v>5373.1</v>
          </cell>
          <cell r="S922" t="str">
            <v>แขวงเชียงใหม่</v>
          </cell>
          <cell r="T922" t="str">
            <v>ผบ10379</v>
          </cell>
          <cell r="U922">
            <v>2562</v>
          </cell>
          <cell r="V922" t="str">
            <v>ผบ.11323</v>
          </cell>
          <cell r="W922">
            <v>2562</v>
          </cell>
          <cell r="AA922">
            <v>4</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นายเอนก สีทองบูรณ์</v>
          </cell>
          <cell r="BU922">
            <v>883262011788</v>
          </cell>
          <cell r="BV922" t="str">
            <v>1.นายเอนก ศีทองบูรณ์
2.นางภริกา พงศ์เมฆินทร์
3. นางเกษม พงศ์เมฆินทร์</v>
          </cell>
          <cell r="BW922" t="str">
            <v>จำเลยที่ 1
จำเลยที่ 2
คู่สมรสจำเลยที่ 2</v>
          </cell>
          <cell r="BX922" t="str">
            <v xml:space="preserve">1-5012-00004-18-7
3-5002-00819-83-6
3-5002--00339-11-7
</v>
          </cell>
          <cell r="BY92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2" t="str">
            <v>ไม่พบ</v>
          </cell>
          <cell r="CB922">
            <v>3</v>
          </cell>
          <cell r="CC922"/>
          <cell r="CF922"/>
          <cell r="CK922"/>
        </row>
        <row r="923">
          <cell r="B923">
            <v>2398</v>
          </cell>
          <cell r="C923">
            <v>915</v>
          </cell>
          <cell r="D923">
            <v>19</v>
          </cell>
          <cell r="E923">
            <v>12</v>
          </cell>
          <cell r="F923">
            <v>2566</v>
          </cell>
          <cell r="G923">
            <v>800077096702</v>
          </cell>
          <cell r="H923" t="str">
            <v>นางสาว</v>
          </cell>
          <cell r="I923" t="str">
            <v>สุพัตรา</v>
          </cell>
          <cell r="J923" t="str">
            <v>สุพรรณ์</v>
          </cell>
          <cell r="K923">
            <v>3500200017616</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28322.92</v>
          </cell>
          <cell r="R923">
            <v>5592.14</v>
          </cell>
          <cell r="S923" t="str">
            <v>จังหวัดฮอด</v>
          </cell>
          <cell r="T923" t="str">
            <v>ผบ1177</v>
          </cell>
          <cell r="U923">
            <v>2562</v>
          </cell>
          <cell r="V923" t="str">
            <v>ผบ.1311</v>
          </cell>
          <cell r="W923">
            <v>2562</v>
          </cell>
          <cell r="X923">
            <v>2</v>
          </cell>
          <cell r="Y923">
            <v>12</v>
          </cell>
          <cell r="Z923">
            <v>2562</v>
          </cell>
          <cell r="AA923">
            <v>18</v>
          </cell>
          <cell r="AB923">
            <v>11</v>
          </cell>
          <cell r="AC923">
            <v>2562</v>
          </cell>
          <cell r="BB923" t="str">
            <v>สืบทรัพย์ 25/03/67//ลงผล6/4/67//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นางสาวสุพัตรา สุพรรณ์</v>
          </cell>
          <cell r="BU923">
            <v>883262011848</v>
          </cell>
          <cell r="BV923" t="str">
            <v>1. นางสาวสุพัตรา สุพรรณ์
2.นางกันยา สิทธิสอน
3.นายฤทธ์ สิทธิสอน
4.นางมณีรัตน์ ยานะโส</v>
          </cell>
          <cell r="BW923" t="str">
            <v>จำเลยที่ 1
จำเลยที่ 2
คู่สมรสจำเลยที่ 2
จำเลยที่ 3</v>
          </cell>
          <cell r="BX923" t="str">
            <v>3-5002-00017-61-6
3-50103-00413-46-7
3-5002-00017-78-1
3-5002-00021-52-4</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3" t="str">
            <v>พบ</v>
          </cell>
          <cell r="CB923">
            <v>4</v>
          </cell>
          <cell r="CC923"/>
          <cell r="CF923"/>
          <cell r="CK923"/>
        </row>
        <row r="924">
          <cell r="B924">
            <v>2399</v>
          </cell>
          <cell r="C924">
            <v>916</v>
          </cell>
          <cell r="D924">
            <v>19</v>
          </cell>
          <cell r="E924">
            <v>12</v>
          </cell>
          <cell r="F924">
            <v>2566</v>
          </cell>
          <cell r="G924">
            <v>340744005</v>
          </cell>
          <cell r="H924"/>
          <cell r="I924" t="str">
            <v>บ้านใหม่สามัคคี</v>
          </cell>
          <cell r="J924"/>
          <cell r="K924"/>
          <cell r="L924" t="str">
            <v>จอมทอง</v>
          </cell>
          <cell r="M924" t="str">
            <v>เชียงใหม่ 3</v>
          </cell>
          <cell r="N924">
            <v>8</v>
          </cell>
          <cell r="O924" t="str">
            <v>พัฒนาบนบท</v>
          </cell>
          <cell r="P924" t="str">
            <v>1.บุคคลค้ำประกัน</v>
          </cell>
          <cell r="Q924">
            <v>172593</v>
          </cell>
          <cell r="R924">
            <v>159987</v>
          </cell>
          <cell r="S924" t="str">
            <v>จังหวัดฮอด</v>
          </cell>
          <cell r="T924" t="str">
            <v>ผบ62</v>
          </cell>
          <cell r="U924">
            <v>2561</v>
          </cell>
          <cell r="V924" t="str">
            <v>ผบ306</v>
          </cell>
          <cell r="W924">
            <v>2561</v>
          </cell>
          <cell r="AA924">
            <v>15</v>
          </cell>
          <cell r="AB924">
            <v>5</v>
          </cell>
          <cell r="AC924">
            <v>2561</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14</v>
          </cell>
          <cell r="CC924"/>
          <cell r="CF924"/>
          <cell r="CK924"/>
        </row>
        <row r="925">
          <cell r="B925">
            <v>2400</v>
          </cell>
          <cell r="C925">
            <v>917</v>
          </cell>
          <cell r="D925">
            <v>19</v>
          </cell>
          <cell r="E925">
            <v>12</v>
          </cell>
          <cell r="F925">
            <v>2566</v>
          </cell>
          <cell r="G925">
            <v>800090366959</v>
          </cell>
          <cell r="H925" t="str">
            <v>นางสาว</v>
          </cell>
          <cell r="I925" t="str">
            <v>ภิรัญญา</v>
          </cell>
          <cell r="J925" t="str">
            <v>แสงผึ้ง</v>
          </cell>
          <cell r="K925">
            <v>1500200173409</v>
          </cell>
          <cell r="L925" t="str">
            <v>จอมทอง</v>
          </cell>
          <cell r="M925" t="str">
            <v>เชียงใหม่ 3</v>
          </cell>
          <cell r="N925">
            <v>8</v>
          </cell>
          <cell r="O925" t="str">
            <v>สินเชื่อแก้ไขปัญหาหนี้นอกระบบPAS</v>
          </cell>
          <cell r="P925" t="str">
            <v>1.บุคคลค้ำประกัน</v>
          </cell>
          <cell r="Q925">
            <v>44781.120000000003</v>
          </cell>
          <cell r="R925">
            <v>7273.91</v>
          </cell>
          <cell r="S925" t="str">
            <v>แขวงเชียงใหม่</v>
          </cell>
          <cell r="T925" t="str">
            <v>ผบ3142</v>
          </cell>
          <cell r="U925">
            <v>2563</v>
          </cell>
          <cell r="V925" t="str">
            <v>ผบ.345</v>
          </cell>
          <cell r="W925">
            <v>2564</v>
          </cell>
          <cell r="X925">
            <v>1</v>
          </cell>
          <cell r="Y925">
            <v>6</v>
          </cell>
          <cell r="Z925">
            <v>2564</v>
          </cell>
          <cell r="BB925" t="str">
            <v>สืบทรัพย์ 22/03/67//ลงผล3/4/67//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นางสาวภิรัญญา แสงผึ้ง</v>
          </cell>
          <cell r="BU925">
            <v>883263011147</v>
          </cell>
          <cell r="BV925" t="str">
            <v>1.นางสาว กชนิดา แสงผึ่ง 
2.นางอำพร อินต๊ะยศ
3.นายเอกชัย อินต๊ะยศ 
4.นางจีรภา อุ่นนันกาศ
5.นาย นิเวช อุ่นนันกาศ</v>
          </cell>
          <cell r="BW925" t="str">
            <v>จำเลยที่ 1
จำเลยที่ 2
คู่สมรสจำเลยที่ 2
จำเลยที่ 3
คู่สมรสจำเลยที่ 3</v>
          </cell>
          <cell r="BX925" t="str">
            <v>1-5002-00173-40-9
3-5212-00390-25-3
3-5002-00930-33-8
5-5002-0002-09-7
5-5103-00152-37-5</v>
          </cell>
          <cell r="BY925"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5" t="str">
            <v>ไม่พบ
ไม่พบ
พบ
ไม่พบ
ไม่พบ</v>
          </cell>
          <cell r="CB925">
            <v>5</v>
          </cell>
          <cell r="CC925"/>
          <cell r="CF925"/>
          <cell r="CK925"/>
        </row>
        <row r="926">
          <cell r="B926">
            <v>2401</v>
          </cell>
          <cell r="C926">
            <v>918</v>
          </cell>
          <cell r="D926">
            <v>19</v>
          </cell>
          <cell r="E926">
            <v>12</v>
          </cell>
          <cell r="F926">
            <v>2566</v>
          </cell>
          <cell r="G926">
            <v>800035365280</v>
          </cell>
          <cell r="H926" t="str">
            <v>นางสาว</v>
          </cell>
          <cell r="I926" t="str">
            <v>พัตรพิมล</v>
          </cell>
          <cell r="J926" t="str">
            <v>ตานะเป็ง</v>
          </cell>
          <cell r="K926">
            <v>3580400118858</v>
          </cell>
          <cell r="L926" t="str">
            <v>จอมทอง</v>
          </cell>
          <cell r="M926" t="str">
            <v>เชียงใหม่ 3</v>
          </cell>
          <cell r="N926">
            <v>8</v>
          </cell>
          <cell r="O926" t="str">
            <v>พัฒนาองค์กรชุมชน</v>
          </cell>
          <cell r="P926" t="str">
            <v>1.บุคคลค้ำประกัน</v>
          </cell>
          <cell r="Q926">
            <v>31044.240000000002</v>
          </cell>
          <cell r="R926">
            <v>542.96</v>
          </cell>
          <cell r="S926" t="str">
            <v>จังหวัดฮอด</v>
          </cell>
          <cell r="T926" t="str">
            <v>ผบE263</v>
          </cell>
          <cell r="U926">
            <v>2563</v>
          </cell>
          <cell r="V926" t="str">
            <v>ผบE129</v>
          </cell>
          <cell r="W926">
            <v>2563</v>
          </cell>
          <cell r="X926">
            <v>13</v>
          </cell>
          <cell r="Y926">
            <v>8</v>
          </cell>
          <cell r="Z926">
            <v>2563</v>
          </cell>
          <cell r="AA926">
            <v>15</v>
          </cell>
          <cell r="AB926">
            <v>5</v>
          </cell>
          <cell r="AC926">
            <v>2561</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นางสาวพัตรพิมล ตานะเป็ง</v>
          </cell>
          <cell r="BU926">
            <v>883263011129</v>
          </cell>
          <cell r="BV926" t="str">
            <v>1. นางสาวพัตรพิมล ตานะเป็ง
2.นายประเสริฐ ตานะเป็ง
3.นางจินดา ปริยะ
4.นางผ่องศรี วงศ์อ่อน
5.นายมานพ วงศ์อ่อน</v>
          </cell>
          <cell r="BW926" t="str">
            <v>จำเลยที่ 1
คู่สมรสจำเลยที่ 1 
จำเลยที่ 2
จำเลยที่ 3
คู่สมรสจำเลยที่ 3</v>
          </cell>
          <cell r="BX926" t="str">
            <v xml:space="preserve">3-5804-00118-85-8
3-5002-00849-78-6
3-5002-00491-92-0
3-5002-00489-14-3
3-5002-00489-13-5
</v>
          </cell>
          <cell r="BY926"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6" t="str">
            <v>พบ</v>
          </cell>
          <cell r="CB926">
            <v>5</v>
          </cell>
          <cell r="CC926"/>
          <cell r="CF926"/>
          <cell r="CK926"/>
        </row>
        <row r="927">
          <cell r="B927">
            <v>2402</v>
          </cell>
          <cell r="C927">
            <v>919</v>
          </cell>
          <cell r="D927">
            <v>19</v>
          </cell>
          <cell r="E927">
            <v>12</v>
          </cell>
          <cell r="F927">
            <v>2566</v>
          </cell>
          <cell r="G927">
            <v>800059506983</v>
          </cell>
          <cell r="H927" t="str">
            <v>นางสาว</v>
          </cell>
          <cell r="I927" t="str">
            <v>บัณฑิตา</v>
          </cell>
          <cell r="J927" t="str">
            <v>ไทยใหม่</v>
          </cell>
          <cell r="K927">
            <v>3500200066927</v>
          </cell>
          <cell r="L927" t="str">
            <v>จอมทอง</v>
          </cell>
          <cell r="M927" t="str">
            <v>เชียงใหม่ 3</v>
          </cell>
          <cell r="N927">
            <v>8</v>
          </cell>
          <cell r="O927" t="str">
            <v>พัฒนาองค์กรชุมชน</v>
          </cell>
          <cell r="P927" t="str">
            <v>1.บุคคลค้ำประกัน</v>
          </cell>
          <cell r="Q927">
            <v>32314.87</v>
          </cell>
          <cell r="R927">
            <v>9106.91</v>
          </cell>
          <cell r="S927" t="str">
            <v>จังหวัดฮอด</v>
          </cell>
          <cell r="T927" t="str">
            <v>ผบE157</v>
          </cell>
          <cell r="U927">
            <v>2564</v>
          </cell>
          <cell r="V927" t="str">
            <v>ผบE231</v>
          </cell>
          <cell r="W927">
            <v>2564</v>
          </cell>
          <cell r="X927">
            <v>1</v>
          </cell>
          <cell r="Y927">
            <v>6</v>
          </cell>
          <cell r="Z927">
            <v>2564</v>
          </cell>
          <cell r="AA927">
            <v>29</v>
          </cell>
          <cell r="AB927">
            <v>6</v>
          </cell>
          <cell r="AC927">
            <v>2564</v>
          </cell>
          <cell r="BB927" t="str">
            <v>สืบทรัพย์ 25/03/67//ลงผล6/4/67//ลงผลคัดภาพลักษณ์22/4/2567//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นางสาวบัณฑิตา ไทยใหม่</v>
          </cell>
          <cell r="BU927">
            <v>883263011131</v>
          </cell>
          <cell r="BV927" t="str">
            <v>1. นางสาวบัณฑิตา ไทบใหม่
2.นายศุภชัย ไทยใหม่
3. นางอรุณี ไทยใหม่
4.นางก๋องคำ ชะนะแสน</v>
          </cell>
          <cell r="BW927" t="str">
            <v>จำเลยที่ 1
จำเลยที่ 2
คู่สมรสจำเลยที่ 2
จำเลยที่ 3</v>
          </cell>
          <cell r="BX927" t="str">
            <v xml:space="preserve">3-5002-00066-92-7
3-502200066-91-9
3-5002-00938-97-5
3-5002-00063-87-1
</v>
          </cell>
          <cell r="BY927"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7" t="str">
            <v>พบ</v>
          </cell>
          <cell r="CB927">
            <v>4</v>
          </cell>
          <cell r="CC927"/>
          <cell r="CF927"/>
          <cell r="CK927"/>
        </row>
        <row r="928">
          <cell r="B928">
            <v>2403</v>
          </cell>
          <cell r="C928">
            <v>920</v>
          </cell>
          <cell r="D928">
            <v>19</v>
          </cell>
          <cell r="E928">
            <v>12</v>
          </cell>
          <cell r="F928">
            <v>2566</v>
          </cell>
          <cell r="G928">
            <v>800061227297</v>
          </cell>
          <cell r="H928" t="str">
            <v>นาง</v>
          </cell>
          <cell r="I928" t="str">
            <v>จิตตพิมพ์</v>
          </cell>
          <cell r="J928" t="str">
            <v>ศรีคำนวล</v>
          </cell>
          <cell r="K928">
            <v>3520100014925</v>
          </cell>
          <cell r="L928" t="str">
            <v>จอมทอง</v>
          </cell>
          <cell r="M928" t="str">
            <v>เชียงใหม่ 3</v>
          </cell>
          <cell r="N928">
            <v>8</v>
          </cell>
          <cell r="O928" t="str">
            <v>พัฒนาองค์กรชุมชน</v>
          </cell>
          <cell r="P928" t="str">
            <v>1.บุคคลค้ำประกัน</v>
          </cell>
          <cell r="Q928">
            <v>83267.81</v>
          </cell>
          <cell r="R928">
            <v>25718.48</v>
          </cell>
          <cell r="S928" t="str">
            <v>จังหวัดฮอด</v>
          </cell>
          <cell r="T928" t="str">
            <v>ผบE262</v>
          </cell>
          <cell r="U928">
            <v>2563</v>
          </cell>
          <cell r="V928" t="str">
            <v>ผบE100</v>
          </cell>
          <cell r="W928">
            <v>2563</v>
          </cell>
          <cell r="X928">
            <v>6</v>
          </cell>
          <cell r="Y928">
            <v>8</v>
          </cell>
          <cell r="Z928">
            <v>2563</v>
          </cell>
          <cell r="BB928" t="str">
            <v>สืบทรัพย์ 25/03/67//ลงผล9/4/67//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นางจิตตพิมพ์ ศรีคำนวล</v>
          </cell>
          <cell r="BU928">
            <v>883263011037</v>
          </cell>
          <cell r="BV928" t="str">
            <v>1. นางจิตตพิมพ์ ศรีคำนวล
2.นายปัญญา สุวัน
3. นางพิชราภรณ์ อินตา</v>
          </cell>
          <cell r="BW928" t="str">
            <v>จำเลยที่ 1
จำเลยที่ 2
จำเลยที่ 3</v>
          </cell>
          <cell r="BX928" t="str">
            <v xml:space="preserve">3-5201-00014-92-5
5-5007-00004-81-1
3-5002-00702-51-3
</v>
          </cell>
          <cell r="BY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8" t="str">
            <v>พบ</v>
          </cell>
          <cell r="CB928">
            <v>3</v>
          </cell>
          <cell r="CC928"/>
          <cell r="CD928" t="str">
            <v>1. นางจิตตพิมพ์ ศรีคำนวล
2.นายปัญญา สุวัน
3. นางพิชราภรณ์ อินตา</v>
          </cell>
          <cell r="CE928" t="str">
            <v>จำเลยที่ 1
จำเลยที่ 2
จำเลยที่ 3</v>
          </cell>
          <cell r="CF928"/>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2404</v>
          </cell>
          <cell r="C929">
            <v>921</v>
          </cell>
          <cell r="D929">
            <v>19</v>
          </cell>
          <cell r="E929">
            <v>12</v>
          </cell>
          <cell r="F929">
            <v>2566</v>
          </cell>
          <cell r="G929">
            <v>800073059449</v>
          </cell>
          <cell r="H929" t="str">
            <v>นาย</v>
          </cell>
          <cell r="I929" t="str">
            <v>ประสงค์</v>
          </cell>
          <cell r="J929" t="str">
            <v>บูรณะ</v>
          </cell>
          <cell r="K929">
            <v>3500200540114</v>
          </cell>
          <cell r="L929" t="str">
            <v>จอมทอง</v>
          </cell>
          <cell r="M929" t="str">
            <v>เชียงใหม่ 3</v>
          </cell>
          <cell r="N929">
            <v>8</v>
          </cell>
          <cell r="O929" t="str">
            <v>ธนาคารประชาชน</v>
          </cell>
          <cell r="P929" t="str">
            <v>1.บุคคลค้ำประกัน</v>
          </cell>
          <cell r="Q929">
            <v>71127.88</v>
          </cell>
          <cell r="R929">
            <v>23847.62</v>
          </cell>
          <cell r="S929" t="str">
            <v>จังหวัดฮอด</v>
          </cell>
          <cell r="T929" t="str">
            <v>ผบE177</v>
          </cell>
          <cell r="U929">
            <v>2566</v>
          </cell>
          <cell r="V929" t="str">
            <v>ผบE489</v>
          </cell>
          <cell r="W929">
            <v>2566</v>
          </cell>
          <cell r="X929">
            <v>16</v>
          </cell>
          <cell r="Y929">
            <v>5</v>
          </cell>
          <cell r="Z929">
            <v>2566</v>
          </cell>
          <cell r="AA929">
            <v>29</v>
          </cell>
          <cell r="AB929">
            <v>6</v>
          </cell>
          <cell r="AC929">
            <v>2564</v>
          </cell>
          <cell r="BB929" t="str">
            <v>สืบทรัพย์ 25/03/67//ลงผล6/4/67//ลงผลคัดภาพลักษณ์22/4/2567//</v>
          </cell>
          <cell r="BC929">
            <v>1800</v>
          </cell>
          <cell r="BD929">
            <v>1</v>
          </cell>
          <cell r="BE929">
            <v>7</v>
          </cell>
          <cell r="BF929">
            <v>2567</v>
          </cell>
          <cell r="BG929">
            <v>0</v>
          </cell>
          <cell r="BH929" t="str">
            <v>-</v>
          </cell>
          <cell r="BI929" t="str">
            <v>-</v>
          </cell>
          <cell r="BJ929" t="str">
            <v>-</v>
          </cell>
          <cell r="BK929">
            <v>0</v>
          </cell>
          <cell r="BL929">
            <v>1075</v>
          </cell>
          <cell r="BM929">
            <v>0</v>
          </cell>
          <cell r="BN929" t="str">
            <v/>
          </cell>
          <cell r="BO929" t="str">
            <v/>
          </cell>
          <cell r="BP929" t="str">
            <v/>
          </cell>
          <cell r="BQ929" t="str">
            <v>-</v>
          </cell>
          <cell r="BR929" t="str">
            <v>-</v>
          </cell>
          <cell r="BS929" t="str">
            <v>-</v>
          </cell>
          <cell r="BT929" t="str">
            <v>นายประสงค์ บูรณะ</v>
          </cell>
          <cell r="BU929">
            <v>888165010604</v>
          </cell>
          <cell r="BV929" t="str">
            <v>นายประสงค์  บูรณะ  
นายทองสาย  บูรณะ
นายดำรง  แดนไกวัลฉัตร
นางน้อย  ใจฟูโน
นายเอกวัลย์  โยมนา
นางอำพร  โยมนา</v>
          </cell>
          <cell r="BW929" t="str">
            <v>จำเลยที่ 1
คู่สมรสจำเลยที่ 1
จำเลยที่ 2
คู่สมรสจำเลยที่ 2
จำเลยที่ 3
คู่สมรสจำเลยที่ 3</v>
          </cell>
          <cell r="BX929" t="str">
            <v>3-5002-00540-11-4
3-5002-00537-06-7
2-5003-00026-48-1
3-5002-00535-70-6
3-5002-00538-51-9
3-6599-00200-87-9</v>
          </cell>
          <cell r="BY9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9" t="str">
            <v>ไม่พบ</v>
          </cell>
          <cell r="CB929"/>
          <cell r="CC929"/>
          <cell r="CF929"/>
          <cell r="CK929"/>
        </row>
        <row r="930">
          <cell r="B930">
            <v>2405</v>
          </cell>
          <cell r="C930">
            <v>922</v>
          </cell>
          <cell r="D930">
            <v>19</v>
          </cell>
          <cell r="E930">
            <v>12</v>
          </cell>
          <cell r="F930">
            <v>2566</v>
          </cell>
          <cell r="G930">
            <v>800091638190</v>
          </cell>
          <cell r="H930" t="str">
            <v>นางสาว</v>
          </cell>
          <cell r="I930" t="str">
            <v>ณัฐธิดา</v>
          </cell>
          <cell r="J930" t="str">
            <v>วรษายะ</v>
          </cell>
          <cell r="K930">
            <v>1500200156741</v>
          </cell>
          <cell r="L930" t="str">
            <v>จอมทอง</v>
          </cell>
          <cell r="M930" t="str">
            <v>เชียงใหม่ 3</v>
          </cell>
          <cell r="N930">
            <v>8</v>
          </cell>
          <cell r="O930" t="str">
            <v>ธนาคารประชาชน</v>
          </cell>
          <cell r="P930" t="str">
            <v>1.บุคคลค้ำประกัน</v>
          </cell>
          <cell r="Q930">
            <v>43055</v>
          </cell>
          <cell r="R930">
            <v>8846.25</v>
          </cell>
          <cell r="S930" t="str">
            <v>แขวงเชียงใหม่</v>
          </cell>
          <cell r="T930" t="str">
            <v>ผบ.7143</v>
          </cell>
          <cell r="U930">
            <v>2563</v>
          </cell>
          <cell r="V930" t="str">
            <v>ผบ.359</v>
          </cell>
          <cell r="W930">
            <v>2564</v>
          </cell>
          <cell r="X930">
            <v>6</v>
          </cell>
          <cell r="Y930">
            <v>8</v>
          </cell>
          <cell r="Z930">
            <v>2563</v>
          </cell>
          <cell r="AA930">
            <v>1</v>
          </cell>
          <cell r="AB930">
            <v>6</v>
          </cell>
          <cell r="AC930">
            <v>2564</v>
          </cell>
          <cell r="BB930" t="str">
            <v>สืบทรัพย์ 25/04/67//ลงผล 10/5/67//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นางสาวณัฐธิดา วรษายะ</v>
          </cell>
          <cell r="BU930">
            <v>883263011141</v>
          </cell>
          <cell r="BV930" t="str">
            <v>1.นางสาวณัฐธิดา วงษายะ
2.นางชลิตดา ปาริชาติ
3.นายเกษม วงษายะ
4.นางสาวสุทธิพร แปงมูล</v>
          </cell>
          <cell r="BW930" t="str">
            <v>จำเลยที่ 1
จำเลยที่ 2
คู่สมรสจำเลยที่ 2
จำเลยที่ 3</v>
          </cell>
          <cell r="BX930" t="str">
            <v xml:space="preserve">1-5002-00156-74-1
3-5002-00801-68-6
3-5002-00775-82-1
1-5601-00303-58-1
</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v>4</v>
          </cell>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2406</v>
          </cell>
          <cell r="C931">
            <v>923</v>
          </cell>
          <cell r="D931">
            <v>19</v>
          </cell>
          <cell r="E931">
            <v>12</v>
          </cell>
          <cell r="F931">
            <v>2566</v>
          </cell>
          <cell r="G931">
            <v>800061226950</v>
          </cell>
          <cell r="H931" t="str">
            <v>นางสาว</v>
          </cell>
          <cell r="I931" t="str">
            <v>มาลี</v>
          </cell>
          <cell r="J931" t="str">
            <v>เตชะตา</v>
          </cell>
          <cell r="K931">
            <v>3500200668218</v>
          </cell>
          <cell r="L931" t="str">
            <v>จอมทอง</v>
          </cell>
          <cell r="M931" t="str">
            <v>เชียงใหม่ 3</v>
          </cell>
          <cell r="N931">
            <v>8</v>
          </cell>
          <cell r="O931" t="str">
            <v>พัฒนาองค์กรชุมชน</v>
          </cell>
          <cell r="P931" t="str">
            <v>1.บุคคลค้ำประกัน</v>
          </cell>
          <cell r="Q931">
            <v>35123.120000000003</v>
          </cell>
          <cell r="R931">
            <v>7484.37</v>
          </cell>
          <cell r="S931" t="str">
            <v>จังหวัดฮอด</v>
          </cell>
          <cell r="T931" t="str">
            <v>ผบE243</v>
          </cell>
          <cell r="U931">
            <v>2563</v>
          </cell>
          <cell r="V931" t="str">
            <v>ผบE121</v>
          </cell>
          <cell r="W931">
            <v>2563</v>
          </cell>
          <cell r="X931">
            <v>16</v>
          </cell>
          <cell r="Y931">
            <v>5</v>
          </cell>
          <cell r="Z931">
            <v>2566</v>
          </cell>
          <cell r="AA931">
            <v>13</v>
          </cell>
          <cell r="AB931">
            <v>8</v>
          </cell>
          <cell r="AC931">
            <v>2563</v>
          </cell>
          <cell r="BB931" t="str">
            <v>สืบทรัพย์ 25/03/67//ลงผล 23/5/67//รายงานผล24/5/67</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2407</v>
          </cell>
          <cell r="C932">
            <v>924</v>
          </cell>
          <cell r="D932">
            <v>19</v>
          </cell>
          <cell r="E932">
            <v>12</v>
          </cell>
          <cell r="F932">
            <v>2566</v>
          </cell>
          <cell r="G932">
            <v>800088539864</v>
          </cell>
          <cell r="H932" t="str">
            <v>นาง</v>
          </cell>
          <cell r="I932" t="str">
            <v>สมศรี</v>
          </cell>
          <cell r="J932" t="str">
            <v>จันตะพรม</v>
          </cell>
          <cell r="K932">
            <v>3500200379208</v>
          </cell>
          <cell r="L932" t="str">
            <v>จอมทอง</v>
          </cell>
          <cell r="M932" t="str">
            <v>เชียงใหม่ 3</v>
          </cell>
          <cell r="N932">
            <v>8</v>
          </cell>
          <cell r="O932" t="str">
            <v>พัฒนาผู้มีบัตรสวัสดิการแห่งรัฐ (PSA)</v>
          </cell>
          <cell r="P932" t="str">
            <v>1.บุคคลค้ำประกัน</v>
          </cell>
          <cell r="Q932">
            <v>37799.46</v>
          </cell>
          <cell r="R932">
            <v>3034.5</v>
          </cell>
          <cell r="S932" t="str">
            <v>แขวงเชียงใหม่</v>
          </cell>
          <cell r="T932" t="str">
            <v>ผบE1028</v>
          </cell>
          <cell r="U932">
            <v>2563</v>
          </cell>
          <cell r="V932" t="str">
            <v>ผบE1332</v>
          </cell>
          <cell r="W932">
            <v>2563</v>
          </cell>
          <cell r="AA932">
            <v>29</v>
          </cell>
          <cell r="AB932">
            <v>9</v>
          </cell>
          <cell r="AC932">
            <v>2563</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นางสมศรี จันตะพรม</v>
          </cell>
          <cell r="BU932">
            <v>883263011139</v>
          </cell>
          <cell r="BV932" t="str">
            <v>1.นางสมศรี จันต๊ะพรม
2.นายสนุทร อุ่นเรือน 
3. นายหรือจ.ส.ต เกียรติ รูปดี 
4.นางจิราภรณ์ เดชรักษา
5.นางสาววันเพ็ญ จันต๊ะพรม</v>
          </cell>
          <cell r="BW932" t="str">
            <v>จำเลยที่ 1
คู่สมรสจำเลยที่ 1
จำเลยที่ 2
คู่สมรสจำเลยที่ 2
จำเลยที่ 3</v>
          </cell>
          <cell r="BX932" t="str">
            <v xml:space="preserve">3-5002-00379-20-8
3-5012-00861-07-8
3-5206-00114-11-2
3-3613-00064-44-9
3-5002-00379-21-6
</v>
          </cell>
          <cell r="BY932"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2" t="str">
            <v>ใม่พบ</v>
          </cell>
          <cell r="CB932">
            <v>5</v>
          </cell>
          <cell r="CC932"/>
          <cell r="CF932"/>
          <cell r="CK932"/>
        </row>
        <row r="933">
          <cell r="B933">
            <v>2408</v>
          </cell>
          <cell r="C933">
            <v>925</v>
          </cell>
          <cell r="D933">
            <v>19</v>
          </cell>
          <cell r="E933">
            <v>12</v>
          </cell>
          <cell r="F933">
            <v>2566</v>
          </cell>
          <cell r="G933">
            <v>800027092553</v>
          </cell>
          <cell r="H933" t="str">
            <v>นาง</v>
          </cell>
          <cell r="I933" t="str">
            <v>ฉัตรวลัยหรือหยดวลัย</v>
          </cell>
          <cell r="J933" t="str">
            <v>ปิยพรชัยตระกูลหรือยศถามี</v>
          </cell>
          <cell r="K933">
            <v>3501200398726</v>
          </cell>
          <cell r="L933" t="str">
            <v>จอมทอง</v>
          </cell>
          <cell r="M933" t="str">
            <v>เชียงใหม่ 3</v>
          </cell>
          <cell r="N933">
            <v>8</v>
          </cell>
          <cell r="O933" t="str">
            <v>สินชื่อสวัสดิ์การ</v>
          </cell>
          <cell r="P933" t="str">
            <v>1.บุคคลค้ำประกัน</v>
          </cell>
          <cell r="Q933">
            <v>53969.33</v>
          </cell>
          <cell r="R933">
            <v>5493.3</v>
          </cell>
          <cell r="S933" t="str">
            <v>จังหวัดฮอด</v>
          </cell>
          <cell r="T933" t="str">
            <v>ผบE350</v>
          </cell>
          <cell r="U933">
            <v>2563</v>
          </cell>
          <cell r="V933" t="str">
            <v>ผบE190</v>
          </cell>
          <cell r="W933">
            <v>2563</v>
          </cell>
          <cell r="AA933">
            <v>20</v>
          </cell>
          <cell r="AB933">
            <v>8</v>
          </cell>
          <cell r="AC933">
            <v>2563</v>
          </cell>
          <cell r="BB933" t="str">
            <v>สืบทรัพย์ 26/04/67//ลงผล10/5/67//รายงานผล20/5/67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นางฉัตรวลัยหรือหยดวลัย ปิยพรชัยตระกูลหรือยศถามี</v>
          </cell>
          <cell r="BU933">
            <v>883263011271</v>
          </cell>
          <cell r="BV933" t="str">
            <v>1.นางหยดวลัยหรือฉัตรวลัย ยศถามี
2.นายกรีธา ยศถามี
3.นายศุภวัชร สมบูรณ์พฤกษ์</v>
          </cell>
          <cell r="BW933" t="str">
            <v>จำเลยที่ 1
คู่สมรสจำเลยที่ 1
จำเลยที่ 2</v>
          </cell>
          <cell r="BX933" t="str">
            <v>3-5012-00398-72-6
3-5002-00003-52-6
3-5002-00944-96-7</v>
          </cell>
          <cell r="BY933"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3" t="str">
            <v>พบ</v>
          </cell>
          <cell r="CB933">
            <v>3</v>
          </cell>
          <cell r="CC933"/>
          <cell r="CF933"/>
          <cell r="CK933"/>
        </row>
        <row r="934">
          <cell r="B934">
            <v>2409</v>
          </cell>
          <cell r="C934">
            <v>926</v>
          </cell>
          <cell r="D934">
            <v>19</v>
          </cell>
          <cell r="E934">
            <v>12</v>
          </cell>
          <cell r="F934">
            <v>2566</v>
          </cell>
          <cell r="G934">
            <v>800090821680</v>
          </cell>
          <cell r="H934" t="str">
            <v>นาง</v>
          </cell>
          <cell r="I934" t="str">
            <v>ต้อย</v>
          </cell>
          <cell r="J934" t="str">
            <v>กันทะมาลี</v>
          </cell>
          <cell r="K934">
            <v>3500200575511</v>
          </cell>
          <cell r="L934" t="str">
            <v>จอมทอง</v>
          </cell>
          <cell r="M934" t="str">
            <v>เชียงใหม่ 3</v>
          </cell>
          <cell r="N934">
            <v>8</v>
          </cell>
          <cell r="O934" t="str">
            <v>สินเชื่อแก้ไขปัญหาหนี้นอกระบบPAS</v>
          </cell>
          <cell r="P934" t="str">
            <v>1.บุคคลค้ำประกัน</v>
          </cell>
          <cell r="Q934">
            <v>44162</v>
          </cell>
          <cell r="R934">
            <v>4323.74</v>
          </cell>
          <cell r="S934" t="str">
            <v>จังหวัดฮอด</v>
          </cell>
          <cell r="T934" t="str">
            <v>ผบE349</v>
          </cell>
          <cell r="U934">
            <v>2563</v>
          </cell>
          <cell r="V934" t="str">
            <v>ผบE189</v>
          </cell>
          <cell r="W934">
            <v>2563</v>
          </cell>
          <cell r="AA934">
            <v>20</v>
          </cell>
          <cell r="AB934">
            <v>8</v>
          </cell>
          <cell r="AC934">
            <v>2563</v>
          </cell>
          <cell r="BB934" t="str">
            <v>สืบทรัพย์ 26/04/67//ลงผล 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นางต้อย กันทะมาลี</v>
          </cell>
          <cell r="BU934">
            <v>883263011272</v>
          </cell>
          <cell r="BV934"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4" t="str">
            <v>จำเลยที่ 1
คู่สมรสจำเลยที่ 1
จำเลยที่ 2
คู่สมรสจำเลยที่ 2
จำเลยที่ 3
คู่สมรสจำเลยที่ 3</v>
          </cell>
          <cell r="BX934" t="str">
            <v xml:space="preserve">3-5002-00575-51-1
3-5002-00660-29-2
3-5002-00580-11-6
3-5002-00585-66-5
3-5002-00585-66-5
3-5002-00649-80-9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4" t="str">
            <v>พบ</v>
          </cell>
          <cell r="CB934">
            <v>6</v>
          </cell>
          <cell r="CC934"/>
          <cell r="CF934"/>
          <cell r="CK934"/>
        </row>
        <row r="935">
          <cell r="B935">
            <v>2410</v>
          </cell>
          <cell r="C935">
            <v>927</v>
          </cell>
          <cell r="D935">
            <v>19</v>
          </cell>
          <cell r="E935">
            <v>12</v>
          </cell>
          <cell r="F935">
            <v>2566</v>
          </cell>
          <cell r="G935">
            <v>800061457332</v>
          </cell>
          <cell r="H935" t="str">
            <v>นาย</v>
          </cell>
          <cell r="I935" t="str">
            <v>ธนากฤต</v>
          </cell>
          <cell r="J935" t="str">
            <v>แสนใจบาล</v>
          </cell>
          <cell r="K935">
            <v>3500200692984</v>
          </cell>
          <cell r="L935" t="str">
            <v>จอมทอง</v>
          </cell>
          <cell r="M935" t="str">
            <v>เชียงใหม่ 3</v>
          </cell>
          <cell r="N935">
            <v>8</v>
          </cell>
          <cell r="O935" t="str">
            <v>พัฒนาองค์กรชุมชน (รายบุคคล)</v>
          </cell>
          <cell r="P935" t="str">
            <v>1.บุคคลค้ำประกัน</v>
          </cell>
          <cell r="Q935">
            <v>41657.360000000001</v>
          </cell>
          <cell r="R935">
            <v>15391.09</v>
          </cell>
          <cell r="S935" t="str">
            <v>จังหวัดฮอด</v>
          </cell>
          <cell r="T935" t="str">
            <v>ผบE156</v>
          </cell>
          <cell r="U935">
            <v>2564</v>
          </cell>
          <cell r="V935" t="str">
            <v>ผบE103</v>
          </cell>
          <cell r="W935">
            <v>2564</v>
          </cell>
          <cell r="X935">
            <v>8</v>
          </cell>
          <cell r="Y935">
            <v>6</v>
          </cell>
          <cell r="Z935">
            <v>2564</v>
          </cell>
          <cell r="AA935">
            <v>20</v>
          </cell>
          <cell r="AB935">
            <v>8</v>
          </cell>
          <cell r="AC935">
            <v>2563</v>
          </cell>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A935"/>
          <cell r="CB935">
            <v>3</v>
          </cell>
          <cell r="CC935"/>
          <cell r="CD935"/>
          <cell r="CE935"/>
          <cell r="CF935"/>
          <cell r="CG935"/>
          <cell r="CH935"/>
          <cell r="CI935"/>
          <cell r="CJ935"/>
          <cell r="CK935"/>
          <cell r="CL935"/>
          <cell r="CM935"/>
          <cell r="CN935"/>
          <cell r="CO935"/>
        </row>
        <row r="936">
          <cell r="B936">
            <v>2411</v>
          </cell>
          <cell r="C936">
            <v>928</v>
          </cell>
          <cell r="D936">
            <v>19</v>
          </cell>
          <cell r="E936">
            <v>12</v>
          </cell>
          <cell r="F936">
            <v>2566</v>
          </cell>
          <cell r="G936">
            <v>800058104087</v>
          </cell>
          <cell r="H936" t="str">
            <v>นาย</v>
          </cell>
          <cell r="I936" t="str">
            <v>เสาร์คำ</v>
          </cell>
          <cell r="J936" t="str">
            <v>ลำยุ</v>
          </cell>
          <cell r="K936">
            <v>3500200137492</v>
          </cell>
          <cell r="L936" t="str">
            <v>จอมทอง</v>
          </cell>
          <cell r="M936" t="str">
            <v>เชียงใหม่ 3</v>
          </cell>
          <cell r="N936">
            <v>8</v>
          </cell>
          <cell r="O936" t="str">
            <v>องค์กรชุมชนรายบุคคล</v>
          </cell>
          <cell r="P936" t="str">
            <v>1.บุคคลค้ำประกัน</v>
          </cell>
          <cell r="Q936">
            <v>77810.38</v>
          </cell>
          <cell r="R936">
            <v>20545.099999999999</v>
          </cell>
          <cell r="S936" t="str">
            <v>จังหวัดฮอด</v>
          </cell>
          <cell r="T936" t="str">
            <v>ผบ534</v>
          </cell>
          <cell r="U936">
            <v>2563</v>
          </cell>
          <cell r="V936" t="str">
            <v>ผบ145</v>
          </cell>
          <cell r="W936">
            <v>2564</v>
          </cell>
          <cell r="X936">
            <v>10</v>
          </cell>
          <cell r="Y936">
            <v>8</v>
          </cell>
          <cell r="Z936">
            <v>2564</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นายเสาร์คำ ลำยุ</v>
          </cell>
          <cell r="BU936">
            <v>883263011652</v>
          </cell>
          <cell r="BV936" t="str">
            <v>1.นายเสาร์คำ ลำยู
2.นางดวงนภา ปัญญาโท
3.นายหรือจ.ส.ต สัณฑ์ ชินชัย.
4นางนงลักษณ์ กันภัย
5.นายนุภาพ กันภัย</v>
          </cell>
          <cell r="BW936" t="str">
            <v>จำเลยที่ 1
คู่สมรสจำเลยที่ 1
จำเลยที่ 2
จำเลยที่ 3
คู่สมรสจำเลยที่ 3</v>
          </cell>
          <cell r="BX936" t="str">
            <v xml:space="preserve">3-5002-00137-49-2
3-5002-00105-33-7
4-5014-00002-61-1
3-5705-01329-86-2
3-5003-00261-74-8
</v>
          </cell>
          <cell r="BY936"/>
          <cell r="BZ936" t="str">
            <v>พบ</v>
          </cell>
          <cell r="CB936">
            <v>5</v>
          </cell>
          <cell r="CC936"/>
          <cell r="CF936"/>
          <cell r="CK936"/>
        </row>
        <row r="937">
          <cell r="B937">
            <v>2412</v>
          </cell>
          <cell r="C937">
            <v>929</v>
          </cell>
          <cell r="D937">
            <v>19</v>
          </cell>
          <cell r="E937">
            <v>12</v>
          </cell>
          <cell r="F937">
            <v>2566</v>
          </cell>
          <cell r="G937">
            <v>800049510558</v>
          </cell>
          <cell r="H937" t="str">
            <v>นางสาว</v>
          </cell>
          <cell r="I937" t="str">
            <v>อรัญญา</v>
          </cell>
          <cell r="J937" t="str">
            <v>พรรณสุวรรณ์</v>
          </cell>
          <cell r="K937">
            <v>3500200287672</v>
          </cell>
          <cell r="L937" t="str">
            <v>จอมทอง</v>
          </cell>
          <cell r="M937" t="str">
            <v>เชียงใหม่ 3</v>
          </cell>
          <cell r="N937">
            <v>8</v>
          </cell>
          <cell r="O937" t="str">
            <v>ธนาคารประชาชน</v>
          </cell>
          <cell r="P937" t="str">
            <v>1.บุคคลค้ำประกัน</v>
          </cell>
          <cell r="Q937">
            <v>40752.79</v>
          </cell>
          <cell r="R937">
            <v>8566.09</v>
          </cell>
          <cell r="S937" t="str">
            <v>จังหวัดฮอด</v>
          </cell>
          <cell r="T937" t="str">
            <v>ผบ541</v>
          </cell>
          <cell r="U937">
            <v>2563</v>
          </cell>
          <cell r="V937" t="str">
            <v>ผบ14702</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 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นางสาวอรัญญา พรรณสุวรรณ์</v>
          </cell>
          <cell r="BU937">
            <v>883263011651</v>
          </cell>
          <cell r="BV937" t="str">
            <v>1.นางสาวอรัญญา พรรณสุวรรณ์
2.นายสง่า ยานะโส
3.นางกรรณิการ์ กุยแก้ว
4.นางสาวพัชรี ศรีดอกไม้</v>
          </cell>
          <cell r="BW937" t="str">
            <v>จำเลยที่ 1
จำเลยที่ 2
คู่สมรสจำเลยที่ 2
จำเลยที่ 3</v>
          </cell>
          <cell r="BX937" t="str">
            <v xml:space="preserve">3-5002-00287-67-2
3-5016-00325-08-4
3-5016-00296-50-5
1-5099-01056-57-1
</v>
          </cell>
          <cell r="BY937"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7" t="str">
            <v>พบ</v>
          </cell>
          <cell r="CA937" t="str">
            <v>พบ</v>
          </cell>
          <cell r="CB937">
            <v>4</v>
          </cell>
          <cell r="CC937"/>
          <cell r="CD937"/>
          <cell r="CE937"/>
          <cell r="CF937"/>
          <cell r="CG937"/>
          <cell r="CH937"/>
          <cell r="CI937"/>
          <cell r="CJ937"/>
          <cell r="CK937"/>
          <cell r="CL937"/>
          <cell r="CM937"/>
          <cell r="CN937"/>
          <cell r="CO937"/>
        </row>
        <row r="938">
          <cell r="B938">
            <v>2413</v>
          </cell>
          <cell r="C938">
            <v>930</v>
          </cell>
          <cell r="D938">
            <v>19</v>
          </cell>
          <cell r="E938">
            <v>12</v>
          </cell>
          <cell r="F938">
            <v>2566</v>
          </cell>
          <cell r="G938">
            <v>800058092258</v>
          </cell>
          <cell r="H938" t="str">
            <v>นาง</v>
          </cell>
          <cell r="I938" t="str">
            <v>นิตยา</v>
          </cell>
          <cell r="J938" t="str">
            <v>ศรีวิชัย</v>
          </cell>
          <cell r="K938">
            <v>3500200141422</v>
          </cell>
          <cell r="L938" t="str">
            <v>จอมทอง</v>
          </cell>
          <cell r="M938" t="str">
            <v>เชียงใหม่ 3</v>
          </cell>
          <cell r="N938">
            <v>8</v>
          </cell>
          <cell r="O938" t="str">
            <v>พัฒนาองค์กรชุมชน (รายบุคคล)</v>
          </cell>
          <cell r="P938" t="str">
            <v>1.บุคคลค้ำประกัน</v>
          </cell>
          <cell r="Q938">
            <v>63152.71</v>
          </cell>
          <cell r="R938">
            <v>14289.02</v>
          </cell>
          <cell r="S938" t="str">
            <v>จังหวัดฮอด</v>
          </cell>
          <cell r="T938" t="str">
            <v>ผบ538</v>
          </cell>
          <cell r="U938">
            <v>2563</v>
          </cell>
          <cell r="V938" t="str">
            <v>ผบ134</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นางนิตยา ศรีวิชัย</v>
          </cell>
          <cell r="BU938">
            <v>883263011650</v>
          </cell>
          <cell r="BV938" t="str">
            <v>1.นางนิตยา ศรีวิชัย
2.นายวิฑูรย์ ศรีวิชัย
3.นางลัดดา ต้นโน
4.นายชาติชาย ต้นโน
5.นางเลื่อน กาละวิน
6.นายทองสุข กาละวิน</v>
          </cell>
          <cell r="BW938" t="str">
            <v>จำเลยที่ 1
คู่สมรสจำเลยที่ 1
จำเลยที่ 2
คู่สมรสจำเลยที่ 2
จำเลยที่ 3
คู่สมรสจำเลยที่ 3</v>
          </cell>
          <cell r="BX938" t="str">
            <v xml:space="preserve">3-5002-00141-42-2
3-5011-00276-51-3
3-5022-00832-06-9
3-5002-00141-68-6
3-5002-00138-77-4
3-5002-00138-76-6
</v>
          </cell>
          <cell r="BY938"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8" t="str">
            <v>พบ</v>
          </cell>
          <cell r="CB938">
            <v>6</v>
          </cell>
          <cell r="CC938"/>
          <cell r="CF938"/>
          <cell r="CK938"/>
        </row>
        <row r="939">
          <cell r="B939">
            <v>2414</v>
          </cell>
          <cell r="C939">
            <v>931</v>
          </cell>
          <cell r="D939">
            <v>19</v>
          </cell>
          <cell r="E939">
            <v>12</v>
          </cell>
          <cell r="F939">
            <v>2566</v>
          </cell>
          <cell r="G939">
            <v>800058344865</v>
          </cell>
          <cell r="H939" t="str">
            <v>นาง</v>
          </cell>
          <cell r="I939" t="str">
            <v>อรุณี</v>
          </cell>
          <cell r="J939" t="str">
            <v>กองบุญเกิด</v>
          </cell>
          <cell r="K939">
            <v>3501200397908</v>
          </cell>
          <cell r="L939" t="str">
            <v>จอมทอง</v>
          </cell>
          <cell r="M939" t="str">
            <v>เชียงใหม่ 3</v>
          </cell>
          <cell r="N939">
            <v>8</v>
          </cell>
          <cell r="O939" t="str">
            <v>สินเชื่ออุปโภคบริโภคเพื่อสังคม</v>
          </cell>
          <cell r="P939" t="str">
            <v>1.บุคคลค้ำประกัน</v>
          </cell>
          <cell r="Q939">
            <v>78519.91</v>
          </cell>
          <cell r="R939">
            <v>9050.9599999999991</v>
          </cell>
          <cell r="S939" t="str">
            <v>แขวงเชียงใหม่</v>
          </cell>
          <cell r="T939" t="str">
            <v>ผบ9140</v>
          </cell>
          <cell r="U939">
            <v>2563</v>
          </cell>
          <cell r="V939" t="str">
            <v>ผบ363</v>
          </cell>
          <cell r="W939">
            <v>2564</v>
          </cell>
          <cell r="X939">
            <v>10</v>
          </cell>
          <cell r="Y939">
            <v>8</v>
          </cell>
          <cell r="Z939">
            <v>2564</v>
          </cell>
          <cell r="AA939">
            <v>1</v>
          </cell>
          <cell r="AB939">
            <v>6</v>
          </cell>
          <cell r="AC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นางอรุณี กองบุญเกิด</v>
          </cell>
          <cell r="BU939">
            <v>883263011649</v>
          </cell>
          <cell r="BV939" t="str">
            <v>1.นางอรุณี กองบุญเกิด
2.นายนคร กองบุญเกิด
3.นางหรือยนางสาวพิกุล ทองก้อน 
4.นายสุนทร ก่ำแก้ว
5.นางสำเนียง เสวตวงค์</v>
          </cell>
          <cell r="BW939" t="str">
            <v>จำเลยที่ 1
คู่สมรสจำเลยที่ 1
จำเลยที่ 2
คู่สมรสจำเลยที่ 2
จำเลยที่ 3</v>
          </cell>
          <cell r="BX939" t="str">
            <v xml:space="preserve">3-5012-00397-90-8
3-5002-00789-61-9
3-4403-00910-69-1
3-3003-00141-07-8
3-5002-00788-89-2
</v>
          </cell>
          <cell r="BY93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39" t="str">
            <v>พบ</v>
          </cell>
          <cell r="CB939">
            <v>5</v>
          </cell>
          <cell r="CC939"/>
          <cell r="CF939"/>
          <cell r="CK939"/>
        </row>
        <row r="940">
          <cell r="B940">
            <v>2415</v>
          </cell>
          <cell r="C940">
            <v>932</v>
          </cell>
          <cell r="D940">
            <v>19</v>
          </cell>
          <cell r="E940">
            <v>12</v>
          </cell>
          <cell r="F940">
            <v>2566</v>
          </cell>
          <cell r="G940">
            <v>800013649945</v>
          </cell>
          <cell r="H940" t="str">
            <v>นาง</v>
          </cell>
          <cell r="I940" t="str">
            <v>บัวไข</v>
          </cell>
          <cell r="J940" t="str">
            <v>ฤทธิ์เรืองโรจน์</v>
          </cell>
          <cell r="K940">
            <v>3500300372175</v>
          </cell>
          <cell r="L940" t="str">
            <v>จอมทอง</v>
          </cell>
          <cell r="M940" t="str">
            <v>เชียงใหม่ 3</v>
          </cell>
          <cell r="N940">
            <v>8</v>
          </cell>
          <cell r="O940" t="str">
            <v>ธนาคารประชาชน</v>
          </cell>
          <cell r="P940" t="str">
            <v>1.บุคคลค้ำประกัน</v>
          </cell>
          <cell r="Q940">
            <v>71060.639999999999</v>
          </cell>
          <cell r="R940">
            <v>11709.49</v>
          </cell>
          <cell r="S940" t="str">
            <v>จังหวัดฮอด</v>
          </cell>
          <cell r="T940" t="str">
            <v>ผบ535</v>
          </cell>
          <cell r="U940">
            <v>2563</v>
          </cell>
          <cell r="V940" t="str">
            <v>ผบ146</v>
          </cell>
          <cell r="W940">
            <v>2564</v>
          </cell>
          <cell r="X940">
            <v>10</v>
          </cell>
          <cell r="Y940">
            <v>8</v>
          </cell>
          <cell r="Z940">
            <v>2564</v>
          </cell>
          <cell r="AA940">
            <v>10</v>
          </cell>
          <cell r="AB940">
            <v>8</v>
          </cell>
          <cell r="AC940">
            <v>2564</v>
          </cell>
          <cell r="BB940" t="str">
            <v>สืบทรัพย์ 25/04/67//ลงผล 10/5/67//รายงานผล31/5/67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นางบัวไข ฤทธิ์เรืองโรจน์</v>
          </cell>
          <cell r="BU940">
            <v>883263011648</v>
          </cell>
          <cell r="BV940" t="str">
            <v>1.นางบัวไข ฤทธิ์เรืองโรจน์
2.นามสมศักดิ์ จมบาล
3. นางเพียงใข รู้ฉลาด</v>
          </cell>
          <cell r="BW940" t="str">
            <v>จำเลยที่ 1
คู่สมรสจำเลยที่ 1
จำเลยที่ 2</v>
          </cell>
          <cell r="BX940" t="str">
            <v xml:space="preserve">3-5003-00372-17-5
3-5003-00376-31-6
3-5003-00290-22-5
</v>
          </cell>
          <cell r="BY940"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0" t="str">
            <v>พบ</v>
          </cell>
          <cell r="CB940">
            <v>3</v>
          </cell>
          <cell r="CC940"/>
          <cell r="CF940"/>
          <cell r="CK940"/>
        </row>
        <row r="941">
          <cell r="B941">
            <v>2416</v>
          </cell>
          <cell r="C941">
            <v>933</v>
          </cell>
          <cell r="D941">
            <v>19</v>
          </cell>
          <cell r="E941">
            <v>12</v>
          </cell>
          <cell r="F941">
            <v>2566</v>
          </cell>
          <cell r="G941">
            <v>800091482607</v>
          </cell>
          <cell r="H941" t="str">
            <v>นางสาว</v>
          </cell>
          <cell r="I941" t="str">
            <v>สริญญา</v>
          </cell>
          <cell r="J941" t="str">
            <v>ปวนแสนคำ</v>
          </cell>
          <cell r="K941">
            <v>1500901368816</v>
          </cell>
          <cell r="L941" t="str">
            <v>จอมทอง</v>
          </cell>
          <cell r="M941" t="str">
            <v>เชียงใหม่ 3</v>
          </cell>
          <cell r="N941">
            <v>8</v>
          </cell>
          <cell r="O941" t="str">
            <v>ธนาคารประชาชน</v>
          </cell>
          <cell r="P941" t="str">
            <v>1.บุคคลค้ำประกัน</v>
          </cell>
          <cell r="Q941">
            <v>28788.9</v>
          </cell>
          <cell r="R941">
            <v>3199.29</v>
          </cell>
          <cell r="S941" t="str">
            <v>แขวงเชียงใหม่</v>
          </cell>
          <cell r="T941" t="str">
            <v>ผบ7144</v>
          </cell>
          <cell r="U941">
            <v>2563</v>
          </cell>
          <cell r="V941" t="str">
            <v>ผบ342</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4</v>
          </cell>
          <cell r="CC941"/>
          <cell r="CF941"/>
          <cell r="CK941"/>
        </row>
        <row r="942">
          <cell r="B942">
            <v>2417</v>
          </cell>
          <cell r="C942">
            <v>934</v>
          </cell>
          <cell r="D942">
            <v>19</v>
          </cell>
          <cell r="E942">
            <v>12</v>
          </cell>
          <cell r="F942">
            <v>2566</v>
          </cell>
          <cell r="G942">
            <v>800049619169</v>
          </cell>
          <cell r="H942" t="str">
            <v>นางสาว</v>
          </cell>
          <cell r="I942" t="str">
            <v>ทัศนีย์</v>
          </cell>
          <cell r="J942" t="str">
            <v>ใจจันติ๊บ</v>
          </cell>
          <cell r="K942">
            <v>1509900655714</v>
          </cell>
          <cell r="L942" t="str">
            <v>จอมทอง</v>
          </cell>
          <cell r="M942" t="str">
            <v>เชียงใหม่ 3</v>
          </cell>
          <cell r="N942">
            <v>8</v>
          </cell>
          <cell r="O942" t="str">
            <v>ไทรทอง</v>
          </cell>
          <cell r="P942" t="str">
            <v>2.หลักทรัพย์ค้ำประกัน</v>
          </cell>
          <cell r="Q942">
            <v>467964.54</v>
          </cell>
          <cell r="R942">
            <v>70754.820000000007</v>
          </cell>
          <cell r="S942" t="str">
            <v>จังหวัดฮอด</v>
          </cell>
          <cell r="T942" t="str">
            <v>ผบE302</v>
          </cell>
          <cell r="U942">
            <v>2566</v>
          </cell>
          <cell r="V942" t="str">
            <v>ผบE352</v>
          </cell>
          <cell r="W942">
            <v>2566</v>
          </cell>
          <cell r="X942">
            <v>10</v>
          </cell>
          <cell r="Y942">
            <v>8</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นางสาวทัศนีย์ ใจจันติ๊บ</v>
          </cell>
          <cell r="BU942">
            <v>888165010511</v>
          </cell>
          <cell r="BV942" t="str">
            <v>1.นางสาวทัสนีย์ ใจจันติ๊บ
2.นายเมธี กันทะ
3.นายแก้ว ใจจันติ๊บ
4.นางสุธัม นันสุ</v>
          </cell>
          <cell r="BW942" t="str">
            <v>จำเลยที่ 1
คู่สมรสจำเลยที่ 1
จำเลยที่ 2
คู่สมรสจำเลยที่ 2</v>
          </cell>
          <cell r="BX942" t="str">
            <v xml:space="preserve">1-5099-00655-71-4
1-5052-00005-61-6
3-5002-00175-41-6
3-5002-00177-65-6
</v>
          </cell>
          <cell r="BY94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2" t="str">
            <v>พบ</v>
          </cell>
          <cell r="CB942">
            <v>4</v>
          </cell>
          <cell r="CC942"/>
          <cell r="CF942"/>
          <cell r="CK942"/>
        </row>
        <row r="943">
          <cell r="B943">
            <v>2418</v>
          </cell>
          <cell r="C943">
            <v>935</v>
          </cell>
          <cell r="D943">
            <v>19</v>
          </cell>
          <cell r="E943">
            <v>12</v>
          </cell>
          <cell r="F943">
            <v>2566</v>
          </cell>
          <cell r="G943">
            <v>800062768562</v>
          </cell>
          <cell r="H943" t="str">
            <v>นาย</v>
          </cell>
          <cell r="I943" t="str">
            <v>บุญธรรม</v>
          </cell>
          <cell r="J943" t="str">
            <v>จีนะจุมปู</v>
          </cell>
          <cell r="K943">
            <v>3500200591363</v>
          </cell>
          <cell r="L943" t="str">
            <v>จอมทอง</v>
          </cell>
          <cell r="M943" t="str">
            <v>เชียงใหม่ 3</v>
          </cell>
          <cell r="N943">
            <v>8</v>
          </cell>
          <cell r="O943" t="str">
            <v>พัฒนาองค์กรชุมชน (รายบุคคล)</v>
          </cell>
          <cell r="P943" t="str">
            <v>1.บุคคลค้ำประกัน</v>
          </cell>
          <cell r="Q943">
            <v>63855.63</v>
          </cell>
          <cell r="R943">
            <v>17111.240000000002</v>
          </cell>
          <cell r="S943" t="str">
            <v>จังหวัดฮอด</v>
          </cell>
          <cell r="T943" t="str">
            <v>ผบE176</v>
          </cell>
          <cell r="U943">
            <v>2566</v>
          </cell>
          <cell r="V943" t="str">
            <v>ผบE465</v>
          </cell>
          <cell r="W943">
            <v>2566</v>
          </cell>
          <cell r="X943">
            <v>1</v>
          </cell>
          <cell r="Y943">
            <v>6</v>
          </cell>
          <cell r="Z943">
            <v>2564</v>
          </cell>
          <cell r="AA943">
            <v>16</v>
          </cell>
          <cell r="AB943">
            <v>5</v>
          </cell>
          <cell r="AC943">
            <v>2566</v>
          </cell>
          <cell r="BB943" t="str">
            <v>สืบทรัพย์ 26/04/67//ลงผล 10/5/67//รายงานผล20/5/67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นายบุญธรรม จีนะจุมปู</v>
          </cell>
          <cell r="BU943">
            <v>888165010504</v>
          </cell>
          <cell r="BV943"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3" t="str">
            <v>จำเลยที่ 1
คู่สมรสจำเลยที่ 1
จำเลยที่ 2
คู่สมรสจำเลยที่ 2
จำเลยที่ 3
คู่สมรสจำเลยที่ 3</v>
          </cell>
          <cell r="BX943" t="str">
            <v xml:space="preserve">3-5002-00591-36-3
1-5802-00031-42-6
3-5002-00566-27-0
3-5002-00592-20-3
3-5002-00593-00-5
3-5701-00559-97-2
</v>
          </cell>
          <cell r="BY943"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3" t="str">
            <v>พบ</v>
          </cell>
          <cell r="CB943">
            <v>6</v>
          </cell>
          <cell r="CC943"/>
          <cell r="CF943"/>
          <cell r="CK943"/>
        </row>
        <row r="944">
          <cell r="B944">
            <v>2419</v>
          </cell>
          <cell r="C944">
            <v>936</v>
          </cell>
          <cell r="D944">
            <v>19</v>
          </cell>
          <cell r="E944">
            <v>12</v>
          </cell>
          <cell r="F944">
            <v>2566</v>
          </cell>
          <cell r="G944">
            <v>800125439953</v>
          </cell>
          <cell r="H944" t="str">
            <v>นาย</v>
          </cell>
          <cell r="I944" t="str">
            <v>เจษฎา</v>
          </cell>
          <cell r="J944" t="str">
            <v>หน่อแก้ว</v>
          </cell>
          <cell r="K944">
            <v>1505200041175</v>
          </cell>
          <cell r="L944" t="str">
            <v>จอมทอง</v>
          </cell>
          <cell r="M944" t="str">
            <v>เชียงใหม่ 3</v>
          </cell>
          <cell r="N944">
            <v>8</v>
          </cell>
          <cell r="O944" t="str">
            <v>ธนาคารประชาชน</v>
          </cell>
          <cell r="P944" t="str">
            <v>1.บุคคลค้ำประกัน</v>
          </cell>
          <cell r="Q944">
            <v>46953.33</v>
          </cell>
          <cell r="R944">
            <v>8965.59</v>
          </cell>
          <cell r="S944" t="str">
            <v>แขวงเชียงใหม่</v>
          </cell>
          <cell r="T944" t="str">
            <v>ผบE1174</v>
          </cell>
          <cell r="U944">
            <v>2566</v>
          </cell>
          <cell r="V944" t="str">
            <v>ผบE2957</v>
          </cell>
          <cell r="W944">
            <v>2566</v>
          </cell>
          <cell r="X944">
            <v>7</v>
          </cell>
          <cell r="Y944">
            <v>5</v>
          </cell>
          <cell r="Z944">
            <v>2566</v>
          </cell>
          <cell r="AA944">
            <v>25</v>
          </cell>
          <cell r="AB944">
            <v>4</v>
          </cell>
          <cell r="AC944">
            <v>2566</v>
          </cell>
          <cell r="BB944" t="str">
            <v>สืบทรัพย์ 25/04/67//ลงผล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นายเจษฎา หน่อแก้ว</v>
          </cell>
          <cell r="BU944">
            <v>888165010605</v>
          </cell>
          <cell r="BV944" t="str">
            <v>1.นายเจษฎา หน่อแก้ว
2.นางสาวเอมมิกา ปัญญา
3. นายวิทยา แสงตาหล้า</v>
          </cell>
          <cell r="BW944" t="str">
            <v>จำเลยที่ 1
จำเลยที่ 2
จำเลยที่ 3</v>
          </cell>
          <cell r="BX944" t="str">
            <v>1-5052-00041-17-5
1-5002-01213-65-0
1-5052-00026-80-0</v>
          </cell>
          <cell r="BY9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4" t="str">
            <v>ไม่พบ</v>
          </cell>
          <cell r="CB944">
            <v>3</v>
          </cell>
          <cell r="CC944"/>
          <cell r="CF944"/>
          <cell r="CK944"/>
        </row>
        <row r="945">
          <cell r="B945">
            <v>2420</v>
          </cell>
          <cell r="C945">
            <v>937</v>
          </cell>
          <cell r="D945">
            <v>19</v>
          </cell>
          <cell r="E945">
            <v>12</v>
          </cell>
          <cell r="F945">
            <v>2566</v>
          </cell>
          <cell r="G945">
            <v>856353000115</v>
          </cell>
          <cell r="H945" t="str">
            <v>นาย</v>
          </cell>
          <cell r="I945" t="str">
            <v>ปฏิวัติ</v>
          </cell>
          <cell r="J945" t="str">
            <v>ปู่แก้ว</v>
          </cell>
          <cell r="K945">
            <v>3501800096607</v>
          </cell>
          <cell r="L945" t="str">
            <v>อมก๋อย</v>
          </cell>
          <cell r="M945" t="str">
            <v>เชียงใหม่ 3</v>
          </cell>
          <cell r="N945">
            <v>8</v>
          </cell>
          <cell r="O945" t="str">
            <v>พัฒนากลุ่มอาชีพ</v>
          </cell>
          <cell r="P945" t="str">
            <v>1.บุคคลค้ำประกัน</v>
          </cell>
          <cell r="Q945">
            <v>958721.14</v>
          </cell>
          <cell r="R945">
            <v>124738.99</v>
          </cell>
          <cell r="S945" t="str">
            <v>จังหวัดฮอด</v>
          </cell>
          <cell r="T945" t="str">
            <v>ผบ775</v>
          </cell>
          <cell r="U945">
            <v>2562</v>
          </cell>
          <cell r="V945" t="str">
            <v>ผบ1016</v>
          </cell>
          <cell r="W945">
            <v>2562</v>
          </cell>
          <cell r="AA945">
            <v>29</v>
          </cell>
          <cell r="AB945">
            <v>10</v>
          </cell>
          <cell r="AC945">
            <v>2562</v>
          </cell>
          <cell r="BB945" t="str">
            <v>สืบทรัพย์ 22/03/67//ลงผล3/4/67//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นายปฏิวัติ ปู่แก้ว</v>
          </cell>
          <cell r="BU945">
            <v>883262010713</v>
          </cell>
          <cell r="BV945"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5"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5" t="str">
            <v>3-5018-00096-60-7
3-5018-00105-16-9
3-5099-60255-94-1
3-5018-00112-47-5
35018-00092-09-1
3-5018-00105-76-2
3-5018-00097-64-6
3-5018-00130-33-3
3-5018-00132-10-7
3-5018-00040-18-1
3-5018-00044-08-9
3-5018-00092-15-6
3-5018-00098-14-6
3-5018-00097-91-3
3-5018-00183-49-6
3-5018-00091-91-5
3-5018-00195-48-6</v>
          </cell>
          <cell r="BY94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5" t="str">
            <v>พบ</v>
          </cell>
          <cell r="CB945">
            <v>17</v>
          </cell>
          <cell r="CC945"/>
          <cell r="CF945"/>
          <cell r="CK945"/>
        </row>
        <row r="946">
          <cell r="B946">
            <v>2421</v>
          </cell>
          <cell r="C946">
            <v>938</v>
          </cell>
          <cell r="D946">
            <v>19</v>
          </cell>
          <cell r="E946">
            <v>12</v>
          </cell>
          <cell r="F946">
            <v>2566</v>
          </cell>
          <cell r="G946">
            <v>800027683401</v>
          </cell>
          <cell r="H946" t="str">
            <v>นาง</v>
          </cell>
          <cell r="I946" t="str">
            <v>จิดาภา</v>
          </cell>
          <cell r="J946" t="str">
            <v>จันทร์ราชา</v>
          </cell>
          <cell r="K946">
            <v>3650200352155</v>
          </cell>
          <cell r="L946" t="str">
            <v>อมก๋อย</v>
          </cell>
          <cell r="M946" t="str">
            <v>เชียงใหม่ 3</v>
          </cell>
          <cell r="N946">
            <v>8</v>
          </cell>
          <cell r="O946" t="str">
            <v>ห้องแถว</v>
          </cell>
          <cell r="P946" t="str">
            <v>1.บุคคลค้ำประกัน</v>
          </cell>
          <cell r="Q946">
            <v>312252.64</v>
          </cell>
          <cell r="R946">
            <v>30366.49</v>
          </cell>
          <cell r="S946" t="str">
            <v>จังหวัดเชียงใหม่</v>
          </cell>
          <cell r="T946" t="str">
            <v>ผบ1165</v>
          </cell>
          <cell r="U946">
            <v>2562</v>
          </cell>
          <cell r="V946" t="str">
            <v>ผบ1748</v>
          </cell>
          <cell r="W946">
            <v>2562</v>
          </cell>
          <cell r="X946">
            <v>19</v>
          </cell>
          <cell r="Y946">
            <v>8</v>
          </cell>
          <cell r="Z946">
            <v>2562</v>
          </cell>
          <cell r="BB946" t="str">
            <v>สืบทรัพย์ 22/02/67//ลงผลสืบทรัพย์26/3/67//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นางจิดาภา จันทร์ราชา</v>
          </cell>
          <cell r="BU946">
            <v>883262010669</v>
          </cell>
          <cell r="BV946"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6" t="str">
            <v>จำเลยที่ 1
คู่สมรสจำเลยที่ 1
จำเลยที่ 2
คู่สมรสจำเลยที่ 2
จำเลยที่ 3
คู่สมรสจำเลยที่ 3</v>
          </cell>
          <cell r="BX946" t="str">
            <v>3-6502-00352-15-5
3-500-00028-76-7
3-5015-00464-18-0
3-5002-00167-47-2
3-5013-00707-71-2
3-5012-00442-17-2</v>
          </cell>
          <cell r="BY946" t="str">
            <v xml:space="preserve">-ไม่พบว่ามีกรรมสิทธิ์ในที่ดิน อ.จอมทอง จ.เชียงใหม่ </v>
          </cell>
          <cell r="BZ946"/>
          <cell r="CB946"/>
          <cell r="CC946"/>
          <cell r="CF946"/>
          <cell r="CK946"/>
        </row>
        <row r="947">
          <cell r="B947">
            <v>2422</v>
          </cell>
          <cell r="C947">
            <v>939</v>
          </cell>
          <cell r="D947">
            <v>19</v>
          </cell>
          <cell r="E947">
            <v>12</v>
          </cell>
          <cell r="F947">
            <v>2566</v>
          </cell>
          <cell r="G947">
            <v>800029149260</v>
          </cell>
          <cell r="H947" t="str">
            <v>นาย</v>
          </cell>
          <cell r="I947" t="str">
            <v>สุรศักดิ์</v>
          </cell>
          <cell r="J947" t="str">
            <v>กติกาชีวิน</v>
          </cell>
          <cell r="K947">
            <v>3501800132603</v>
          </cell>
          <cell r="L947" t="str">
            <v>อมก๋อย</v>
          </cell>
          <cell r="M947" t="str">
            <v>เชียงใหม่ 3</v>
          </cell>
          <cell r="N947">
            <v>8</v>
          </cell>
          <cell r="O947" t="str">
            <v>ธนาคารประชาชน</v>
          </cell>
          <cell r="P947" t="str">
            <v>1.บุคคลค้ำประกัน</v>
          </cell>
          <cell r="Q947">
            <v>78361.320000000007</v>
          </cell>
          <cell r="R947">
            <v>10983.6</v>
          </cell>
          <cell r="S947" t="str">
            <v>จังหวัดฮอด</v>
          </cell>
          <cell r="T947" t="str">
            <v>ผบE346</v>
          </cell>
          <cell r="U947">
            <v>2563</v>
          </cell>
          <cell r="V947" t="str">
            <v>ผบE186</v>
          </cell>
          <cell r="W947">
            <v>2563</v>
          </cell>
          <cell r="X947">
            <v>20</v>
          </cell>
          <cell r="Y947">
            <v>8</v>
          </cell>
          <cell r="Z947">
            <v>2563</v>
          </cell>
          <cell r="AA947">
            <v>29</v>
          </cell>
          <cell r="AB947">
            <v>10</v>
          </cell>
          <cell r="AC947">
            <v>2562</v>
          </cell>
          <cell r="BB947" t="str">
            <v>สืบทรัพย์วันที่ 25/3/2567//ลงผลรายงานวันที่ 17/4/2567//รายงานผล17/4/2567//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นายสุรศักดิ์ กติกาชีวิน</v>
          </cell>
          <cell r="BU947">
            <v>883263011054</v>
          </cell>
          <cell r="BV947" t="str">
            <v>1.นายสุรศักดิ์  กติชีวิน  
2.นางสาวบุญญาพร  สิริธัญญา</v>
          </cell>
          <cell r="BW947" t="str">
            <v>จำเลยที่ 1
คู่สมรสจำเลยที่ 1</v>
          </cell>
          <cell r="BX947" t="str">
            <v>3-5018-00132-60-3
1-5018-00101-80-9</v>
          </cell>
          <cell r="BY947" t="str">
            <v>-ไม่พบว่ามีกรรมสิทิ์ในที่ดิน อ.อมก๋อย จ.เชียงใหม่
-ไม่พบว่ามีกรรมสิทิ์ในที่ดิน อ.อมก๋อย จ.เชียงใหม่</v>
          </cell>
          <cell r="BZ947" t="str">
            <v>ไม่พบ</v>
          </cell>
          <cell r="CB947"/>
          <cell r="CC947"/>
          <cell r="CF947"/>
          <cell r="CK947"/>
        </row>
        <row r="948">
          <cell r="B948">
            <v>2423</v>
          </cell>
          <cell r="C948">
            <v>940</v>
          </cell>
          <cell r="D948">
            <v>19</v>
          </cell>
          <cell r="E948">
            <v>12</v>
          </cell>
          <cell r="F948">
            <v>2566</v>
          </cell>
          <cell r="G948">
            <v>800090775357</v>
          </cell>
          <cell r="H948" t="str">
            <v>นาย</v>
          </cell>
          <cell r="I948" t="str">
            <v>อุเทน</v>
          </cell>
          <cell r="J948" t="str">
            <v>ทิพย์ธรรม</v>
          </cell>
          <cell r="K948">
            <v>3501800093811</v>
          </cell>
          <cell r="L948" t="str">
            <v>อมก๋อย</v>
          </cell>
          <cell r="M948" t="str">
            <v>เชียงใหม่ 3</v>
          </cell>
          <cell r="N948">
            <v>8</v>
          </cell>
          <cell r="O948" t="str">
            <v>สินเชื่อแก้ไขปัญหาหนี้นอกระบบPAS</v>
          </cell>
          <cell r="P948" t="str">
            <v>1.บุคคลค้ำประกัน</v>
          </cell>
          <cell r="Q948">
            <v>48611</v>
          </cell>
          <cell r="R948">
            <v>8268.1</v>
          </cell>
          <cell r="S948" t="str">
            <v>จังหวัดฮอด</v>
          </cell>
          <cell r="T948" t="str">
            <v>ผบE324</v>
          </cell>
          <cell r="U948">
            <v>2563</v>
          </cell>
          <cell r="V948" t="str">
            <v>ผบE166</v>
          </cell>
          <cell r="W948">
            <v>2563</v>
          </cell>
          <cell r="X948">
            <v>19</v>
          </cell>
          <cell r="Y948">
            <v>8</v>
          </cell>
          <cell r="Z948">
            <v>2563</v>
          </cell>
          <cell r="BB948" t="str">
            <v>สืบทรัพย์22/1/67//ลงผลสืบทรัพย์ 26/6/67//</v>
          </cell>
          <cell r="BC948">
            <v>900</v>
          </cell>
          <cell r="BD948">
            <v>1</v>
          </cell>
          <cell r="BE948">
            <v>7</v>
          </cell>
          <cell r="BF948">
            <v>2567</v>
          </cell>
          <cell r="BG948">
            <v>0</v>
          </cell>
          <cell r="BH948" t="str">
            <v>-</v>
          </cell>
          <cell r="BI948" t="str">
            <v>-</v>
          </cell>
          <cell r="BJ948" t="str">
            <v>-</v>
          </cell>
          <cell r="BK948">
            <v>0</v>
          </cell>
          <cell r="BL948">
            <v>580</v>
          </cell>
          <cell r="BM948">
            <v>0</v>
          </cell>
          <cell r="BN948" t="str">
            <v/>
          </cell>
          <cell r="BO948" t="str">
            <v/>
          </cell>
          <cell r="BP948" t="str">
            <v/>
          </cell>
          <cell r="BQ948" t="str">
            <v>-</v>
          </cell>
          <cell r="BR948" t="str">
            <v>-</v>
          </cell>
          <cell r="BS948" t="str">
            <v>-</v>
          </cell>
          <cell r="BT948" t="str">
            <v>นายอุเทน ทิพย์ธรรม</v>
          </cell>
          <cell r="BU948">
            <v>883263011063</v>
          </cell>
          <cell r="BV948" t="str">
            <v>1.นายอุเทน   ทิพย์ธรรม
2.นายชวนชัย   วิเชียรชม
3.นางสาวณัฎฐริกา    คำใจ</v>
          </cell>
          <cell r="BW948" t="str">
            <v>จำเลยที่ 1
จำเลยที่ 2
คู่สมรสจำเลยที่ 2</v>
          </cell>
          <cell r="BX948" t="str">
            <v>3-5018-00093-81-1
3-5018-00121-43-1
3-5018-00092-01-6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2424</v>
          </cell>
          <cell r="C949">
            <v>941</v>
          </cell>
          <cell r="D949">
            <v>19</v>
          </cell>
          <cell r="E949">
            <v>12</v>
          </cell>
          <cell r="F949">
            <v>2566</v>
          </cell>
          <cell r="G949">
            <v>800054069953</v>
          </cell>
          <cell r="H949" t="str">
            <v>นาง</v>
          </cell>
          <cell r="I949" t="str">
            <v>สุทิน</v>
          </cell>
          <cell r="J949" t="str">
            <v>สุวรรณ</v>
          </cell>
          <cell r="K949">
            <v>3501800006144</v>
          </cell>
          <cell r="L949" t="str">
            <v>อมก๋อย</v>
          </cell>
          <cell r="M949" t="str">
            <v>เชียงใหม่ 3</v>
          </cell>
          <cell r="N949">
            <v>8</v>
          </cell>
          <cell r="O949" t="str">
            <v>ธนาคารประชาชน</v>
          </cell>
          <cell r="P949" t="str">
            <v>1.บุคคลค้ำประกัน</v>
          </cell>
          <cell r="Q949">
            <v>62632</v>
          </cell>
          <cell r="R949">
            <v>16701.14</v>
          </cell>
          <cell r="S949" t="str">
            <v>จังหวัดฮอด</v>
          </cell>
          <cell r="T949" t="str">
            <v>ผบE343</v>
          </cell>
          <cell r="U949">
            <v>2563</v>
          </cell>
          <cell r="V949" t="str">
            <v>ผบE183</v>
          </cell>
          <cell r="W949">
            <v>2563</v>
          </cell>
          <cell r="X949">
            <v>20</v>
          </cell>
          <cell r="Y949">
            <v>8</v>
          </cell>
          <cell r="Z949">
            <v>2563</v>
          </cell>
          <cell r="AA949">
            <v>20</v>
          </cell>
          <cell r="AB949">
            <v>8</v>
          </cell>
          <cell r="AC949">
            <v>2563</v>
          </cell>
          <cell r="BB949" t="str">
            <v>สืบทรัพย์ 22/03/67//ลงผล3/4/67//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นางสุทิน สุวรรณ</v>
          </cell>
          <cell r="BU949">
            <v>883263011060</v>
          </cell>
          <cell r="BV949" t="str">
            <v>1.นางสุทิน สุวรรณ
2.นางจันทร์แรม ดวงเพชร
3.นายวิเชียร ดวงเพชร</v>
          </cell>
          <cell r="BW949" t="str">
            <v>จำเลยที่ 1
จำเลยที่ 2
คู่สมรสจำเลยที่ 2</v>
          </cell>
          <cell r="BX949" t="str">
            <v>3-5018-00006-14-4
3-1008-00687-77-2
3-5007-00519-24-6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49" t="str">
            <v>พบ</v>
          </cell>
          <cell r="CB949">
            <v>3</v>
          </cell>
          <cell r="CC949"/>
          <cell r="CF949"/>
          <cell r="CK949"/>
        </row>
        <row r="950">
          <cell r="B950">
            <v>2425</v>
          </cell>
          <cell r="C950">
            <v>942</v>
          </cell>
          <cell r="D950">
            <v>19</v>
          </cell>
          <cell r="E950">
            <v>12</v>
          </cell>
          <cell r="F950">
            <v>2566</v>
          </cell>
          <cell r="G950">
            <v>800058887996</v>
          </cell>
          <cell r="H950" t="str">
            <v>นาง</v>
          </cell>
          <cell r="I950" t="str">
            <v>จุฑามาศ</v>
          </cell>
          <cell r="J950" t="str">
            <v>คำภีระ</v>
          </cell>
          <cell r="K950">
            <v>3500900403616</v>
          </cell>
          <cell r="L950" t="str">
            <v>จอมทอง</v>
          </cell>
          <cell r="M950" t="str">
            <v>เชียงใหม่ 3</v>
          </cell>
          <cell r="N950">
            <v>8</v>
          </cell>
          <cell r="O950" t="str">
            <v>องค์กรชุมชน</v>
          </cell>
          <cell r="P950" t="str">
            <v>1.บุคคลค้ำประกัน</v>
          </cell>
          <cell r="Q950">
            <v>81564.649999999994</v>
          </cell>
          <cell r="R950">
            <v>15745.68</v>
          </cell>
          <cell r="S950" t="str">
            <v>จังหวัดฮอด</v>
          </cell>
          <cell r="T950" t="str">
            <v>ผบ1143</v>
          </cell>
          <cell r="U950">
            <v>2562</v>
          </cell>
          <cell r="V950" t="str">
            <v>ผบ1128</v>
          </cell>
          <cell r="W950">
            <v>2562</v>
          </cell>
          <cell r="X950">
            <v>19</v>
          </cell>
          <cell r="Y950">
            <v>8</v>
          </cell>
          <cell r="Z950">
            <v>2563</v>
          </cell>
          <cell r="AA950">
            <v>18</v>
          </cell>
          <cell r="AB950">
            <v>11</v>
          </cell>
          <cell r="AC950">
            <v>2562</v>
          </cell>
          <cell r="BB950" t="str">
            <v>สืบทรัพย์ 26/04/67//ลงผล 10/5/67//รายงานผล20/5/67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นางจุฑามาศ คำภีระ</v>
          </cell>
          <cell r="BU950">
            <v>883262011824</v>
          </cell>
          <cell r="BV950"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0" t="str">
            <v>จำเลยที่ 1
คู่สมรสจำเลยที่ 1
จำเลยที่ 2
คู่สมรสจำเลยที่ 2
จำเลยที่ 3
คู่สมรสจำเลยที่ 3</v>
          </cell>
          <cell r="BX950" t="str">
            <v xml:space="preserve">3-5009-00403-61-6
3-5099-00286-58-8
3-5002-00636-45-6
3-5002-00636-44-8
3-5002-00636-06-5
3-5002-00655-53-1
</v>
          </cell>
          <cell r="BY950"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0" t="str">
            <v>พบ</v>
          </cell>
          <cell r="CB950">
            <v>6</v>
          </cell>
          <cell r="CC950"/>
          <cell r="CF950"/>
          <cell r="CK950"/>
        </row>
        <row r="951">
          <cell r="B951">
            <v>2426</v>
          </cell>
          <cell r="C951">
            <v>943</v>
          </cell>
          <cell r="D951">
            <v>19</v>
          </cell>
          <cell r="E951">
            <v>12</v>
          </cell>
          <cell r="F951">
            <v>2566</v>
          </cell>
          <cell r="G951">
            <v>800058887970</v>
          </cell>
          <cell r="H951" t="str">
            <v>นาง</v>
          </cell>
          <cell r="I951" t="str">
            <v>บัวคลี่</v>
          </cell>
          <cell r="J951" t="str">
            <v>สมสิงห์คำ</v>
          </cell>
          <cell r="K951">
            <v>3500200636456</v>
          </cell>
          <cell r="L951" t="str">
            <v>จอมทอง</v>
          </cell>
          <cell r="M951" t="str">
            <v>เชียงใหม่ 3</v>
          </cell>
          <cell r="N951">
            <v>8</v>
          </cell>
          <cell r="O951" t="str">
            <v>องค์กรชุมชน</v>
          </cell>
          <cell r="P951" t="str">
            <v>1.บุคคลค้ำประกัน</v>
          </cell>
          <cell r="Q951">
            <v>77282.41</v>
          </cell>
          <cell r="R951">
            <v>16538.310000000001</v>
          </cell>
          <cell r="S951" t="str">
            <v>จังหวัดฮอด</v>
          </cell>
          <cell r="T951" t="str">
            <v>ผบ1156</v>
          </cell>
          <cell r="U951">
            <v>2562</v>
          </cell>
          <cell r="V951" t="str">
            <v>ผบ1112</v>
          </cell>
          <cell r="W951">
            <v>2562</v>
          </cell>
          <cell r="AA951">
            <v>18</v>
          </cell>
          <cell r="AB951">
            <v>11</v>
          </cell>
          <cell r="AC951">
            <v>2562</v>
          </cell>
          <cell r="BB951" t="str">
            <v>สืบทรัพย์ 25/04/67//ลงผล 20/5/67//รายงานผล20/5/67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นางบัวคลี่ สมสิงห์คำ</v>
          </cell>
          <cell r="BU951">
            <v>883262011825</v>
          </cell>
          <cell r="BV951"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1" t="str">
            <v>พบ</v>
          </cell>
          <cell r="CA951"/>
          <cell r="CB951">
            <v>3</v>
          </cell>
          <cell r="CC951"/>
          <cell r="CD951"/>
          <cell r="CF951"/>
          <cell r="CK951"/>
        </row>
        <row r="952">
          <cell r="B952">
            <v>2427</v>
          </cell>
          <cell r="C952">
            <v>944</v>
          </cell>
          <cell r="D952">
            <v>19</v>
          </cell>
          <cell r="E952">
            <v>12</v>
          </cell>
          <cell r="F952">
            <v>2566</v>
          </cell>
          <cell r="G952">
            <v>800058589410</v>
          </cell>
          <cell r="H952" t="str">
            <v>นาย</v>
          </cell>
          <cell r="I952" t="str">
            <v>ณรงค์</v>
          </cell>
          <cell r="J952" t="str">
            <v>เดชดง</v>
          </cell>
          <cell r="K952">
            <v>1509900289971</v>
          </cell>
          <cell r="L952" t="str">
            <v>จอมทอง</v>
          </cell>
          <cell r="M952" t="str">
            <v>เชียงใหม่ 3</v>
          </cell>
          <cell r="N952">
            <v>8</v>
          </cell>
          <cell r="O952" t="str">
            <v>ธนาคารประชาชน</v>
          </cell>
          <cell r="P952" t="str">
            <v>1.บุคคลค้ำประกัน</v>
          </cell>
          <cell r="Q952">
            <v>64434</v>
          </cell>
          <cell r="R952">
            <v>28844.73</v>
          </cell>
          <cell r="S952" t="str">
            <v>จังหวัดลำพูน</v>
          </cell>
          <cell r="T952" t="str">
            <v>ผบE615</v>
          </cell>
          <cell r="U952">
            <v>2564</v>
          </cell>
          <cell r="V952" t="str">
            <v>ผบE999</v>
          </cell>
          <cell r="W952">
            <v>2564</v>
          </cell>
          <cell r="AA952">
            <v>26</v>
          </cell>
          <cell r="AB952">
            <v>8</v>
          </cell>
          <cell r="AC952">
            <v>2564</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นายณรงค์ เดชดง</v>
          </cell>
          <cell r="BU952">
            <v>883263011049</v>
          </cell>
          <cell r="BV952" t="str">
            <v>1.นายณรงค์ เดชดง
2.นงสาวสุภาวิณี ใจยะสุ
3. นายมนตรี ใจยะสุ
4.นางสมเพชร บุญเรือง
5.นายอำนวย บุญเรือง</v>
          </cell>
          <cell r="BW952" t="str">
            <v>จำเลยที่ 1
คู่สมรสจำเลยที่ 1
จำเลยที่ 2
จำเลยที่ 3
คู่สมรสจำเลยที่ 3</v>
          </cell>
          <cell r="BX952" t="str">
            <v xml:space="preserve">1-5099-00289-97-1
1-5099-00509-31-9
3-5106-00510-82-4
3-5106-00633-57-8
5-5106-90000-67-3
</v>
          </cell>
          <cell r="BY952"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2" t="str">
            <v>พบ</v>
          </cell>
          <cell r="CB952">
            <v>5</v>
          </cell>
          <cell r="CC952"/>
          <cell r="CF952"/>
          <cell r="CK952"/>
        </row>
        <row r="953">
          <cell r="B953">
            <v>2428</v>
          </cell>
          <cell r="C953">
            <v>945</v>
          </cell>
          <cell r="D953">
            <v>19</v>
          </cell>
          <cell r="E953">
            <v>12</v>
          </cell>
          <cell r="F953">
            <v>2566</v>
          </cell>
          <cell r="G953">
            <v>800043122772</v>
          </cell>
          <cell r="H953" t="str">
            <v>นาย</v>
          </cell>
          <cell r="I953" t="str">
            <v>ไสว</v>
          </cell>
          <cell r="J953" t="str">
            <v>ทาสี</v>
          </cell>
          <cell r="K953">
            <v>3500200061950</v>
          </cell>
          <cell r="L953" t="str">
            <v>จอมทอง</v>
          </cell>
          <cell r="M953" t="str">
            <v>เชียงใหม่ 3</v>
          </cell>
          <cell r="N953">
            <v>8</v>
          </cell>
          <cell r="O953" t="str">
            <v>ธนาคารประชาชน</v>
          </cell>
          <cell r="P953" t="str">
            <v>1.บุคคลค้ำประกัน</v>
          </cell>
          <cell r="Q953">
            <v>56728.959999999999</v>
          </cell>
          <cell r="R953">
            <v>7144.55</v>
          </cell>
          <cell r="S953" t="str">
            <v>จังหวัดฮอด</v>
          </cell>
          <cell r="T953" t="str">
            <v>ผบ1136</v>
          </cell>
          <cell r="U953">
            <v>2562</v>
          </cell>
          <cell r="V953" t="str">
            <v>ผบ1134</v>
          </cell>
          <cell r="W953">
            <v>2562</v>
          </cell>
          <cell r="AA953">
            <v>18</v>
          </cell>
          <cell r="AB953">
            <v>11</v>
          </cell>
          <cell r="AC953">
            <v>2562</v>
          </cell>
          <cell r="BB953" t="str">
            <v>สืบทรัพย์ 8/05/67//ลงผล 27/5/67//รายงานผล31/5/67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นายไสว ทาสี</v>
          </cell>
          <cell r="BU953">
            <v>883262011828</v>
          </cell>
          <cell r="BV953" t="str">
            <v xml:space="preserve">1.นายไสว ทาลี 
2.นางสาวนงค์คาร โปทา
3.นายสุริยนต์ ปันใจ
4.นางจันทิพย์ จารุวรรณ์
5.นางบุญใจ คำจั๋นใจ
</v>
          </cell>
          <cell r="BW953" t="str">
            <v xml:space="preserve">จำเลยที่ 1
คู่สมรสจำเลยที่ 1
จำเลยที่ 2
คู่สมรสจำเลยที่ 2
จำเลยที่ 3
</v>
          </cell>
          <cell r="BX953" t="str">
            <v xml:space="preserve">3-5002-00061-95-0
3-5002-00601-67-9
5-5002-90001-04-4
5-5002-90001-07-9
3-5002-00063-68-5
</v>
          </cell>
          <cell r="BY953"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3" t="str">
            <v>พบ</v>
          </cell>
          <cell r="CA953"/>
          <cell r="CB953">
            <v>6</v>
          </cell>
          <cell r="CC953"/>
          <cell r="CD953"/>
          <cell r="CF953"/>
          <cell r="CK953"/>
        </row>
        <row r="954">
          <cell r="B954">
            <v>2429</v>
          </cell>
          <cell r="C954">
            <v>946</v>
          </cell>
          <cell r="D954">
            <v>19</v>
          </cell>
          <cell r="E954">
            <v>12</v>
          </cell>
          <cell r="F954">
            <v>2566</v>
          </cell>
          <cell r="G954">
            <v>800059505365</v>
          </cell>
          <cell r="H954" t="str">
            <v>นาย</v>
          </cell>
          <cell r="I954" t="str">
            <v>ไสว</v>
          </cell>
          <cell r="J954" t="str">
            <v>ทาสี</v>
          </cell>
          <cell r="K954">
            <v>3500200061950</v>
          </cell>
          <cell r="L954" t="str">
            <v>จอมทอง</v>
          </cell>
          <cell r="M954" t="str">
            <v>เชียงใหม่ 3</v>
          </cell>
          <cell r="N954">
            <v>8</v>
          </cell>
          <cell r="O954" t="str">
            <v>องค์กรชุมชน</v>
          </cell>
          <cell r="P954" t="str">
            <v>1.บุคคลค้ำประกัน</v>
          </cell>
          <cell r="Q954">
            <v>80660.75</v>
          </cell>
          <cell r="R954">
            <v>16485.84</v>
          </cell>
          <cell r="S954" t="str">
            <v>จังหวัดฮอด</v>
          </cell>
          <cell r="T954" t="str">
            <v>ผบ1135</v>
          </cell>
          <cell r="U954">
            <v>2562</v>
          </cell>
          <cell r="V954" t="str">
            <v>ผบ1133</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4" t="str">
            <v xml:space="preserve">จำเลยที่ 1
คู่สมรสจำเลยที่ 1
จำเลยที่ 2
คู่สมรสจำเลยที่ 2
จำเลยที่ 3
คู่สมรสจำเลยที่ 3
</v>
          </cell>
          <cell r="BX954" t="str">
            <v xml:space="preserve">3-5002-00061-95-0
3-5002-00601-67-9
3-5002-00062-45-0
3-5002-00016-58-6
5-5002-90001-04-4
5-5002-90001-07-9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4" t="str">
            <v>พบ</v>
          </cell>
          <cell r="CB954">
            <v>6</v>
          </cell>
          <cell r="CC954"/>
          <cell r="CF954"/>
          <cell r="CK954"/>
        </row>
        <row r="955">
          <cell r="B955">
            <v>2430</v>
          </cell>
          <cell r="C955">
            <v>947</v>
          </cell>
          <cell r="D955">
            <v>19</v>
          </cell>
          <cell r="E955">
            <v>12</v>
          </cell>
          <cell r="F955">
            <v>2566</v>
          </cell>
          <cell r="G955">
            <v>800074278709</v>
          </cell>
          <cell r="H955" t="str">
            <v>นาย</v>
          </cell>
          <cell r="I955" t="str">
            <v>สุทธิศักดิ์</v>
          </cell>
          <cell r="J955" t="str">
            <v>ขัดก๋า</v>
          </cell>
          <cell r="K955">
            <v>1500200165236</v>
          </cell>
          <cell r="L955" t="str">
            <v>จอมทอง</v>
          </cell>
          <cell r="M955" t="str">
            <v>เชียงใหม่ 3</v>
          </cell>
          <cell r="N955">
            <v>8</v>
          </cell>
          <cell r="O955" t="str">
            <v>ธนาคารประชาชน</v>
          </cell>
          <cell r="P955" t="str">
            <v>1.บุคคลค้ำประกัน</v>
          </cell>
          <cell r="Q955">
            <v>30000</v>
          </cell>
          <cell r="R955">
            <v>7150.08</v>
          </cell>
          <cell r="S955" t="str">
            <v>จังหวัดฮอด</v>
          </cell>
          <cell r="T955" t="str">
            <v>ผบ1165</v>
          </cell>
          <cell r="U955">
            <v>2562</v>
          </cell>
          <cell r="V955" t="str">
            <v>ผบ1140</v>
          </cell>
          <cell r="W955">
            <v>2562</v>
          </cell>
          <cell r="AA955">
            <v>18</v>
          </cell>
          <cell r="AB955">
            <v>11</v>
          </cell>
          <cell r="AC955">
            <v>2562</v>
          </cell>
          <cell r="BB955" t="str">
            <v>สืบทรัพย์ 26/04/67//ลงผล 10/5/67//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นายสุทธิศักดิ์ ขัดก๋า</v>
          </cell>
          <cell r="BU955">
            <v>883262011827</v>
          </cell>
          <cell r="BV955" t="str">
            <v xml:space="preserve">3. </v>
          </cell>
          <cell r="BW955" t="str">
            <v>จำเลยที่ 1
จำเลยที่ 2
จำเลยที่ 3</v>
          </cell>
          <cell r="BX955" t="str">
            <v xml:space="preserve">1-5002-00165-23-6
1-5002-00149-73-7
3-5002-00272-36-5
</v>
          </cell>
          <cell r="BY955"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5" t="str">
            <v>พบ</v>
          </cell>
          <cell r="CB955">
            <v>3</v>
          </cell>
          <cell r="CC955"/>
          <cell r="CF955"/>
          <cell r="CK955"/>
        </row>
        <row r="956">
          <cell r="B956">
            <v>2431</v>
          </cell>
          <cell r="C956">
            <v>948</v>
          </cell>
          <cell r="D956">
            <v>19</v>
          </cell>
          <cell r="E956">
            <v>12</v>
          </cell>
          <cell r="F956">
            <v>2566</v>
          </cell>
          <cell r="G956">
            <v>800033424121</v>
          </cell>
          <cell r="H956" t="str">
            <v>นาย</v>
          </cell>
          <cell r="I956" t="str">
            <v>อิทธิพล</v>
          </cell>
          <cell r="J956" t="str">
            <v>สายกันธา</v>
          </cell>
          <cell r="K956">
            <v>3501500490440</v>
          </cell>
          <cell r="L956" t="str">
            <v>จอมทอง</v>
          </cell>
          <cell r="M956" t="str">
            <v>เชียงใหม่ 3</v>
          </cell>
          <cell r="N956">
            <v>8</v>
          </cell>
          <cell r="O956" t="str">
            <v>ธนาคารประชาชน</v>
          </cell>
          <cell r="P956" t="str">
            <v>1.บุคคลค้ำประกัน</v>
          </cell>
          <cell r="Q956">
            <v>82348.62</v>
          </cell>
          <cell r="R956">
            <v>24546.9</v>
          </cell>
          <cell r="S956" t="str">
            <v>แขวงเชียงใหม่</v>
          </cell>
          <cell r="T956" t="str">
            <v>ผบ527</v>
          </cell>
          <cell r="U956">
            <v>2564</v>
          </cell>
          <cell r="V956" t="str">
            <v>ผบ1074</v>
          </cell>
          <cell r="W956">
            <v>2564</v>
          </cell>
          <cell r="AA956">
            <v>6</v>
          </cell>
          <cell r="AB956">
            <v>7</v>
          </cell>
          <cell r="AC956">
            <v>2564</v>
          </cell>
          <cell r="BB956" t="str">
            <v>สืบทรัพย์ 25/04/67//ลงผล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นายอิทธิพล สายกันธา</v>
          </cell>
          <cell r="BU956">
            <v>883263011046</v>
          </cell>
          <cell r="BV956" t="str">
            <v>4.</v>
          </cell>
          <cell r="BW956" t="str">
            <v>จำเลยที่ 1
คู่สมรสจำเลยที่ 1
จำเลยที่ 2
คู่สมรสจำเลยที่ 2
จำเลยที่ 3
คู่สมรสจำเลยที่ 3</v>
          </cell>
          <cell r="BX956" t="str">
            <v xml:space="preserve">3-5015-00440-44-0
3-5002-00919-38-5
3-5002-00931-11-3
3-5002-00386-92-1
5-5002-00017-79-5
3-5002-00917-76-5
</v>
          </cell>
          <cell r="BY956"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6" t="str">
            <v>ไม่พบ</v>
          </cell>
          <cell r="CB956">
            <v>6</v>
          </cell>
          <cell r="CC956"/>
          <cell r="CF956"/>
          <cell r="CK956"/>
        </row>
        <row r="957">
          <cell r="B957">
            <v>2432</v>
          </cell>
          <cell r="C957">
            <v>949</v>
          </cell>
          <cell r="D957">
            <v>19</v>
          </cell>
          <cell r="E957">
            <v>12</v>
          </cell>
          <cell r="F957">
            <v>2566</v>
          </cell>
          <cell r="G957">
            <v>800049442992</v>
          </cell>
          <cell r="H957" t="str">
            <v>นาย</v>
          </cell>
          <cell r="I957" t="str">
            <v>วิรัตน์</v>
          </cell>
          <cell r="J957" t="str">
            <v>พงศ์พนาชีวิน</v>
          </cell>
          <cell r="K957">
            <v>2500200001240</v>
          </cell>
          <cell r="L957" t="str">
            <v>จอมทอง</v>
          </cell>
          <cell r="M957" t="str">
            <v>เชียงใหม่ 3</v>
          </cell>
          <cell r="N957">
            <v>8</v>
          </cell>
          <cell r="O957" t="str">
            <v>ธนาคารประชาชน</v>
          </cell>
          <cell r="P957" t="str">
            <v>1.บุคคลค้ำประกัน</v>
          </cell>
          <cell r="Q957">
            <v>51512.58</v>
          </cell>
          <cell r="R957">
            <v>16093.91</v>
          </cell>
          <cell r="S957" t="str">
            <v>จังหวัดฮอด</v>
          </cell>
          <cell r="T957" t="str">
            <v>ผบ539</v>
          </cell>
          <cell r="U957">
            <v>2563</v>
          </cell>
          <cell r="V957" t="str">
            <v>ผบ161</v>
          </cell>
          <cell r="W957">
            <v>2564</v>
          </cell>
          <cell r="AA957">
            <v>24</v>
          </cell>
          <cell r="AB957">
            <v>8</v>
          </cell>
          <cell r="AC957">
            <v>2564</v>
          </cell>
          <cell r="BB957" t="str">
            <v>สืบทรัพย์ 26/04/67//ลงผล 21/5/67//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นายวิรัตน์ พงศ์พนาชีวิน</v>
          </cell>
          <cell r="BU957">
            <v>883263011267</v>
          </cell>
          <cell r="BV957"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7" t="str">
            <v>จำเลยที่ 1
คู่สมรสจำเลยที่ 1
จำเลยที่ 2
คู่สมรสจำเลยที่ 2
จำเลยที่ 3
คู่สมรสจำเลยที่ 3</v>
          </cell>
          <cell r="BX957" t="str">
            <v>2-5002-00001-24-0
3-5002-00503-65-1
1-5002-00002-11-6
1-5002-00022-44-3
3-5002-00494-10-4
3-5003-00272-78-2</v>
          </cell>
          <cell r="BY95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7" t="str">
            <v>ไม่พบ</v>
          </cell>
          <cell r="CB957">
            <v>6</v>
          </cell>
          <cell r="CC957"/>
          <cell r="CF957"/>
          <cell r="CK957"/>
        </row>
        <row r="958">
          <cell r="B958">
            <v>2433</v>
          </cell>
          <cell r="C958">
            <v>950</v>
          </cell>
          <cell r="D958">
            <v>19</v>
          </cell>
          <cell r="E958">
            <v>12</v>
          </cell>
          <cell r="F958">
            <v>2566</v>
          </cell>
          <cell r="G958">
            <v>800067572381</v>
          </cell>
          <cell r="H958" t="str">
            <v>นาย</v>
          </cell>
          <cell r="I958" t="str">
            <v>สุทัศน์</v>
          </cell>
          <cell r="J958" t="str">
            <v>บุญทา</v>
          </cell>
          <cell r="K958">
            <v>3500200517198</v>
          </cell>
          <cell r="L958" t="str">
            <v>จอมทอง</v>
          </cell>
          <cell r="M958" t="str">
            <v>เชียงใหม่ 3</v>
          </cell>
          <cell r="N958">
            <v>8</v>
          </cell>
          <cell r="O958" t="str">
            <v>ธนาคารประชาชน</v>
          </cell>
          <cell r="P958" t="str">
            <v>1.บุคคลค้ำประกัน</v>
          </cell>
          <cell r="Q958">
            <v>42996.06</v>
          </cell>
          <cell r="R958">
            <v>12966.29</v>
          </cell>
          <cell r="S958" t="str">
            <v>จังหวัดฮอด</v>
          </cell>
          <cell r="T958" t="str">
            <v>ผบ.1168</v>
          </cell>
          <cell r="U958">
            <v>2562</v>
          </cell>
          <cell r="V958" t="str">
            <v>ผบ.1308</v>
          </cell>
          <cell r="W958">
            <v>2562</v>
          </cell>
          <cell r="X958">
            <v>2</v>
          </cell>
          <cell r="Y958">
            <v>12</v>
          </cell>
          <cell r="Z958">
            <v>2562</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นายสุทัศน์ บุญทา</v>
          </cell>
          <cell r="BU958">
            <v>883262011834</v>
          </cell>
          <cell r="BV958" t="str">
            <v>1.นายสุทัศน์ บถุญทา
2.นายวัชรินทร์ พจนบัณฑิต
3.นางอาภาพร  พจนบัณฑิต
4.นายอุทัย ดำรงอนุรักษ์
5.นายจุฬา โชติธนกายจน์</v>
          </cell>
          <cell r="BW958" t="str">
            <v>จำเลยที่ 1
จำเลยที่ 2
คู่สมรสจำเลยที่ 2
จำเลยที่ 3
จำเลยที่ 4</v>
          </cell>
          <cell r="BX958" t="str">
            <v xml:space="preserve">3-500-00517-19-8
3-5002-00526-64-2
3-5002-00528-31-9
2-5002-000002-97-1
3-5002-00529-12-9
</v>
          </cell>
          <cell r="BY958" t="e">
            <v>#NAME?</v>
          </cell>
          <cell r="BZ958" t="str">
            <v>พบ</v>
          </cell>
          <cell r="CB958">
            <v>5</v>
          </cell>
          <cell r="CC958"/>
          <cell r="CF958"/>
          <cell r="CK958"/>
        </row>
        <row r="959">
          <cell r="B959">
            <v>2434</v>
          </cell>
          <cell r="C959">
            <v>951</v>
          </cell>
          <cell r="D959">
            <v>19</v>
          </cell>
          <cell r="E959">
            <v>12</v>
          </cell>
          <cell r="F959">
            <v>2566</v>
          </cell>
          <cell r="G959">
            <v>800043581399</v>
          </cell>
          <cell r="H959" t="str">
            <v>นาย</v>
          </cell>
          <cell r="I959" t="str">
            <v>เอกถวัลย์</v>
          </cell>
          <cell r="J959" t="str">
            <v>โยมนา</v>
          </cell>
          <cell r="K959">
            <v>3500200538519</v>
          </cell>
          <cell r="L959" t="str">
            <v>จอมทอง</v>
          </cell>
          <cell r="M959" t="str">
            <v>เชียงใหม่ 3</v>
          </cell>
          <cell r="N959">
            <v>8</v>
          </cell>
          <cell r="O959" t="str">
            <v>ธนาคารประชาชน</v>
          </cell>
          <cell r="P959" t="str">
            <v>1.บุคคลค้ำประกัน</v>
          </cell>
          <cell r="Q959">
            <v>65552</v>
          </cell>
          <cell r="R959">
            <v>12818.65</v>
          </cell>
          <cell r="S959" t="str">
            <v>จังหวัดฮอด</v>
          </cell>
          <cell r="T959" t="str">
            <v>ผบ.1180</v>
          </cell>
          <cell r="U959">
            <v>2562</v>
          </cell>
          <cell r="V959" t="str">
            <v>ผบ.1150</v>
          </cell>
          <cell r="W959">
            <v>2562</v>
          </cell>
          <cell r="AA959">
            <v>18</v>
          </cell>
          <cell r="AB959">
            <v>11</v>
          </cell>
          <cell r="AC959">
            <v>2562</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นายเอกถวัลย์ โยมนา</v>
          </cell>
          <cell r="BU959">
            <v>883262011836</v>
          </cell>
          <cell r="BV959" t="str">
            <v>1.นายเอกวัลย์ โยมนา
2.นางอำพร ใจมูล
3. นายประสงค์ บูรณะ
4.นางทองสาย คำใจ
5.นายดำรง แดนไกวัลฉัตร
6.นางน้อย ใจฟูโน</v>
          </cell>
          <cell r="BW959" t="str">
            <v>จำเลยที่ 1
คู่สมรสจำเลยที่ 1
จำเลยที่ 2
คู่สมรสจำเลยที่ 2
จำเลยที่ 3
คู่สมรสจำเลยที่ 3</v>
          </cell>
          <cell r="BX959" t="str">
            <v xml:space="preserve">3-5002-00538-51-9
3-6599-00200-87-9
3-5002-00540-11-4
3-5002-00537-06-7
2-5003-00026-48-1
3-5002-00535-70-6
</v>
          </cell>
          <cell r="BY959"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59" t="str">
            <v>ไม่พบ</v>
          </cell>
          <cell r="CB959">
            <v>6</v>
          </cell>
          <cell r="CC959"/>
          <cell r="CF959"/>
          <cell r="CK959"/>
        </row>
        <row r="960">
          <cell r="B960">
            <v>2435</v>
          </cell>
          <cell r="C960">
            <v>952</v>
          </cell>
          <cell r="D960">
            <v>23</v>
          </cell>
          <cell r="E960">
            <v>1</v>
          </cell>
          <cell r="F960">
            <v>2567</v>
          </cell>
          <cell r="G960">
            <v>800032568506</v>
          </cell>
          <cell r="H960" t="str">
            <v>นาย</v>
          </cell>
          <cell r="I960" t="str">
            <v>มงคล</v>
          </cell>
          <cell r="J960" t="str">
            <v>บุตรต๊ะ</v>
          </cell>
          <cell r="K960"/>
          <cell r="L960" t="str">
            <v>จอมทอง</v>
          </cell>
          <cell r="M960" t="str">
            <v>เชียงใหม่ 3</v>
          </cell>
          <cell r="N960">
            <v>8</v>
          </cell>
          <cell r="O960"/>
          <cell r="P960"/>
          <cell r="Q960"/>
          <cell r="R960"/>
          <cell r="S960" t="str">
            <v>จังหวัดฮอด</v>
          </cell>
          <cell r="T960" t="str">
            <v>ผบ.1468</v>
          </cell>
          <cell r="U960">
            <v>2561</v>
          </cell>
          <cell r="V960" t="str">
            <v>ผบ.139</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A960"/>
          <cell r="CB960">
            <v>5</v>
          </cell>
          <cell r="CC960"/>
          <cell r="CD960"/>
          <cell r="CE960"/>
          <cell r="CF960"/>
          <cell r="CG960"/>
          <cell r="CH960"/>
          <cell r="CI960"/>
          <cell r="CJ960"/>
          <cell r="CK960"/>
          <cell r="CL960"/>
          <cell r="CM960"/>
          <cell r="CN960"/>
          <cell r="CO960"/>
          <cell r="CP960"/>
        </row>
        <row r="961">
          <cell r="B961">
            <v>2436</v>
          </cell>
          <cell r="C961">
            <v>953</v>
          </cell>
          <cell r="D961">
            <v>23</v>
          </cell>
          <cell r="E961">
            <v>1</v>
          </cell>
          <cell r="F961">
            <v>2567</v>
          </cell>
          <cell r="G961">
            <v>800031141891</v>
          </cell>
          <cell r="H961" t="str">
            <v>นาย</v>
          </cell>
          <cell r="I961" t="str">
            <v>อุ่นคำ</v>
          </cell>
          <cell r="J961" t="str">
            <v>คำมูล</v>
          </cell>
          <cell r="K961"/>
          <cell r="L961" t="str">
            <v>ดอยเต่า</v>
          </cell>
          <cell r="M961" t="str">
            <v>เชียงใหม่ 3</v>
          </cell>
          <cell r="N961">
            <v>8</v>
          </cell>
          <cell r="O961"/>
          <cell r="P961"/>
          <cell r="Q961"/>
          <cell r="R961"/>
          <cell r="S961" t="str">
            <v>จังหวัดฮอด</v>
          </cell>
          <cell r="T961" t="str">
            <v>ผบ.1328</v>
          </cell>
          <cell r="U961">
            <v>2559</v>
          </cell>
          <cell r="V961" t="str">
            <v>ผบ.1474</v>
          </cell>
          <cell r="W961">
            <v>2559</v>
          </cell>
          <cell r="X961"/>
          <cell r="Y961"/>
          <cell r="Z961"/>
          <cell r="AA961">
            <v>18</v>
          </cell>
          <cell r="AB961">
            <v>11</v>
          </cell>
          <cell r="AC961">
            <v>2562</v>
          </cell>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A961"/>
          <cell r="CB961">
            <v>6</v>
          </cell>
          <cell r="CC961"/>
          <cell r="CD961"/>
          <cell r="CE961"/>
          <cell r="CF961"/>
          <cell r="CG961"/>
          <cell r="CH961"/>
          <cell r="CI961"/>
          <cell r="CJ961"/>
          <cell r="CK961"/>
          <cell r="CL961"/>
          <cell r="CM961"/>
          <cell r="CN961"/>
          <cell r="CO961"/>
          <cell r="CP961"/>
        </row>
        <row r="962">
          <cell r="B962">
            <v>2437</v>
          </cell>
          <cell r="C962">
            <v>954</v>
          </cell>
          <cell r="D962">
            <v>23</v>
          </cell>
          <cell r="E962">
            <v>1</v>
          </cell>
          <cell r="F962">
            <v>2567</v>
          </cell>
          <cell r="G962">
            <v>8590530009</v>
          </cell>
          <cell r="H962" t="str">
            <v>นางสาว</v>
          </cell>
          <cell r="I962" t="str">
            <v>สายฝน</v>
          </cell>
          <cell r="J962" t="str">
            <v>ศรีสกุลดสาวภาคย์</v>
          </cell>
          <cell r="K962"/>
          <cell r="L962" t="str">
            <v>ดอยเต่า</v>
          </cell>
          <cell r="M962" t="str">
            <v>เชียงใหม่ 3</v>
          </cell>
          <cell r="N962">
            <v>8</v>
          </cell>
          <cell r="O962"/>
          <cell r="P962"/>
          <cell r="Q962"/>
          <cell r="R962"/>
          <cell r="S962" t="str">
            <v>จังหวัดฮอด</v>
          </cell>
          <cell r="T962" t="str">
            <v>ผบ.22</v>
          </cell>
          <cell r="U962">
            <v>2559</v>
          </cell>
          <cell r="V962" t="str">
            <v>ผบ.119</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นางสาวสายฝน ศรีสกุลดสาวภาคย์</v>
          </cell>
          <cell r="BU962">
            <v>0</v>
          </cell>
          <cell r="BV962"/>
          <cell r="BW962"/>
          <cell r="BX962"/>
          <cell r="BY962"/>
          <cell r="BZ962"/>
          <cell r="CA962"/>
          <cell r="CB962"/>
          <cell r="CC962"/>
          <cell r="CD962"/>
          <cell r="CE962"/>
          <cell r="CF962"/>
          <cell r="CG962"/>
          <cell r="CH962"/>
          <cell r="CI962"/>
          <cell r="CJ962"/>
          <cell r="CK962"/>
          <cell r="CL962"/>
          <cell r="CM962"/>
          <cell r="CN962"/>
          <cell r="CO962"/>
          <cell r="CP962"/>
        </row>
        <row r="963">
          <cell r="B963">
            <v>2438</v>
          </cell>
          <cell r="C963">
            <v>955</v>
          </cell>
          <cell r="D963">
            <v>23</v>
          </cell>
          <cell r="E963">
            <v>1</v>
          </cell>
          <cell r="F963">
            <v>2567</v>
          </cell>
          <cell r="G963">
            <v>800023546487</v>
          </cell>
          <cell r="H963" t="str">
            <v>นาง</v>
          </cell>
          <cell r="I963" t="str">
            <v>ทองเหรียญ</v>
          </cell>
          <cell r="J963" t="str">
            <v>แสนปัญญา</v>
          </cell>
          <cell r="K963"/>
          <cell r="L963" t="str">
            <v>ฮอด</v>
          </cell>
          <cell r="M963" t="str">
            <v>เชียงใหม่ 3</v>
          </cell>
          <cell r="N963">
            <v>8</v>
          </cell>
          <cell r="O963"/>
          <cell r="P963"/>
          <cell r="Q963"/>
          <cell r="R963"/>
          <cell r="S963" t="str">
            <v>จังหวัดฮอด</v>
          </cell>
          <cell r="T963" t="str">
            <v>ผบ.597</v>
          </cell>
          <cell r="U963">
            <v>2558</v>
          </cell>
          <cell r="V963" t="str">
            <v>ผบ.600</v>
          </cell>
          <cell r="W963">
            <v>2558</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นางทองเหรียญ แสนปัญญา</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2439</v>
          </cell>
          <cell r="C964">
            <v>956</v>
          </cell>
          <cell r="D964">
            <v>19</v>
          </cell>
          <cell r="E964">
            <v>3</v>
          </cell>
          <cell r="F964">
            <v>2567</v>
          </cell>
          <cell r="G964">
            <v>800081021811</v>
          </cell>
          <cell r="H964" t="str">
            <v>นาย</v>
          </cell>
          <cell r="I964" t="str">
            <v>สมคเนย์</v>
          </cell>
          <cell r="J964" t="str">
            <v>คชศิลา</v>
          </cell>
          <cell r="K964">
            <v>1100201226101</v>
          </cell>
          <cell r="L964" t="str">
            <v>เมญ่าเชียงใหม่</v>
          </cell>
          <cell r="M964" t="str">
            <v>เชียงใหม่ 1</v>
          </cell>
          <cell r="N964">
            <v>8</v>
          </cell>
          <cell r="O964" t="str">
            <v>ธนาคารประชาชน</v>
          </cell>
          <cell r="P964" t="str">
            <v>1.บุคคลค้ำประกัน</v>
          </cell>
          <cell r="Q964">
            <v>87963.65</v>
          </cell>
          <cell r="R964"/>
          <cell r="S964" t="str">
            <v>แขวงเชียงใหม่</v>
          </cell>
          <cell r="T964" t="str">
            <v>ผบE369</v>
          </cell>
          <cell r="U964">
            <v>2566</v>
          </cell>
          <cell r="V964">
            <v>3172</v>
          </cell>
          <cell r="W964">
            <v>2566</v>
          </cell>
          <cell r="X964"/>
          <cell r="Y964"/>
          <cell r="Z964"/>
          <cell r="AA964">
            <v>15</v>
          </cell>
          <cell r="AB964">
            <v>5</v>
          </cell>
          <cell r="AC964">
            <v>2566</v>
          </cell>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cell r="BD964"/>
          <cell r="BE964"/>
          <cell r="BF964"/>
          <cell r="BG964"/>
          <cell r="BH964"/>
          <cell r="BI964"/>
          <cell r="BJ964"/>
          <cell r="BK964"/>
          <cell r="BL964"/>
          <cell r="BM964"/>
          <cell r="BN964"/>
          <cell r="BO964"/>
          <cell r="BP964"/>
          <cell r="BQ964"/>
          <cell r="BR964"/>
          <cell r="BS964"/>
          <cell r="BT964" t="str">
            <v>นายสมคเนย์ คชศิลา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1591</v>
          </cell>
          <cell r="D965">
            <v>25</v>
          </cell>
          <cell r="E965">
            <v>1</v>
          </cell>
          <cell r="F965">
            <v>2567</v>
          </cell>
          <cell r="G965" t="str">
            <v>800056042438,
 800077713405</v>
          </cell>
          <cell r="H965" t="str">
            <v>นางสาว</v>
          </cell>
          <cell r="I965" t="str">
            <v>พรพิมล</v>
          </cell>
          <cell r="J965" t="str">
            <v>ดีนะ</v>
          </cell>
          <cell r="K965">
            <v>1501800074950</v>
          </cell>
          <cell r="L965" t="str">
            <v>อมก๋อย</v>
          </cell>
          <cell r="M965" t="str">
            <v>เชียงใหม่ 3</v>
          </cell>
          <cell r="N965">
            <v>8</v>
          </cell>
          <cell r="O965" t="str">
            <v>ธนาคารประชาชน</v>
          </cell>
          <cell r="P965" t="str">
            <v>1.บุคคลค้ำประกัน</v>
          </cell>
          <cell r="Q965">
            <v>76349.61</v>
          </cell>
          <cell r="R965">
            <v>18843.650000000001</v>
          </cell>
          <cell r="S965" t="str">
            <v>จังหวัดฮอด</v>
          </cell>
          <cell r="T965" t="str">
            <v>ผบE210</v>
          </cell>
          <cell r="U965">
            <v>2563</v>
          </cell>
          <cell r="V965" t="str">
            <v>ผบE331</v>
          </cell>
          <cell r="W965">
            <v>2563</v>
          </cell>
          <cell r="X965">
            <v>10</v>
          </cell>
          <cell r="Y965">
            <v>9</v>
          </cell>
          <cell r="Z965">
            <v>2563</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นางสาวพรพิมล ดีนะ</v>
          </cell>
          <cell r="BU965">
            <v>883262011669</v>
          </cell>
          <cell r="BV965"/>
          <cell r="BW965"/>
          <cell r="BX965"/>
          <cell r="BY965"/>
          <cell r="BZ965"/>
          <cell r="CA965"/>
          <cell r="CB965"/>
          <cell r="CC965"/>
          <cell r="CD965" t="str">
            <v>นางสาวพรพิมล ดีนะ</v>
          </cell>
          <cell r="CE965"/>
          <cell r="CF965"/>
          <cell r="CG965"/>
          <cell r="CH965"/>
          <cell r="CI965"/>
          <cell r="CJ965"/>
          <cell r="CK965"/>
          <cell r="CL965"/>
          <cell r="CM965"/>
          <cell r="CN965"/>
          <cell r="CO965"/>
          <cell r="CP965"/>
        </row>
        <row r="966">
          <cell r="B966">
            <v>2440</v>
          </cell>
          <cell r="C966">
            <v>1592</v>
          </cell>
          <cell r="D966">
            <v>25</v>
          </cell>
          <cell r="E966">
            <v>1</v>
          </cell>
          <cell r="F966">
            <v>2567</v>
          </cell>
          <cell r="G966" t="str">
            <v>800071176211, 800062370302</v>
          </cell>
          <cell r="H966" t="str">
            <v>นาย</v>
          </cell>
          <cell r="I966" t="str">
            <v>วิทยา</v>
          </cell>
          <cell r="J966" t="str">
            <v>เจริญอายุวัฒ</v>
          </cell>
          <cell r="K966">
            <v>2501800081822</v>
          </cell>
          <cell r="L966" t="str">
            <v>อมก๋อย</v>
          </cell>
          <cell r="M966" t="str">
            <v>เชียงใหม่ 3</v>
          </cell>
          <cell r="N966">
            <v>8</v>
          </cell>
          <cell r="O966" t="str">
            <v>แก้ไขหนี้ฯ, ธนาคารประชาชน</v>
          </cell>
          <cell r="P966" t="str">
            <v>1.บุคคลค้ำประกัน</v>
          </cell>
          <cell r="Q966">
            <v>37920.99</v>
          </cell>
          <cell r="R966">
            <v>13100.95</v>
          </cell>
          <cell r="S966" t="str">
            <v>จังหวัดฮอด</v>
          </cell>
          <cell r="T966" t="str">
            <v>ผบ19</v>
          </cell>
          <cell r="U966">
            <v>2564</v>
          </cell>
          <cell r="V966" t="str">
            <v>ผบ39</v>
          </cell>
          <cell r="W966">
            <v>2564</v>
          </cell>
          <cell r="X966">
            <v>1</v>
          </cell>
          <cell r="Y966">
            <v>6</v>
          </cell>
          <cell r="Z966">
            <v>2564</v>
          </cell>
          <cell r="AA966"/>
          <cell r="AB966"/>
          <cell r="AC966"/>
          <cell r="AD966"/>
          <cell r="AE966"/>
          <cell r="AF966"/>
          <cell r="AG966">
            <v>7</v>
          </cell>
          <cell r="AH966">
            <v>6</v>
          </cell>
          <cell r="AI966">
            <v>2565</v>
          </cell>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นายวิทยา เจริญอายุวัฒ</v>
          </cell>
          <cell r="BU966">
            <v>883263011620</v>
          </cell>
          <cell r="BV966"/>
          <cell r="BW966"/>
          <cell r="BX966"/>
          <cell r="BY966"/>
          <cell r="BZ966"/>
          <cell r="CA966"/>
          <cell r="CB966"/>
          <cell r="CC966"/>
          <cell r="CD966" t="str">
            <v>นายวิทยา เจริญอายุวัฒ</v>
          </cell>
          <cell r="CE966"/>
          <cell r="CF966"/>
          <cell r="CG966"/>
          <cell r="CH966"/>
          <cell r="CI966"/>
          <cell r="CJ966"/>
          <cell r="CK966"/>
          <cell r="CL966"/>
          <cell r="CM966"/>
          <cell r="CN966"/>
          <cell r="CO966"/>
          <cell r="CP966"/>
        </row>
        <row r="967">
          <cell r="B967">
            <v>2441</v>
          </cell>
          <cell r="C967">
            <v>1593</v>
          </cell>
          <cell r="D967">
            <v>25</v>
          </cell>
          <cell r="E967">
            <v>1</v>
          </cell>
          <cell r="F967">
            <v>2567</v>
          </cell>
          <cell r="G967" t="str">
            <v>800073300793, 800097659448</v>
          </cell>
          <cell r="H967" t="str">
            <v>นางสาว</v>
          </cell>
          <cell r="I967" t="str">
            <v>อรพินธิ์</v>
          </cell>
          <cell r="J967" t="str">
            <v>จี่มะลิ</v>
          </cell>
          <cell r="K967">
            <v>3501800012004</v>
          </cell>
          <cell r="L967" t="str">
            <v>อมก๋อย</v>
          </cell>
          <cell r="M967" t="str">
            <v>เชียงใหม่ 3</v>
          </cell>
          <cell r="N967">
            <v>8</v>
          </cell>
          <cell r="O967" t="str">
            <v>แก้ไขหนี้ฯ</v>
          </cell>
          <cell r="P967" t="str">
            <v>1.บุคคลค้ำประกัน</v>
          </cell>
          <cell r="Q967">
            <v>32411.59</v>
          </cell>
          <cell r="R967">
            <v>7581.68</v>
          </cell>
          <cell r="S967" t="str">
            <v>จังหวัดฮอด</v>
          </cell>
          <cell r="T967" t="str">
            <v>ผบE169</v>
          </cell>
          <cell r="U967">
            <v>2563</v>
          </cell>
          <cell r="V967" t="str">
            <v>ผบE265</v>
          </cell>
          <cell r="W967">
            <v>2563</v>
          </cell>
          <cell r="X967"/>
          <cell r="Y967"/>
          <cell r="Z967"/>
          <cell r="AA967">
            <v>2</v>
          </cell>
          <cell r="AB967">
            <v>9</v>
          </cell>
          <cell r="AC967">
            <v>2563</v>
          </cell>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นางสาวอรพินธิ์ จี่มะลิ</v>
          </cell>
          <cell r="BU967">
            <v>883262011656</v>
          </cell>
          <cell r="BV967"/>
          <cell r="BW967"/>
          <cell r="BX967"/>
          <cell r="BY967"/>
          <cell r="BZ967"/>
          <cell r="CA967"/>
          <cell r="CB967"/>
          <cell r="CC967"/>
          <cell r="CD967" t="str">
            <v>นางสาวอรพินธิ์ จี่มะลิ</v>
          </cell>
          <cell r="CE967"/>
          <cell r="CF967"/>
          <cell r="CG967"/>
          <cell r="CH967"/>
          <cell r="CI967"/>
          <cell r="CJ967"/>
          <cell r="CK967"/>
          <cell r="CL967"/>
          <cell r="CM967"/>
          <cell r="CN967"/>
          <cell r="CO967"/>
          <cell r="CP967"/>
        </row>
        <row r="968">
          <cell r="B968">
            <v>2442</v>
          </cell>
          <cell r="C968">
            <v>1594</v>
          </cell>
          <cell r="D968">
            <v>25</v>
          </cell>
          <cell r="E968">
            <v>1</v>
          </cell>
          <cell r="F968">
            <v>2567</v>
          </cell>
          <cell r="G968">
            <v>800076741258</v>
          </cell>
          <cell r="H968" t="str">
            <v>นาย</v>
          </cell>
          <cell r="I968" t="str">
            <v>บุญชม</v>
          </cell>
          <cell r="J968" t="str">
            <v>ขอนพืช</v>
          </cell>
          <cell r="K968">
            <v>3540600085309</v>
          </cell>
          <cell r="L968" t="str">
            <v>อมก๋อย</v>
          </cell>
          <cell r="M968" t="str">
            <v>เชียงใหม่ 3</v>
          </cell>
          <cell r="N968">
            <v>8</v>
          </cell>
          <cell r="O968"/>
          <cell r="P968" t="str">
            <v>1.บุคคลค้ำประกัน</v>
          </cell>
          <cell r="Q968">
            <v>37228.019999999997</v>
          </cell>
          <cell r="R968">
            <v>6236.13</v>
          </cell>
          <cell r="S968" t="str">
            <v>จังหวัดฮอด</v>
          </cell>
          <cell r="T968" t="str">
            <v>ผบ1036</v>
          </cell>
          <cell r="U968">
            <v>2562</v>
          </cell>
          <cell r="V968" t="str">
            <v>ผบ1174</v>
          </cell>
          <cell r="W968">
            <v>2562</v>
          </cell>
          <cell r="X968"/>
          <cell r="Y968"/>
          <cell r="Z968"/>
          <cell r="AA968">
            <v>19</v>
          </cell>
          <cell r="AB968">
            <v>11</v>
          </cell>
          <cell r="AC968">
            <v>2562</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นายบุญชม ขอนพืช</v>
          </cell>
          <cell r="BU968">
            <v>883262011661</v>
          </cell>
          <cell r="BV968"/>
          <cell r="BW968"/>
          <cell r="BX968"/>
          <cell r="BY968"/>
          <cell r="BZ968"/>
          <cell r="CA968"/>
          <cell r="CB968"/>
          <cell r="CC968"/>
          <cell r="CD968" t="str">
            <v>นายบุญชม ขอนพืช</v>
          </cell>
          <cell r="CE968"/>
          <cell r="CF968"/>
          <cell r="CG968"/>
          <cell r="CH968"/>
          <cell r="CI968"/>
          <cell r="CJ968"/>
          <cell r="CK968"/>
          <cell r="CL968"/>
          <cell r="CM968"/>
          <cell r="CN968"/>
          <cell r="CO968"/>
          <cell r="CP968"/>
        </row>
        <row r="969">
          <cell r="B969">
            <v>2443</v>
          </cell>
          <cell r="C969">
            <v>1595</v>
          </cell>
          <cell r="D969">
            <v>31</v>
          </cell>
          <cell r="E969">
            <v>1</v>
          </cell>
          <cell r="F969">
            <v>2567</v>
          </cell>
          <cell r="G969">
            <v>800028944646</v>
          </cell>
          <cell r="H969" t="str">
            <v>นาย</v>
          </cell>
          <cell r="I969" t="str">
            <v>สุชาติ</v>
          </cell>
          <cell r="J969" t="str">
            <v>เทียนทอง</v>
          </cell>
          <cell r="K969" t="str">
            <v>3 5407 00442 53 7</v>
          </cell>
          <cell r="L969" t="str">
            <v>ดอยสะเก็ด</v>
          </cell>
          <cell r="M969" t="str">
            <v>เชียงใหม่ 2</v>
          </cell>
          <cell r="N969">
            <v>8</v>
          </cell>
          <cell r="O969"/>
          <cell r="P969" t="str">
            <v>1.บุคคลค้ำประกัน</v>
          </cell>
          <cell r="Q969"/>
          <cell r="R969"/>
          <cell r="S969" t="str">
            <v>จังหวัดแพร่</v>
          </cell>
          <cell r="T969" t="str">
            <v>ผบ.2265</v>
          </cell>
          <cell r="U969">
            <v>2557</v>
          </cell>
          <cell r="V969" t="str">
            <v>ผบ.2482</v>
          </cell>
          <cell r="W969">
            <v>2557</v>
          </cell>
          <cell r="X969">
            <v>27</v>
          </cell>
          <cell r="Y969">
            <v>10</v>
          </cell>
          <cell r="Z969">
            <v>2557</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นายสุชาติ เทียนทอง</v>
          </cell>
          <cell r="BU969">
            <v>0</v>
          </cell>
          <cell r="BV969" t="str">
            <v>1.นายสุชาติ เทียนทอง 
2.นางหรือนางสาวสมบูรณ์ อาจหาญ
3.นางสาวเกษราภรณ์ ศรีแก้วขัน</v>
          </cell>
          <cell r="BW969" t="str">
            <v>จำเลยที่ 1
จำเลยที่ 2
จำเลยที่ 3</v>
          </cell>
          <cell r="BX969" t="str">
            <v xml:space="preserve">3-5407-00442-53-7
3-5006-00260-21-6
1-5099-00455-54-5
</v>
          </cell>
          <cell r="BY969"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69" t="str">
            <v>ไม่พบ</v>
          </cell>
          <cell r="CA969"/>
          <cell r="CB969"/>
          <cell r="CC969"/>
          <cell r="CD969" t="str">
            <v>นายสุชาติ เทียนทอง</v>
          </cell>
          <cell r="CE969"/>
          <cell r="CF969"/>
          <cell r="CG969"/>
          <cell r="CH969"/>
          <cell r="CI969"/>
          <cell r="CJ969"/>
          <cell r="CK969"/>
          <cell r="CL969"/>
          <cell r="CM969"/>
          <cell r="CN969"/>
          <cell r="CO969"/>
          <cell r="CP969"/>
        </row>
        <row r="970">
          <cell r="B970">
            <v>2444</v>
          </cell>
          <cell r="C970">
            <v>1596</v>
          </cell>
          <cell r="D970">
            <v>25</v>
          </cell>
          <cell r="E970">
            <v>1</v>
          </cell>
          <cell r="F970">
            <v>2567</v>
          </cell>
          <cell r="G970">
            <v>800075028780</v>
          </cell>
          <cell r="H970" t="str">
            <v>นาย</v>
          </cell>
          <cell r="I970" t="str">
            <v xml:space="preserve">นครินทร์ </v>
          </cell>
          <cell r="J970" t="str">
            <v>ญาติมาก</v>
          </cell>
          <cell r="K970">
            <v>1500400057852</v>
          </cell>
          <cell r="L970" t="str">
            <v>อมก๋อย</v>
          </cell>
          <cell r="M970" t="str">
            <v>เชียงใหม่ 3</v>
          </cell>
          <cell r="N970">
            <v>8</v>
          </cell>
          <cell r="O970" t="str">
            <v>ธนาคารประชาชน</v>
          </cell>
          <cell r="P970" t="str">
            <v>1.บุคคลค้ำประกัน</v>
          </cell>
          <cell r="Q970">
            <v>83330</v>
          </cell>
          <cell r="R970">
            <v>15085.06</v>
          </cell>
          <cell r="S970" t="str">
            <v>จังหวัดฮอด</v>
          </cell>
          <cell r="T970" t="str">
            <v>ผบ1037</v>
          </cell>
          <cell r="U970">
            <v>2562</v>
          </cell>
          <cell r="V970" t="str">
            <v>ผบ1175</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cell r="BM970"/>
          <cell r="BN970"/>
          <cell r="BO970"/>
          <cell r="BP970"/>
          <cell r="BQ970"/>
          <cell r="BR970"/>
          <cell r="BS970"/>
          <cell r="BT970" t="str">
            <v>นายนครินทร์  ญาติมาก</v>
          </cell>
          <cell r="BU970">
            <v>883262011662</v>
          </cell>
          <cell r="BV970" t="str">
            <v>2.</v>
          </cell>
          <cell r="BW970"/>
          <cell r="BX970"/>
          <cell r="BY970"/>
          <cell r="BZ970"/>
          <cell r="CA970"/>
          <cell r="CB970"/>
          <cell r="CC970"/>
          <cell r="CD970" t="str">
            <v>นายนครินทร์  ญาติมาก</v>
          </cell>
          <cell r="CE970"/>
          <cell r="CF970"/>
          <cell r="CG970"/>
          <cell r="CH970"/>
          <cell r="CI970"/>
          <cell r="CJ970"/>
          <cell r="CK970"/>
          <cell r="CL970"/>
          <cell r="CM970"/>
          <cell r="CN970"/>
          <cell r="CO970"/>
          <cell r="CP970"/>
        </row>
        <row r="971">
          <cell r="B971">
            <v>2445</v>
          </cell>
          <cell r="C971">
            <v>1597</v>
          </cell>
          <cell r="D971">
            <v>25</v>
          </cell>
          <cell r="E971">
            <v>1</v>
          </cell>
          <cell r="F971">
            <v>2567</v>
          </cell>
          <cell r="G971">
            <v>800072148938</v>
          </cell>
          <cell r="H971" t="str">
            <v>นางสาว</v>
          </cell>
          <cell r="I971" t="str">
            <v>พิมฤทัย</v>
          </cell>
          <cell r="J971" t="str">
            <v>ไชยวงษ์</v>
          </cell>
          <cell r="K971">
            <v>1501800073597</v>
          </cell>
          <cell r="L971" t="str">
            <v>อมก๋อย</v>
          </cell>
          <cell r="M971" t="str">
            <v>เชียงใหม่ 3</v>
          </cell>
          <cell r="N971">
            <v>8</v>
          </cell>
          <cell r="O971" t="str">
            <v>แก้ไขหนี้ฯ</v>
          </cell>
          <cell r="P971" t="str">
            <v>1.บุคคลค้ำประกัน</v>
          </cell>
          <cell r="Q971">
            <v>40277</v>
          </cell>
          <cell r="R971">
            <v>10178.950000000001</v>
          </cell>
          <cell r="S971" t="str">
            <v>จังหวัดฮอด</v>
          </cell>
          <cell r="T971" t="str">
            <v>ผบ1038</v>
          </cell>
          <cell r="U971">
            <v>2562</v>
          </cell>
          <cell r="V971" t="str">
            <v>ผบ1176</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นางสาวพิมฤทัย ไชยวงษ์</v>
          </cell>
          <cell r="BU971">
            <v>883262011665</v>
          </cell>
          <cell r="BV971" t="str">
            <v xml:space="preserve">3. </v>
          </cell>
          <cell r="BW971"/>
          <cell r="BX971"/>
          <cell r="BY971"/>
          <cell r="BZ971"/>
          <cell r="CA971"/>
          <cell r="CB971"/>
          <cell r="CC971"/>
          <cell r="CD971" t="str">
            <v>นางสาวพิมฤทัย ไชยวงษ์</v>
          </cell>
          <cell r="CE971"/>
          <cell r="CF971"/>
          <cell r="CG971"/>
          <cell r="CH971"/>
          <cell r="CI971"/>
          <cell r="CJ971"/>
          <cell r="CK971"/>
          <cell r="CL971"/>
          <cell r="CM971"/>
          <cell r="CN971"/>
          <cell r="CO971"/>
          <cell r="CP971"/>
        </row>
        <row r="972">
          <cell r="B972">
            <v>2446</v>
          </cell>
          <cell r="C972">
            <v>1598</v>
          </cell>
          <cell r="D972">
            <v>25</v>
          </cell>
          <cell r="E972">
            <v>1</v>
          </cell>
          <cell r="F972">
            <v>2567</v>
          </cell>
          <cell r="G972" t="str">
            <v>800087363175, 800087363183, 800087363167</v>
          </cell>
          <cell r="H972" t="str">
            <v>นางสาว</v>
          </cell>
          <cell r="I972" t="str">
            <v>มัณฑนา</v>
          </cell>
          <cell r="J972" t="str">
            <v>ดาวเลิศ</v>
          </cell>
          <cell r="K972">
            <v>1509900032831</v>
          </cell>
          <cell r="L972" t="str">
            <v>อมก๋อย</v>
          </cell>
          <cell r="M972" t="str">
            <v>เชียงใหม่ 3</v>
          </cell>
          <cell r="N972">
            <v>8</v>
          </cell>
          <cell r="O972" t="str">
            <v>เคหะ, ไทรทอง, ไทรทอง</v>
          </cell>
          <cell r="P972" t="str">
            <v>2.หลักทรัพย์ค้ำประกัน</v>
          </cell>
          <cell r="Q972">
            <v>2529940.9700000002</v>
          </cell>
          <cell r="R972">
            <v>322602.84000000003</v>
          </cell>
          <cell r="S972" t="str">
            <v>จังหวัดเชียงใหม่</v>
          </cell>
          <cell r="T972" t="str">
            <v>ผบE689</v>
          </cell>
          <cell r="U972">
            <v>2566</v>
          </cell>
          <cell r="V972" t="str">
            <v>ผบE917</v>
          </cell>
          <cell r="W972">
            <v>2566</v>
          </cell>
          <cell r="X972">
            <v>12</v>
          </cell>
          <cell r="Y972">
            <v>6</v>
          </cell>
          <cell r="Z972">
            <v>2566</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//เอาไปยึด 11/6/2567//</v>
          </cell>
          <cell r="BC972"/>
          <cell r="BD972"/>
          <cell r="BE972"/>
          <cell r="BF972"/>
          <cell r="BG972"/>
          <cell r="BH972"/>
          <cell r="BI972"/>
          <cell r="BJ972"/>
          <cell r="BK972"/>
          <cell r="BL972"/>
          <cell r="BM972"/>
          <cell r="BN972"/>
          <cell r="BO972"/>
          <cell r="BP972"/>
          <cell r="BQ972"/>
          <cell r="BR972"/>
          <cell r="BS972"/>
          <cell r="BT972" t="str">
            <v>นางสาวมัณฑนา ดาวเลิศ</v>
          </cell>
          <cell r="BU972">
            <v>888166010068</v>
          </cell>
          <cell r="BV972"/>
          <cell r="BW972"/>
          <cell r="BX972"/>
          <cell r="BY972"/>
          <cell r="BZ972"/>
          <cell r="CA972"/>
          <cell r="CB972"/>
          <cell r="CC972"/>
          <cell r="CD972" t="str">
            <v>นางสาวมัณฑนา ดาวเลิศ</v>
          </cell>
          <cell r="CE972"/>
          <cell r="CF972"/>
          <cell r="CG972"/>
          <cell r="CH972"/>
          <cell r="CI972"/>
          <cell r="CJ972"/>
          <cell r="CK972"/>
          <cell r="CL972"/>
          <cell r="CM972"/>
          <cell r="CN972"/>
          <cell r="CO972"/>
          <cell r="CP972"/>
        </row>
        <row r="973">
          <cell r="B973">
            <v>2447</v>
          </cell>
          <cell r="C973">
            <v>1599</v>
          </cell>
          <cell r="D973">
            <v>25</v>
          </cell>
          <cell r="E973">
            <v>1</v>
          </cell>
          <cell r="F973">
            <v>2567</v>
          </cell>
          <cell r="G973">
            <v>800055923216</v>
          </cell>
          <cell r="H973" t="str">
            <v>นางสาว</v>
          </cell>
          <cell r="I973" t="str">
            <v>สมศรี</v>
          </cell>
          <cell r="J973" t="str">
            <v>วีรยุทธกำจร</v>
          </cell>
          <cell r="K973">
            <v>3501800239289</v>
          </cell>
          <cell r="L973" t="str">
            <v>อมก๋อย</v>
          </cell>
          <cell r="M973" t="str">
            <v>เชียงใหม่ 3</v>
          </cell>
          <cell r="N973">
            <v>8</v>
          </cell>
          <cell r="O973" t="str">
            <v>ธนาคารประชาชน</v>
          </cell>
          <cell r="P973" t="str">
            <v>1.บุคคลค้ำประกัน</v>
          </cell>
          <cell r="Q973">
            <v>80542.720000000001</v>
          </cell>
          <cell r="R973">
            <v>37414.269999999997</v>
          </cell>
          <cell r="S973" t="str">
            <v>จังหวัดฮอด</v>
          </cell>
          <cell r="T973" t="str">
            <v>ผบE568</v>
          </cell>
          <cell r="U973">
            <v>2566</v>
          </cell>
          <cell r="V973" t="str">
            <v>ผบE794</v>
          </cell>
          <cell r="W973">
            <v>2566</v>
          </cell>
          <cell r="X973">
            <v>11</v>
          </cell>
          <cell r="Y973">
            <v>7</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cell r="BM973"/>
          <cell r="BN973"/>
          <cell r="BO973"/>
          <cell r="BP973"/>
          <cell r="BQ973"/>
          <cell r="BR973"/>
          <cell r="BS973"/>
          <cell r="BT973" t="str">
            <v>นางสาวสมศรี วีรยุทธกำจร</v>
          </cell>
          <cell r="BU973">
            <v>888166010041</v>
          </cell>
          <cell r="BV973"/>
          <cell r="BW973"/>
          <cell r="BX973"/>
          <cell r="BY973"/>
          <cell r="BZ973"/>
          <cell r="CA973"/>
          <cell r="CB973"/>
          <cell r="CC973"/>
          <cell r="CD973" t="str">
            <v>นางสาวสมศรี วีรยุทธกำจร</v>
          </cell>
          <cell r="CE973"/>
          <cell r="CF973"/>
          <cell r="CG973"/>
          <cell r="CH973"/>
          <cell r="CI973"/>
          <cell r="CJ973"/>
          <cell r="CK973"/>
          <cell r="CL973"/>
          <cell r="CM973"/>
          <cell r="CN973"/>
          <cell r="CO973"/>
          <cell r="CP973"/>
        </row>
        <row r="974">
          <cell r="B974">
            <v>2448</v>
          </cell>
          <cell r="C974">
            <v>1600</v>
          </cell>
          <cell r="D974">
            <v>25</v>
          </cell>
          <cell r="E974">
            <v>1</v>
          </cell>
          <cell r="F974">
            <v>2567</v>
          </cell>
          <cell r="G974">
            <v>800064000931</v>
          </cell>
          <cell r="H974" t="str">
            <v>นางสาว</v>
          </cell>
          <cell r="I974" t="str">
            <v xml:space="preserve">เบญญาภา </v>
          </cell>
          <cell r="J974" t="str">
            <v>ม่วงใหม่</v>
          </cell>
          <cell r="K974">
            <v>1361000209721</v>
          </cell>
          <cell r="L974" t="str">
            <v>ฮอด</v>
          </cell>
          <cell r="M974" t="str">
            <v>เชียงใหม่ 3</v>
          </cell>
          <cell r="N974">
            <v>8</v>
          </cell>
          <cell r="O974" t="str">
            <v>ธนาคารประชาชน</v>
          </cell>
          <cell r="P974" t="str">
            <v>1.บุคคลค้ำประกัน</v>
          </cell>
          <cell r="Q974">
            <v>174870</v>
          </cell>
          <cell r="R974">
            <v>44824.97</v>
          </cell>
          <cell r="S974" t="str">
            <v>จังหวัดฮอด</v>
          </cell>
          <cell r="T974" t="str">
            <v>ผบE204</v>
          </cell>
          <cell r="U974">
            <v>2563</v>
          </cell>
          <cell r="V974" t="str">
            <v>ผบE329</v>
          </cell>
          <cell r="W974">
            <v>2563</v>
          </cell>
          <cell r="X974">
            <v>10</v>
          </cell>
          <cell r="Y974">
            <v>9</v>
          </cell>
          <cell r="Z974">
            <v>2563</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นางสาวเบญญาภา  ม่วงใหม่</v>
          </cell>
          <cell r="BU974">
            <v>883263011167</v>
          </cell>
          <cell r="BV974"/>
          <cell r="BW974"/>
          <cell r="BX974"/>
          <cell r="BY974"/>
          <cell r="BZ974"/>
          <cell r="CA974"/>
          <cell r="CB974"/>
          <cell r="CC974"/>
          <cell r="CD974" t="str">
            <v>นางสาวเบญญาภา  ม่วงใหม่</v>
          </cell>
          <cell r="CE974"/>
          <cell r="CF974"/>
          <cell r="CG974"/>
          <cell r="CH974"/>
          <cell r="CI974"/>
          <cell r="CJ974"/>
          <cell r="CK974"/>
          <cell r="CL974"/>
          <cell r="CM974"/>
          <cell r="CN974"/>
          <cell r="CO974"/>
          <cell r="CP974"/>
        </row>
        <row r="975">
          <cell r="B975">
            <v>2449</v>
          </cell>
          <cell r="C975">
            <v>1601</v>
          </cell>
          <cell r="D975">
            <v>25</v>
          </cell>
          <cell r="E975">
            <v>1</v>
          </cell>
          <cell r="F975">
            <v>2567</v>
          </cell>
          <cell r="G975">
            <v>800088364669</v>
          </cell>
          <cell r="H975" t="str">
            <v>นาย</v>
          </cell>
          <cell r="I975" t="str">
            <v>เจริญพร</v>
          </cell>
          <cell r="J975" t="str">
            <v>สินสะโน</v>
          </cell>
          <cell r="K975">
            <v>1310600017147</v>
          </cell>
          <cell r="L975" t="str">
            <v>ฮอด</v>
          </cell>
          <cell r="M975" t="str">
            <v>เชียงใหม่ 3</v>
          </cell>
          <cell r="N975">
            <v>8</v>
          </cell>
          <cell r="O975" t="str">
            <v>ธนาคารประชาชน</v>
          </cell>
          <cell r="P975" t="str">
            <v>1.บุคคลค้ำประกัน</v>
          </cell>
          <cell r="Q975">
            <v>193216</v>
          </cell>
          <cell r="R975">
            <v>34710.15</v>
          </cell>
          <cell r="S975" t="str">
            <v>จังหวัดฮอด</v>
          </cell>
          <cell r="T975" t="str">
            <v>ผบE192</v>
          </cell>
          <cell r="U975">
            <v>2563</v>
          </cell>
          <cell r="V975" t="str">
            <v>ผบE321</v>
          </cell>
          <cell r="W975">
            <v>2563</v>
          </cell>
          <cell r="X975">
            <v>9</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นายเจริญพร สินสะโน</v>
          </cell>
          <cell r="BU975">
            <v>883263011097</v>
          </cell>
          <cell r="BV975"/>
          <cell r="BW975"/>
          <cell r="BX975"/>
          <cell r="BY975"/>
          <cell r="BZ975"/>
          <cell r="CA975"/>
          <cell r="CB975"/>
          <cell r="CC975"/>
          <cell r="CD975" t="str">
            <v>นายเจริญพร สินสะโน</v>
          </cell>
          <cell r="CE975"/>
          <cell r="CF975"/>
          <cell r="CG975"/>
          <cell r="CH975"/>
          <cell r="CI975"/>
          <cell r="CJ975"/>
          <cell r="CK975"/>
          <cell r="CL975"/>
          <cell r="CM975"/>
          <cell r="CN975"/>
          <cell r="CO975"/>
          <cell r="CP975"/>
        </row>
        <row r="976">
          <cell r="B976">
            <v>2450</v>
          </cell>
          <cell r="C976">
            <v>1602</v>
          </cell>
          <cell r="D976">
            <v>25</v>
          </cell>
          <cell r="E976">
            <v>1</v>
          </cell>
          <cell r="F976">
            <v>2567</v>
          </cell>
          <cell r="G976">
            <v>800085273889</v>
          </cell>
          <cell r="H976" t="str">
            <v>นาย</v>
          </cell>
          <cell r="I976" t="str">
            <v>ณัฐกร</v>
          </cell>
          <cell r="J976" t="str">
            <v>เสนะจุติ</v>
          </cell>
          <cell r="K976">
            <v>1509970118611</v>
          </cell>
          <cell r="L976" t="str">
            <v>ฮอด</v>
          </cell>
          <cell r="M976" t="str">
            <v>เชียงใหม่ 3</v>
          </cell>
          <cell r="N976">
            <v>8</v>
          </cell>
          <cell r="O976" t="str">
            <v>ธนาคารประชาชน</v>
          </cell>
          <cell r="P976" t="str">
            <v>1.บุคคลค้ำประกัน</v>
          </cell>
          <cell r="Q976">
            <v>38324</v>
          </cell>
          <cell r="R976">
            <v>4910.3</v>
          </cell>
          <cell r="S976" t="str">
            <v>จังหวัดฮอด</v>
          </cell>
          <cell r="T976" t="str">
            <v>ผบE171</v>
          </cell>
          <cell r="U976">
            <v>2563</v>
          </cell>
          <cell r="V976" t="str">
            <v>ผบE286</v>
          </cell>
          <cell r="W976">
            <v>2563</v>
          </cell>
          <cell r="X976"/>
          <cell r="Y976"/>
          <cell r="Z976"/>
          <cell r="AA976">
            <v>3</v>
          </cell>
          <cell r="AB976">
            <v>9</v>
          </cell>
          <cell r="AC976">
            <v>2563</v>
          </cell>
          <cell r="AD976"/>
          <cell r="AE976"/>
          <cell r="AF976"/>
          <cell r="AG976">
            <v>19</v>
          </cell>
          <cell r="AH976">
            <v>10</v>
          </cell>
          <cell r="AI976">
            <v>2564</v>
          </cell>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นายณัฐกร เสนะจุติ</v>
          </cell>
          <cell r="BU976">
            <v>883263011165</v>
          </cell>
          <cell r="BV976"/>
          <cell r="BW976"/>
          <cell r="BX976"/>
          <cell r="BY976"/>
          <cell r="BZ976"/>
          <cell r="CA976"/>
          <cell r="CB976"/>
          <cell r="CC976"/>
          <cell r="CD976" t="str">
            <v>นายณัฐกร เสนะจุติ</v>
          </cell>
          <cell r="CE976"/>
          <cell r="CF976"/>
          <cell r="CG976"/>
          <cell r="CH976"/>
          <cell r="CI976"/>
          <cell r="CJ976"/>
          <cell r="CK976"/>
          <cell r="CL976"/>
          <cell r="CM976"/>
          <cell r="CN976"/>
          <cell r="CO976"/>
          <cell r="CP976"/>
        </row>
        <row r="977">
          <cell r="B977">
            <v>2451</v>
          </cell>
          <cell r="C977">
            <v>1603</v>
          </cell>
          <cell r="D977">
            <v>25</v>
          </cell>
          <cell r="E977">
            <v>1</v>
          </cell>
          <cell r="F977">
            <v>2567</v>
          </cell>
          <cell r="G977">
            <v>800064124434</v>
          </cell>
          <cell r="H977" t="str">
            <v>นาย</v>
          </cell>
          <cell r="I977" t="str">
            <v>ชัชวาล</v>
          </cell>
          <cell r="J977" t="str">
            <v>ไร่ดี</v>
          </cell>
          <cell r="K977">
            <v>3301201316580</v>
          </cell>
          <cell r="L977" t="str">
            <v>ฮอด</v>
          </cell>
          <cell r="M977" t="str">
            <v>เชียงใหม่ 3</v>
          </cell>
          <cell r="N977">
            <v>8</v>
          </cell>
          <cell r="O977" t="str">
            <v>ธนาคารประชาชน</v>
          </cell>
          <cell r="P977" t="str">
            <v>1.บุคคลค้ำประกัน</v>
          </cell>
          <cell r="Q977">
            <v>139564</v>
          </cell>
          <cell r="R977">
            <v>25367.09</v>
          </cell>
          <cell r="S977" t="str">
            <v>จังหวัดฮอด</v>
          </cell>
          <cell r="T977" t="str">
            <v>ผบE195</v>
          </cell>
          <cell r="U977">
            <v>2563</v>
          </cell>
          <cell r="V977" t="str">
            <v>ผบE323</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นายชัชวาล ไร่ดี</v>
          </cell>
          <cell r="BU977">
            <v>883263011100</v>
          </cell>
          <cell r="BV977"/>
          <cell r="BW977"/>
          <cell r="BX977"/>
          <cell r="BY977"/>
          <cell r="BZ977"/>
          <cell r="CA977"/>
          <cell r="CB977"/>
          <cell r="CC977"/>
          <cell r="CD977" t="str">
            <v>นายชัชวาล ไร่ดี</v>
          </cell>
          <cell r="CE977"/>
          <cell r="CF977"/>
          <cell r="CG977"/>
          <cell r="CH977"/>
          <cell r="CI977"/>
          <cell r="CJ977"/>
          <cell r="CK977"/>
          <cell r="CL977"/>
          <cell r="CM977"/>
          <cell r="CN977"/>
          <cell r="CO977"/>
          <cell r="CP977"/>
        </row>
        <row r="978">
          <cell r="B978">
            <v>2452</v>
          </cell>
          <cell r="C978">
            <v>1604</v>
          </cell>
          <cell r="D978">
            <v>25</v>
          </cell>
          <cell r="E978">
            <v>1</v>
          </cell>
          <cell r="F978">
            <v>2567</v>
          </cell>
          <cell r="G978">
            <v>800058815633</v>
          </cell>
          <cell r="H978" t="str">
            <v>นางสาว</v>
          </cell>
          <cell r="I978" t="str">
            <v>หทัยกาญจน์</v>
          </cell>
          <cell r="J978" t="str">
            <v>ศิริ</v>
          </cell>
          <cell r="K978">
            <v>3501800062630</v>
          </cell>
          <cell r="L978" t="str">
            <v>ฮอด</v>
          </cell>
          <cell r="M978" t="str">
            <v>เชียงใหม่ 3</v>
          </cell>
          <cell r="N978">
            <v>8</v>
          </cell>
          <cell r="O978" t="str">
            <v>พัฒนาองค์กรชุมชน</v>
          </cell>
          <cell r="P978" t="str">
            <v>1.บุคคลค้ำประกัน</v>
          </cell>
          <cell r="Q978">
            <v>64253.760000000002</v>
          </cell>
          <cell r="R978">
            <v>15337.07</v>
          </cell>
          <cell r="S978" t="str">
            <v>จังหวัดฮอด</v>
          </cell>
          <cell r="T978" t="str">
            <v>ผบE200</v>
          </cell>
          <cell r="U978">
            <v>2563</v>
          </cell>
          <cell r="V978" t="str">
            <v>ผบE318</v>
          </cell>
          <cell r="W978">
            <v>2563</v>
          </cell>
          <cell r="X978"/>
          <cell r="Y978"/>
          <cell r="Z978"/>
          <cell r="AA978">
            <v>9</v>
          </cell>
          <cell r="AB978">
            <v>9</v>
          </cell>
          <cell r="AC978">
            <v>2563</v>
          </cell>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นางสาวหทัยกาญจน์ ศิริ</v>
          </cell>
          <cell r="BU978">
            <v>883263011109</v>
          </cell>
          <cell r="BV978"/>
          <cell r="BW978"/>
          <cell r="BX978"/>
          <cell r="BY978"/>
          <cell r="BZ978"/>
          <cell r="CA978"/>
          <cell r="CB978"/>
          <cell r="CC978"/>
          <cell r="CD978" t="str">
            <v>นางสาวหทัยกาญจน์ ศิริ</v>
          </cell>
          <cell r="CE978"/>
          <cell r="CF978"/>
          <cell r="CG978"/>
          <cell r="CH978"/>
          <cell r="CI978"/>
          <cell r="CJ978"/>
          <cell r="CK978"/>
          <cell r="CL978"/>
          <cell r="CM978"/>
          <cell r="CN978"/>
          <cell r="CO978"/>
          <cell r="CP978"/>
        </row>
        <row r="979">
          <cell r="B979">
            <v>2453</v>
          </cell>
          <cell r="C979">
            <v>1605</v>
          </cell>
          <cell r="D979">
            <v>25</v>
          </cell>
          <cell r="E979">
            <v>1</v>
          </cell>
          <cell r="F979">
            <v>2567</v>
          </cell>
          <cell r="G979">
            <v>856253002476</v>
          </cell>
          <cell r="H979" t="str">
            <v>นาง</v>
          </cell>
          <cell r="I979" t="str">
            <v>ชิณากานต์</v>
          </cell>
          <cell r="J979" t="str">
            <v>เจริญสุข</v>
          </cell>
          <cell r="K979">
            <v>3501200598547</v>
          </cell>
          <cell r="L979" t="str">
            <v>ฮอด</v>
          </cell>
          <cell r="M979" t="str">
            <v>เชียงใหม่ 3</v>
          </cell>
          <cell r="N979">
            <v>8</v>
          </cell>
          <cell r="O979" t="str">
            <v>พัฒนาชีวิตครู</v>
          </cell>
          <cell r="P979" t="str">
            <v>1.บุคคลค้ำประกัน</v>
          </cell>
          <cell r="Q979">
            <v>1295870.43</v>
          </cell>
          <cell r="R979">
            <v>316713.37</v>
          </cell>
          <cell r="S979" t="str">
            <v>จังหวัดเชียงใหม่</v>
          </cell>
          <cell r="T979" t="str">
            <v>ผบ2315</v>
          </cell>
          <cell r="U979">
            <v>2560</v>
          </cell>
          <cell r="V979" t="str">
            <v>ผบ2690</v>
          </cell>
          <cell r="W979">
            <v>2560</v>
          </cell>
          <cell r="X979"/>
          <cell r="Y979"/>
          <cell r="Z979"/>
          <cell r="AA979">
            <v>25</v>
          </cell>
          <cell r="AB979">
            <v>12</v>
          </cell>
          <cell r="AC979">
            <v>2560</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นางชิณากานต์ เจริญสุข</v>
          </cell>
          <cell r="BU979">
            <v>823760010284</v>
          </cell>
          <cell r="BV979"/>
          <cell r="BW979"/>
          <cell r="BX979"/>
          <cell r="BY979"/>
          <cell r="BZ979"/>
          <cell r="CA979"/>
          <cell r="CB979"/>
          <cell r="CC979"/>
          <cell r="CD979" t="str">
            <v>นางชิณากานต์ เจริญสุข</v>
          </cell>
          <cell r="CE979"/>
          <cell r="CF979"/>
          <cell r="CG979"/>
          <cell r="CH979"/>
          <cell r="CI979"/>
          <cell r="CJ979"/>
          <cell r="CK979"/>
          <cell r="CL979"/>
          <cell r="CM979"/>
          <cell r="CN979"/>
          <cell r="CO979"/>
          <cell r="CP979"/>
        </row>
        <row r="980">
          <cell r="B980">
            <v>2454</v>
          </cell>
          <cell r="C980">
            <v>1606</v>
          </cell>
          <cell r="D980">
            <v>25</v>
          </cell>
          <cell r="E980">
            <v>1</v>
          </cell>
          <cell r="F980">
            <v>2567</v>
          </cell>
          <cell r="G980">
            <v>856251001942</v>
          </cell>
          <cell r="H980" t="str">
            <v>นาย
นาง</v>
          </cell>
          <cell r="I980" t="str">
            <v>เสริม 
ไฝทอง</v>
          </cell>
          <cell r="J980" t="str">
            <v>แก้วก๋องมา
แก้วก๋องมา</v>
          </cell>
          <cell r="K980" t="str">
            <v>3 5002 00041 81 9
3 5002 00625 68 3</v>
          </cell>
          <cell r="L980" t="str">
            <v>ฮอด</v>
          </cell>
          <cell r="M980" t="str">
            <v>เชียงใหม่ 3</v>
          </cell>
          <cell r="N980">
            <v>8</v>
          </cell>
          <cell r="O980" t="str">
            <v>ไทรทอง</v>
          </cell>
          <cell r="P980" t="str">
            <v>2.หลักทรัพย์ค้ำประกัน</v>
          </cell>
          <cell r="Q980">
            <v>176124.86</v>
          </cell>
          <cell r="R980">
            <v>21415.01</v>
          </cell>
          <cell r="S980" t="str">
            <v>จังหวัดฮอด</v>
          </cell>
          <cell r="T980" t="str">
            <v>ผบ227</v>
          </cell>
          <cell r="U980">
            <v>2559</v>
          </cell>
          <cell r="V980" t="str">
            <v>ผบ330</v>
          </cell>
          <cell r="W980">
            <v>2559</v>
          </cell>
          <cell r="X980">
            <v>23</v>
          </cell>
          <cell r="Y980">
            <v>6</v>
          </cell>
          <cell r="Z980">
            <v>2559</v>
          </cell>
          <cell r="AA980"/>
          <cell r="AB980"/>
          <cell r="AC980"/>
          <cell r="AD980"/>
          <cell r="AE980"/>
          <cell r="AF980"/>
          <cell r="AG980">
            <v>1</v>
          </cell>
          <cell r="AH980">
            <v>5</v>
          </cell>
          <cell r="AI980">
            <v>2560</v>
          </cell>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นาย
นางเสริม 
ไฝทอง แก้วก๋องมา
แก้วก๋องมา</v>
          </cell>
          <cell r="BU980">
            <v>823759010207</v>
          </cell>
          <cell r="BV980"/>
          <cell r="BW980"/>
          <cell r="BX980"/>
          <cell r="BY980"/>
          <cell r="BZ980"/>
          <cell r="CA980"/>
          <cell r="CB980"/>
          <cell r="CC980"/>
          <cell r="CD980" t="str">
            <v>นาย
นางเสริม 
ไฝทอง แก้วก๋องมา
แก้วก๋องมา</v>
          </cell>
          <cell r="CE980"/>
          <cell r="CF980"/>
          <cell r="CG980"/>
          <cell r="CH980"/>
          <cell r="CI980"/>
          <cell r="CJ980"/>
          <cell r="CK980"/>
          <cell r="CL980"/>
          <cell r="CM980"/>
          <cell r="CN980"/>
          <cell r="CO980"/>
          <cell r="CP980"/>
        </row>
        <row r="981">
          <cell r="B981">
            <v>2455</v>
          </cell>
          <cell r="C981">
            <v>1607</v>
          </cell>
          <cell r="D981">
            <v>25</v>
          </cell>
          <cell r="E981">
            <v>1</v>
          </cell>
          <cell r="F981">
            <v>2567</v>
          </cell>
          <cell r="G981">
            <v>800062007847</v>
          </cell>
          <cell r="H981" t="str">
            <v>นาย</v>
          </cell>
          <cell r="I981" t="str">
            <v>รังสรรค์</v>
          </cell>
          <cell r="J981" t="str">
            <v>อินทะนู</v>
          </cell>
          <cell r="K981">
            <v>3190200547431</v>
          </cell>
          <cell r="L981" t="str">
            <v>ฮอด</v>
          </cell>
          <cell r="M981" t="str">
            <v>เชียงใหม่ 3</v>
          </cell>
          <cell r="N981">
            <v>8</v>
          </cell>
          <cell r="O981" t="str">
            <v>ธนาคารประชาชน</v>
          </cell>
          <cell r="P981" t="str">
            <v>1.บุคคลค้ำประกัน</v>
          </cell>
          <cell r="Q981">
            <v>49712.87</v>
          </cell>
          <cell r="R981">
            <v>19877.259999999998</v>
          </cell>
          <cell r="S981" t="str">
            <v>จังหวัดฮอด</v>
          </cell>
          <cell r="T981" t="str">
            <v>ผบ62</v>
          </cell>
          <cell r="U981">
            <v>2564</v>
          </cell>
          <cell r="V981" t="str">
            <v>ผบ77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นายรังสรรค์ อินทะนู</v>
          </cell>
          <cell r="BU981">
            <v>883263011156</v>
          </cell>
          <cell r="BV981"/>
          <cell r="BW981"/>
          <cell r="BX981"/>
          <cell r="BY981"/>
          <cell r="BZ981"/>
          <cell r="CA981"/>
          <cell r="CB981"/>
          <cell r="CC981"/>
          <cell r="CD981" t="str">
            <v>นายรังสรรค์ อินทะนู</v>
          </cell>
          <cell r="CE981"/>
          <cell r="CF981"/>
          <cell r="CG981"/>
          <cell r="CH981"/>
          <cell r="CI981"/>
          <cell r="CJ981"/>
          <cell r="CK981"/>
          <cell r="CL981"/>
          <cell r="CM981"/>
          <cell r="CN981"/>
          <cell r="CO981"/>
          <cell r="CP981"/>
        </row>
        <row r="982">
          <cell r="B982">
            <v>2456</v>
          </cell>
          <cell r="C982">
            <v>1608</v>
          </cell>
          <cell r="D982">
            <v>25</v>
          </cell>
          <cell r="E982">
            <v>1</v>
          </cell>
          <cell r="F982">
            <v>2567</v>
          </cell>
          <cell r="G982">
            <v>800039105724</v>
          </cell>
          <cell r="H982" t="str">
            <v>นาง</v>
          </cell>
          <cell r="I982" t="str">
            <v>ธัญญรัตน์</v>
          </cell>
          <cell r="J982" t="str">
            <v>คำแห่</v>
          </cell>
          <cell r="K982">
            <v>3500200005189</v>
          </cell>
          <cell r="L982" t="str">
            <v>ฮอด</v>
          </cell>
          <cell r="M982" t="str">
            <v>เชียงใหม่ 3</v>
          </cell>
          <cell r="N982">
            <v>8</v>
          </cell>
          <cell r="O982" t="str">
            <v>ธนาคารประชาชน</v>
          </cell>
          <cell r="P982" t="str">
            <v>1.บุคคลค้ำประกัน</v>
          </cell>
          <cell r="Q982">
            <v>55000</v>
          </cell>
          <cell r="R982">
            <v>5979.04</v>
          </cell>
          <cell r="S982" t="str">
            <v>จังหวัดฮอด</v>
          </cell>
          <cell r="T982" t="str">
            <v>ผบ257</v>
          </cell>
          <cell r="U982">
            <v>2560</v>
          </cell>
          <cell r="V982" t="str">
            <v>ผบ260</v>
          </cell>
          <cell r="W982">
            <v>2560</v>
          </cell>
          <cell r="X982"/>
          <cell r="Y982"/>
          <cell r="Z982"/>
          <cell r="AA982">
            <v>14</v>
          </cell>
          <cell r="AB982">
            <v>6</v>
          </cell>
          <cell r="AC982">
            <v>2560</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นางธัญญรัตน์ คำแห่</v>
          </cell>
          <cell r="BU982">
            <v>8237599010210</v>
          </cell>
          <cell r="BV982"/>
          <cell r="BW982"/>
          <cell r="BX982"/>
          <cell r="BY982"/>
          <cell r="BZ982"/>
          <cell r="CA982"/>
          <cell r="CB982"/>
          <cell r="CC982"/>
          <cell r="CD982" t="str">
            <v>นางธัญญรัตน์ คำแห่</v>
          </cell>
          <cell r="CE982"/>
          <cell r="CF982"/>
          <cell r="CG982"/>
          <cell r="CH982"/>
          <cell r="CI982"/>
          <cell r="CJ982"/>
          <cell r="CK982"/>
          <cell r="CL982"/>
          <cell r="CM982"/>
          <cell r="CN982"/>
          <cell r="CO982"/>
          <cell r="CP982"/>
        </row>
        <row r="983">
          <cell r="B983">
            <v>2457</v>
          </cell>
          <cell r="C983">
            <v>1609</v>
          </cell>
          <cell r="D983">
            <v>25</v>
          </cell>
          <cell r="E983">
            <v>1</v>
          </cell>
          <cell r="F983">
            <v>2567</v>
          </cell>
          <cell r="G983">
            <v>800021574465</v>
          </cell>
          <cell r="H983" t="str">
            <v>นาง</v>
          </cell>
          <cell r="I983" t="str">
            <v>แสงจันทร์</v>
          </cell>
          <cell r="J983" t="str">
            <v>วิมาลา</v>
          </cell>
          <cell r="K983">
            <v>3501600100732</v>
          </cell>
          <cell r="L983" t="str">
            <v>ฮอด</v>
          </cell>
          <cell r="M983" t="str">
            <v>เชียงใหม่ 3</v>
          </cell>
          <cell r="N983">
            <v>8</v>
          </cell>
          <cell r="O983" t="str">
            <v>ธนาคารประชาชน</v>
          </cell>
          <cell r="P983" t="str">
            <v>1.บุคคลค้ำประกัน</v>
          </cell>
          <cell r="Q983">
            <v>37628.76</v>
          </cell>
          <cell r="R983">
            <v>13553.68</v>
          </cell>
          <cell r="S983" t="str">
            <v>จังหวัดฮอด</v>
          </cell>
          <cell r="T983" t="str">
            <v>ผบ1060</v>
          </cell>
          <cell r="U983">
            <v>2562</v>
          </cell>
          <cell r="V983" t="str">
            <v>ผบ1188</v>
          </cell>
          <cell r="W983">
            <v>2562</v>
          </cell>
          <cell r="X983"/>
          <cell r="Y983"/>
          <cell r="Z983"/>
          <cell r="AA983">
            <v>19</v>
          </cell>
          <cell r="AB983">
            <v>11</v>
          </cell>
          <cell r="AC983">
            <v>2562</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นางแสงจันทร์ วิมาลา</v>
          </cell>
          <cell r="BU983">
            <v>823758010717</v>
          </cell>
          <cell r="BV983"/>
          <cell r="BW983"/>
          <cell r="BX983"/>
          <cell r="BY983"/>
          <cell r="BZ983"/>
          <cell r="CA983"/>
          <cell r="CB983"/>
          <cell r="CC983"/>
          <cell r="CD983" t="str">
            <v>นางแสงจันทร์ วิมาลา</v>
          </cell>
          <cell r="CE983"/>
          <cell r="CF983"/>
          <cell r="CG983"/>
          <cell r="CH983"/>
          <cell r="CI983"/>
          <cell r="CJ983"/>
          <cell r="CK983"/>
          <cell r="CL983"/>
          <cell r="CM983"/>
          <cell r="CN983"/>
          <cell r="CO983"/>
          <cell r="CP983"/>
        </row>
        <row r="984">
          <cell r="B984">
            <v>2458</v>
          </cell>
          <cell r="C984">
            <v>1610</v>
          </cell>
          <cell r="D984">
            <v>25</v>
          </cell>
          <cell r="E984">
            <v>1</v>
          </cell>
          <cell r="F984">
            <v>2567</v>
          </cell>
          <cell r="G984">
            <v>800026585599</v>
          </cell>
          <cell r="H984" t="str">
            <v>นาง</v>
          </cell>
          <cell r="I984" t="str">
            <v>วิลาวัลย์</v>
          </cell>
          <cell r="J984" t="str">
            <v>เจริญสุข</v>
          </cell>
          <cell r="K984">
            <v>3501600010989</v>
          </cell>
          <cell r="L984" t="str">
            <v>ฮอด</v>
          </cell>
          <cell r="M984" t="str">
            <v xml:space="preserve">เชียงใหม่ 3 </v>
          </cell>
          <cell r="N984">
            <v>8</v>
          </cell>
          <cell r="O984" t="str">
            <v>ธนาคารประชาชน</v>
          </cell>
          <cell r="P984" t="str">
            <v>1.บุคคลค้ำประกัน</v>
          </cell>
          <cell r="Q984">
            <v>164572</v>
          </cell>
          <cell r="R984">
            <v>19668.18</v>
          </cell>
          <cell r="S984" t="str">
            <v>จังหวัดฮอด</v>
          </cell>
          <cell r="T984" t="str">
            <v>ผบ749</v>
          </cell>
          <cell r="U984">
            <v>2558</v>
          </cell>
          <cell r="V984" t="str">
            <v>ผบ1140</v>
          </cell>
          <cell r="W984">
            <v>2559</v>
          </cell>
          <cell r="X984">
            <v>7</v>
          </cell>
          <cell r="Y984">
            <v>3</v>
          </cell>
          <cell r="Z984">
            <v>2559</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นางวิลาวัลย์ เจริญสุข</v>
          </cell>
          <cell r="BU984">
            <v>0</v>
          </cell>
          <cell r="BV984"/>
          <cell r="BW984"/>
          <cell r="BX984"/>
          <cell r="BY984"/>
          <cell r="BZ984"/>
          <cell r="CA984"/>
          <cell r="CB984"/>
          <cell r="CC984"/>
          <cell r="CD984" t="str">
            <v>นางวิลาวัลย์ เจริญสุข</v>
          </cell>
          <cell r="CE984"/>
          <cell r="CF984"/>
          <cell r="CG984"/>
          <cell r="CH984"/>
          <cell r="CI984"/>
          <cell r="CJ984"/>
          <cell r="CK984"/>
          <cell r="CL984"/>
          <cell r="CM984"/>
          <cell r="CN984"/>
          <cell r="CO984"/>
          <cell r="CP984"/>
        </row>
        <row r="985">
          <cell r="B985">
            <v>2459</v>
          </cell>
          <cell r="C985">
            <v>1611</v>
          </cell>
          <cell r="D985">
            <v>25</v>
          </cell>
          <cell r="E985">
            <v>1</v>
          </cell>
          <cell r="F985">
            <v>2567</v>
          </cell>
          <cell r="G985">
            <v>800040378435</v>
          </cell>
          <cell r="H985" t="str">
            <v>นาย</v>
          </cell>
          <cell r="I985" t="str">
            <v>วิทยา</v>
          </cell>
          <cell r="J985" t="str">
            <v>คำมาวัน</v>
          </cell>
          <cell r="K985">
            <v>3500200821253</v>
          </cell>
          <cell r="L985" t="str">
            <v>ฮอด</v>
          </cell>
          <cell r="M985" t="str">
            <v>เชียงใหม่ 3</v>
          </cell>
          <cell r="N985">
            <v>8</v>
          </cell>
          <cell r="O985" t="str">
            <v>ธนาคารประชาชน</v>
          </cell>
          <cell r="P985" t="str">
            <v>1.บุคคลค้ำประกัน</v>
          </cell>
          <cell r="Q985">
            <v>31652</v>
          </cell>
          <cell r="R985">
            <v>5073.4799999999996</v>
          </cell>
          <cell r="S985" t="str">
            <v>จังหวัดฮอด</v>
          </cell>
          <cell r="T985" t="str">
            <v>ผบ258</v>
          </cell>
          <cell r="U985">
            <v>2560</v>
          </cell>
          <cell r="V985" t="str">
            <v>ผบ335</v>
          </cell>
          <cell r="W985">
            <v>2560</v>
          </cell>
          <cell r="X985"/>
          <cell r="Y985"/>
          <cell r="Z985"/>
          <cell r="AA985">
            <v>25</v>
          </cell>
          <cell r="AB985">
            <v>7</v>
          </cell>
          <cell r="AC985">
            <v>2560</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นายวิทยา คำมาวัน</v>
          </cell>
          <cell r="BU985">
            <v>0</v>
          </cell>
          <cell r="BV985"/>
          <cell r="BW985"/>
          <cell r="BX985"/>
          <cell r="BY985"/>
          <cell r="BZ985"/>
          <cell r="CA985"/>
          <cell r="CB985"/>
          <cell r="CC985"/>
          <cell r="CD985" t="str">
            <v>นายวิทยา คำมาวัน</v>
          </cell>
          <cell r="CE985"/>
          <cell r="CF985"/>
          <cell r="CG985"/>
          <cell r="CH985"/>
          <cell r="CI985"/>
          <cell r="CJ985"/>
          <cell r="CK985"/>
          <cell r="CL985"/>
          <cell r="CM985"/>
          <cell r="CN985"/>
          <cell r="CO985"/>
          <cell r="CP985"/>
        </row>
        <row r="986">
          <cell r="B986">
            <v>2460</v>
          </cell>
          <cell r="C986">
            <v>1612</v>
          </cell>
          <cell r="D986">
            <v>25</v>
          </cell>
          <cell r="E986">
            <v>1</v>
          </cell>
          <cell r="F986">
            <v>2567</v>
          </cell>
          <cell r="G986">
            <v>800027345639</v>
          </cell>
          <cell r="H986" t="str">
            <v>นางสาว
นาย</v>
          </cell>
          <cell r="I986" t="str">
            <v>ปีย์วรา
จักรกริศน์</v>
          </cell>
          <cell r="J986" t="str">
            <v>ปราบไพรี
ปราบไพรี</v>
          </cell>
          <cell r="K986" t="str">
            <v>3 6105 00141 43 5
3 5099 00112 74 1</v>
          </cell>
          <cell r="L986" t="str">
            <v>ฮอด</v>
          </cell>
          <cell r="M986" t="str">
            <v>เชียงใหม่ 3</v>
          </cell>
          <cell r="N986">
            <v>8</v>
          </cell>
          <cell r="O986" t="str">
            <v>เคหะ</v>
          </cell>
          <cell r="P986" t="str">
            <v>2.หลักทรัพย์ค้ำประกัน</v>
          </cell>
          <cell r="Q986">
            <v>1443563.36</v>
          </cell>
          <cell r="R986">
            <v>200386.23</v>
          </cell>
          <cell r="S986" t="str">
            <v>จังหวัดเชียงใหม่</v>
          </cell>
          <cell r="T986" t="str">
            <v>ผบ1847</v>
          </cell>
          <cell r="U986">
            <v>2558</v>
          </cell>
          <cell r="V986" t="str">
            <v>ผบ2331</v>
          </cell>
          <cell r="W986">
            <v>2558</v>
          </cell>
          <cell r="X986">
            <v>16</v>
          </cell>
          <cell r="Y986">
            <v>11</v>
          </cell>
          <cell r="Z986">
            <v>2558</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นางสาว
นายปีย์วรา
จักรกริศน์ ปราบไพรี
ปราบไพรี</v>
          </cell>
          <cell r="BU986">
            <v>823758010346</v>
          </cell>
          <cell r="BV986"/>
          <cell r="BW986"/>
          <cell r="BX986"/>
          <cell r="BY986"/>
          <cell r="BZ986"/>
          <cell r="CA986"/>
          <cell r="CB986"/>
          <cell r="CC986"/>
          <cell r="CD986" t="str">
            <v>นางสาว
นายปีย์วรา
จักรกริศน์ ปราบไพรี
ปราบไพรี</v>
          </cell>
          <cell r="CE986"/>
          <cell r="CF986"/>
          <cell r="CG986"/>
          <cell r="CH986"/>
          <cell r="CI986"/>
          <cell r="CJ986"/>
          <cell r="CK986"/>
          <cell r="CL986"/>
          <cell r="CM986"/>
          <cell r="CN986"/>
          <cell r="CO986"/>
          <cell r="CP986"/>
        </row>
        <row r="987">
          <cell r="B987">
            <v>2461</v>
          </cell>
          <cell r="C987">
            <v>1613</v>
          </cell>
          <cell r="D987">
            <v>25</v>
          </cell>
          <cell r="E987">
            <v>21</v>
          </cell>
          <cell r="F987">
            <v>2567</v>
          </cell>
          <cell r="G987">
            <v>800008446372</v>
          </cell>
          <cell r="H987" t="str">
            <v>นาย</v>
          </cell>
          <cell r="I987" t="str">
            <v>พิชิต</v>
          </cell>
          <cell r="J987" t="str">
            <v>สิงหราชโยคี</v>
          </cell>
          <cell r="K987">
            <v>3500200133179</v>
          </cell>
          <cell r="L987" t="str">
            <v>ฮอด</v>
          </cell>
          <cell r="M987" t="str">
            <v>เชียงใหม่ 3</v>
          </cell>
          <cell r="N987">
            <v>8</v>
          </cell>
          <cell r="O987" t="str">
            <v>สวัสดิการ</v>
          </cell>
          <cell r="P987" t="str">
            <v>1.บุคคลค้ำประกัน</v>
          </cell>
          <cell r="Q987">
            <v>81527.55</v>
          </cell>
          <cell r="R987">
            <v>66018.399999999994</v>
          </cell>
          <cell r="S987" t="str">
            <v>จังหวัดฮอด</v>
          </cell>
          <cell r="T987" t="str">
            <v>ผบE650</v>
          </cell>
          <cell r="U987">
            <v>2564</v>
          </cell>
          <cell r="V987" t="str">
            <v>ผบE53</v>
          </cell>
          <cell r="W987">
            <v>2565</v>
          </cell>
          <cell r="X987">
            <v>25</v>
          </cell>
          <cell r="Y987">
            <v>1</v>
          </cell>
          <cell r="Z987">
            <v>2565</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นายพิชิต สิงหราชโยคี</v>
          </cell>
          <cell r="BU987">
            <v>823759010511</v>
          </cell>
          <cell r="BV987"/>
          <cell r="BW987"/>
          <cell r="BX987"/>
          <cell r="BY987"/>
          <cell r="BZ987"/>
          <cell r="CA987"/>
          <cell r="CB987"/>
          <cell r="CC987"/>
          <cell r="CD987" t="str">
            <v>นายพิชิต สิงหราชโยคี</v>
          </cell>
          <cell r="CE987"/>
          <cell r="CF987"/>
          <cell r="CG987"/>
          <cell r="CH987"/>
          <cell r="CI987"/>
          <cell r="CJ987"/>
          <cell r="CK987"/>
          <cell r="CL987"/>
          <cell r="CM987"/>
          <cell r="CN987"/>
          <cell r="CO987"/>
          <cell r="CP987"/>
        </row>
        <row r="988">
          <cell r="B988">
            <v>2462</v>
          </cell>
          <cell r="C988">
            <v>1614</v>
          </cell>
          <cell r="D988">
            <v>25</v>
          </cell>
          <cell r="E988">
            <v>1</v>
          </cell>
          <cell r="F988">
            <v>2567</v>
          </cell>
          <cell r="G988">
            <v>800038602176</v>
          </cell>
          <cell r="H988" t="str">
            <v>นาย</v>
          </cell>
          <cell r="I988" t="str">
            <v>คงศักดิ์</v>
          </cell>
          <cell r="J988" t="str">
            <v>จันทร์เขียว</v>
          </cell>
          <cell r="K988">
            <v>1509900145295</v>
          </cell>
          <cell r="L988" t="str">
            <v>ฮอด</v>
          </cell>
          <cell r="M988" t="str">
            <v>เชียงใหม่ 3</v>
          </cell>
          <cell r="N988">
            <v>8</v>
          </cell>
          <cell r="O988" t="str">
            <v>ธนาคารประชาชน</v>
          </cell>
          <cell r="P988" t="str">
            <v>1.บุคคลค้ำประกัน</v>
          </cell>
          <cell r="Q988">
            <v>56197.94</v>
          </cell>
          <cell r="R988">
            <v>24348.62</v>
          </cell>
          <cell r="S988" t="str">
            <v>จังหวัดฮอด</v>
          </cell>
          <cell r="T988" t="str">
            <v>ผบE188</v>
          </cell>
          <cell r="U988">
            <v>2563</v>
          </cell>
          <cell r="V988" t="str">
            <v>ผบE320</v>
          </cell>
          <cell r="W988">
            <v>2563</v>
          </cell>
          <cell r="X988">
            <v>9</v>
          </cell>
          <cell r="Y988">
            <v>9</v>
          </cell>
          <cell r="Z988">
            <v>2563</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นายคงศักดิ์ จันทร์เขียว</v>
          </cell>
          <cell r="BU988">
            <v>883263011175</v>
          </cell>
          <cell r="BV988"/>
          <cell r="BW988"/>
          <cell r="BX988"/>
          <cell r="BY988"/>
          <cell r="BZ988"/>
          <cell r="CA988"/>
          <cell r="CB988"/>
          <cell r="CC988"/>
          <cell r="CD988" t="str">
            <v>นายคงศักดิ์ จันทร์เขียว</v>
          </cell>
          <cell r="CE988"/>
          <cell r="CF988"/>
          <cell r="CG988"/>
          <cell r="CH988"/>
          <cell r="CI988"/>
          <cell r="CJ988"/>
          <cell r="CK988"/>
          <cell r="CL988"/>
          <cell r="CM988"/>
          <cell r="CN988"/>
          <cell r="CO988"/>
          <cell r="CP988"/>
        </row>
        <row r="989">
          <cell r="B989">
            <v>2463</v>
          </cell>
          <cell r="C989">
            <v>1615</v>
          </cell>
          <cell r="D989">
            <v>25</v>
          </cell>
          <cell r="E989">
            <v>1</v>
          </cell>
          <cell r="F989">
            <v>2567</v>
          </cell>
          <cell r="G989">
            <v>800066721419</v>
          </cell>
          <cell r="H989" t="str">
            <v>นาย</v>
          </cell>
          <cell r="I989" t="str">
            <v>อินสม</v>
          </cell>
          <cell r="J989" t="str">
            <v>สร้อยฟ้า</v>
          </cell>
          <cell r="K989">
            <v>3501600163912</v>
          </cell>
          <cell r="L989" t="str">
            <v>ฮอด</v>
          </cell>
          <cell r="M989" t="str">
            <v>เชียงใหม่ 3</v>
          </cell>
          <cell r="N989">
            <v>8</v>
          </cell>
          <cell r="O989" t="str">
            <v>พัฒนาองค์กรชุมชน (รายบุคคล)</v>
          </cell>
          <cell r="P989" t="str">
            <v>1.บุคคลค้ำประกัน</v>
          </cell>
          <cell r="Q989">
            <v>95609.94</v>
          </cell>
          <cell r="R989">
            <v>20934.009999999998</v>
          </cell>
          <cell r="S989" t="str">
            <v>จังหวัดฮอด</v>
          </cell>
          <cell r="T989" t="str">
            <v>ผบE186</v>
          </cell>
          <cell r="U989">
            <v>2563</v>
          </cell>
          <cell r="V989" t="str">
            <v>ผบE319</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ยกเลิกสืบทรัพย์ เนื่องจากชำระหนี้ปิดบัญชี 10/6/2567</v>
          </cell>
          <cell r="BC989"/>
          <cell r="BD989"/>
          <cell r="BE989"/>
          <cell r="BF989"/>
          <cell r="BG989"/>
          <cell r="BH989"/>
          <cell r="BI989"/>
          <cell r="BJ989"/>
          <cell r="BK989"/>
          <cell r="BL989"/>
          <cell r="BM989"/>
          <cell r="BN989"/>
          <cell r="BO989"/>
          <cell r="BP989"/>
          <cell r="BQ989"/>
          <cell r="BR989"/>
          <cell r="BS989"/>
          <cell r="BT989" t="str">
            <v>นายอินสม สร้อยฟ้า</v>
          </cell>
          <cell r="BU989">
            <v>883263011078</v>
          </cell>
          <cell r="BV989"/>
          <cell r="BW989"/>
          <cell r="BX989"/>
          <cell r="BY989"/>
          <cell r="BZ989"/>
          <cell r="CA989"/>
          <cell r="CB989"/>
          <cell r="CC989"/>
          <cell r="CD989" t="str">
            <v>นายอินสม สร้อยฟ้า</v>
          </cell>
          <cell r="CE989"/>
          <cell r="CF989"/>
          <cell r="CG989"/>
          <cell r="CH989"/>
          <cell r="CI989"/>
          <cell r="CJ989"/>
          <cell r="CK989"/>
          <cell r="CL989"/>
          <cell r="CM989"/>
          <cell r="CN989"/>
          <cell r="CO989"/>
          <cell r="CP989"/>
        </row>
        <row r="990">
          <cell r="B990">
            <v>2464</v>
          </cell>
          <cell r="C990">
            <v>1616</v>
          </cell>
          <cell r="D990">
            <v>25</v>
          </cell>
          <cell r="E990">
            <v>1</v>
          </cell>
          <cell r="F990">
            <v>2567</v>
          </cell>
          <cell r="G990">
            <v>856250004467</v>
          </cell>
          <cell r="H990" t="str">
            <v>นาย</v>
          </cell>
          <cell r="I990" t="str">
            <v>บุญทา</v>
          </cell>
          <cell r="J990" t="str">
            <v>สุยะใหญ่</v>
          </cell>
          <cell r="K990">
            <v>3510101088159</v>
          </cell>
          <cell r="L990" t="str">
            <v>ฮอด</v>
          </cell>
          <cell r="M990" t="str">
            <v>เชียงใหม่ 3</v>
          </cell>
          <cell r="N990">
            <v>8</v>
          </cell>
          <cell r="O990" t="str">
            <v>วิทยฐานะ</v>
          </cell>
          <cell r="P990" t="str">
            <v>1.บุคคลค้ำประกัน</v>
          </cell>
          <cell r="Q990">
            <v>122344.76</v>
          </cell>
          <cell r="R990">
            <v>14886.83</v>
          </cell>
          <cell r="S990" t="str">
            <v>จังหวัดฮอด</v>
          </cell>
          <cell r="T990" t="str">
            <v>ผบ1405</v>
          </cell>
          <cell r="U990">
            <v>2559</v>
          </cell>
          <cell r="V990" t="str">
            <v>ผบ78</v>
          </cell>
          <cell r="W990">
            <v>2560</v>
          </cell>
          <cell r="X990"/>
          <cell r="Y990"/>
          <cell r="Z990"/>
          <cell r="AA990">
            <v>16</v>
          </cell>
          <cell r="AB990">
            <v>2</v>
          </cell>
          <cell r="AC990">
            <v>2560</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cell r="BD990"/>
          <cell r="BE990"/>
          <cell r="BF990"/>
          <cell r="BG990"/>
          <cell r="BH990"/>
          <cell r="BI990"/>
          <cell r="BJ990"/>
          <cell r="BK990"/>
          <cell r="BL990"/>
          <cell r="BM990"/>
          <cell r="BN990"/>
          <cell r="BO990"/>
          <cell r="BP990"/>
          <cell r="BQ990"/>
          <cell r="BR990"/>
          <cell r="BS990"/>
          <cell r="BT990" t="str">
            <v>นายบุญทา สุยะใหญ่</v>
          </cell>
          <cell r="BU990">
            <v>823759010205</v>
          </cell>
          <cell r="BV990"/>
          <cell r="BW990"/>
          <cell r="BX990"/>
          <cell r="BY990"/>
          <cell r="BZ990"/>
          <cell r="CA990"/>
          <cell r="CB990"/>
          <cell r="CC990"/>
          <cell r="CD990" t="str">
            <v>นายบุญทา สุยะใหญ่</v>
          </cell>
          <cell r="CE990"/>
          <cell r="CF990"/>
          <cell r="CG990"/>
          <cell r="CH990"/>
          <cell r="CI990"/>
          <cell r="CJ990"/>
          <cell r="CK990"/>
          <cell r="CL990"/>
          <cell r="CM990"/>
          <cell r="CN990"/>
          <cell r="CO990"/>
          <cell r="CP990"/>
        </row>
        <row r="991">
          <cell r="B991">
            <v>2465</v>
          </cell>
          <cell r="C991">
            <v>1617</v>
          </cell>
          <cell r="D991">
            <v>25</v>
          </cell>
          <cell r="E991">
            <v>1</v>
          </cell>
          <cell r="F991">
            <v>2567</v>
          </cell>
          <cell r="G991">
            <v>800075295986</v>
          </cell>
          <cell r="H991" t="str">
            <v>นางสาว</v>
          </cell>
          <cell r="I991" t="str">
            <v>เนรัญชรา</v>
          </cell>
          <cell r="J991" t="str">
            <v>จันทราศรี</v>
          </cell>
          <cell r="K991">
            <v>3501600014097</v>
          </cell>
          <cell r="L991" t="str">
            <v>ฮอด</v>
          </cell>
          <cell r="M991" t="str">
            <v>เชียงใหม่ 3</v>
          </cell>
          <cell r="N991">
            <v>8</v>
          </cell>
          <cell r="O991" t="str">
            <v>ธนาคารประชาชน</v>
          </cell>
          <cell r="P991" t="str">
            <v>1.บุคคลค้ำประกัน</v>
          </cell>
          <cell r="Q991">
            <v>52318.77</v>
          </cell>
          <cell r="R991">
            <v>20213.34</v>
          </cell>
          <cell r="S991" t="str">
            <v>จังหวัดฮอด</v>
          </cell>
          <cell r="T991" t="str">
            <v>ผบE55</v>
          </cell>
          <cell r="U991">
            <v>2566</v>
          </cell>
          <cell r="V991" t="str">
            <v>ผบE327</v>
          </cell>
          <cell r="W991">
            <v>2566</v>
          </cell>
          <cell r="X991"/>
          <cell r="Y991"/>
          <cell r="Z991"/>
          <cell r="AA991">
            <v>24</v>
          </cell>
          <cell r="AB991">
            <v>4</v>
          </cell>
          <cell r="AC991">
            <v>2566</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นางสาวเนรัญชรา จันทราศรี</v>
          </cell>
          <cell r="BU991">
            <v>883263011713</v>
          </cell>
          <cell r="BV991"/>
          <cell r="BW991"/>
          <cell r="BX991"/>
          <cell r="BY991"/>
          <cell r="BZ991"/>
          <cell r="CA991"/>
          <cell r="CB991"/>
          <cell r="CC991"/>
          <cell r="CD991" t="str">
            <v>นางสาวเนรัญชรา จันทราศรี</v>
          </cell>
          <cell r="CE991"/>
          <cell r="CF991"/>
          <cell r="CG991"/>
          <cell r="CH991"/>
          <cell r="CI991"/>
          <cell r="CJ991"/>
          <cell r="CK991"/>
          <cell r="CL991"/>
          <cell r="CM991"/>
          <cell r="CN991"/>
          <cell r="CO991"/>
          <cell r="CP991"/>
        </row>
        <row r="992">
          <cell r="B992">
            <v>2466</v>
          </cell>
          <cell r="C992">
            <v>1618</v>
          </cell>
          <cell r="D992">
            <v>25</v>
          </cell>
          <cell r="E992">
            <v>1</v>
          </cell>
          <cell r="F992">
            <v>2567</v>
          </cell>
          <cell r="G992">
            <v>800072853214</v>
          </cell>
          <cell r="H992" t="str">
            <v>นาง</v>
          </cell>
          <cell r="I992" t="str">
            <v>สิงห์แก้ว</v>
          </cell>
          <cell r="J992" t="str">
            <v>แก้วคำ</v>
          </cell>
          <cell r="K992">
            <v>3501600031625</v>
          </cell>
          <cell r="L992" t="str">
            <v>ฮอด</v>
          </cell>
          <cell r="M992" t="str">
            <v>เชียงใหม่ 3</v>
          </cell>
          <cell r="N992">
            <v>8</v>
          </cell>
          <cell r="O992" t="str">
            <v>พัฒนาองค์กรชุมชน</v>
          </cell>
          <cell r="P992" t="str">
            <v>1.บุคคลค้ำประกัน</v>
          </cell>
          <cell r="Q992">
            <v>38097.58</v>
          </cell>
          <cell r="R992">
            <v>11286.52</v>
          </cell>
          <cell r="S992" t="str">
            <v>จังหวัดฮอด</v>
          </cell>
          <cell r="T992" t="str">
            <v>ผบE706</v>
          </cell>
          <cell r="U992">
            <v>2566</v>
          </cell>
          <cell r="V992" t="str">
            <v>ผบE973</v>
          </cell>
          <cell r="W992">
            <v>2566</v>
          </cell>
          <cell r="X992"/>
          <cell r="Y992"/>
          <cell r="Z992"/>
          <cell r="AA992">
            <v>22</v>
          </cell>
          <cell r="AB992">
            <v>8</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นางสิงห์แก้ว แก้วคำ</v>
          </cell>
          <cell r="BU992">
            <v>888166010162</v>
          </cell>
          <cell r="BV992"/>
          <cell r="BW992"/>
          <cell r="BX992"/>
          <cell r="BY992"/>
          <cell r="BZ992"/>
          <cell r="CA992"/>
          <cell r="CB992"/>
          <cell r="CC992"/>
          <cell r="CD992" t="str">
            <v>นางสิงห์แก้ว แก้วคำ</v>
          </cell>
          <cell r="CE992"/>
          <cell r="CF992"/>
          <cell r="CG992"/>
          <cell r="CH992"/>
          <cell r="CI992"/>
          <cell r="CJ992"/>
          <cell r="CK992"/>
          <cell r="CL992"/>
          <cell r="CM992"/>
          <cell r="CN992"/>
          <cell r="CO992"/>
          <cell r="CP992"/>
        </row>
        <row r="993">
          <cell r="B993">
            <v>2467</v>
          </cell>
          <cell r="C993">
            <v>1619</v>
          </cell>
          <cell r="D993">
            <v>25</v>
          </cell>
          <cell r="E993">
            <v>1</v>
          </cell>
          <cell r="F993">
            <v>2567</v>
          </cell>
          <cell r="G993">
            <v>800092000002</v>
          </cell>
          <cell r="H993" t="str">
            <v>นาย</v>
          </cell>
          <cell r="I993" t="str">
            <v>มานพ</v>
          </cell>
          <cell r="J993" t="str">
            <v>บุญหนัก</v>
          </cell>
          <cell r="K993">
            <v>3170400221776</v>
          </cell>
          <cell r="L993" t="str">
            <v>ฮอด</v>
          </cell>
          <cell r="M993" t="str">
            <v>เชียงใหม่ 3</v>
          </cell>
          <cell r="N993">
            <v>8</v>
          </cell>
          <cell r="O993" t="str">
            <v>ธนาคารประชาชน</v>
          </cell>
          <cell r="P993" t="str">
            <v>1.บุคคลค้ำประกัน</v>
          </cell>
          <cell r="Q993">
            <v>64038.49</v>
          </cell>
          <cell r="R993">
            <v>27593.18</v>
          </cell>
          <cell r="S993" t="str">
            <v>จังหวัดฮอด</v>
          </cell>
          <cell r="T993" t="str">
            <v>ผบE52</v>
          </cell>
          <cell r="U993">
            <v>2566</v>
          </cell>
          <cell r="V993" t="str">
            <v>ผบE326</v>
          </cell>
          <cell r="W993">
            <v>2566</v>
          </cell>
          <cell r="X993"/>
          <cell r="Y993"/>
          <cell r="Z993"/>
          <cell r="AA993">
            <v>20</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นายมานพ บุญหนัก</v>
          </cell>
          <cell r="BU993">
            <v>888165010701</v>
          </cell>
          <cell r="BV993"/>
          <cell r="BW993"/>
          <cell r="BX993"/>
          <cell r="BY993"/>
          <cell r="BZ993"/>
          <cell r="CA993"/>
          <cell r="CB993"/>
          <cell r="CC993"/>
          <cell r="CD993" t="str">
            <v>นายมานพ บุญหนัก</v>
          </cell>
          <cell r="CE993"/>
          <cell r="CF993"/>
          <cell r="CG993"/>
          <cell r="CH993"/>
          <cell r="CI993"/>
          <cell r="CJ993"/>
          <cell r="CK993"/>
          <cell r="CL993"/>
          <cell r="CM993"/>
          <cell r="CN993"/>
          <cell r="CO993"/>
          <cell r="CP993"/>
        </row>
        <row r="994">
          <cell r="B994">
            <v>2468</v>
          </cell>
          <cell r="C994">
            <v>1620</v>
          </cell>
          <cell r="D994">
            <v>25</v>
          </cell>
          <cell r="E994">
            <v>1</v>
          </cell>
          <cell r="F994">
            <v>2567</v>
          </cell>
          <cell r="G994">
            <v>800090340368</v>
          </cell>
          <cell r="H994" t="str">
            <v>นางสาว</v>
          </cell>
          <cell r="I994" t="str">
            <v>ตรียาภรณ์</v>
          </cell>
          <cell r="J994" t="str">
            <v>จำปาสิทธิ์</v>
          </cell>
          <cell r="K994">
            <v>3501600012531</v>
          </cell>
          <cell r="L994" t="str">
            <v>ฮอด</v>
          </cell>
          <cell r="M994" t="str">
            <v>เชียงใหม่ 3</v>
          </cell>
          <cell r="N994">
            <v>8</v>
          </cell>
          <cell r="O994" t="str">
            <v>ธนาคารประชาชน</v>
          </cell>
          <cell r="P994" t="str">
            <v>1.บุคคลค้ำประกัน</v>
          </cell>
          <cell r="Q994">
            <v>172723.24</v>
          </cell>
          <cell r="R994">
            <v>64329.5</v>
          </cell>
          <cell r="S994" t="str">
            <v>จังหวัดฮอด</v>
          </cell>
          <cell r="T994" t="str">
            <v>ผบE53</v>
          </cell>
          <cell r="U994">
            <v>2566</v>
          </cell>
          <cell r="V994" t="str">
            <v>ผบE320</v>
          </cell>
          <cell r="W994">
            <v>2566</v>
          </cell>
          <cell r="X994"/>
          <cell r="Y994"/>
          <cell r="Z994"/>
          <cell r="AA994">
            <v>24</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นางสาวตรียาภรณ์ จำปาสิทธิ์</v>
          </cell>
          <cell r="BU994">
            <v>888165010697</v>
          </cell>
          <cell r="BV994"/>
          <cell r="BW994"/>
          <cell r="BX994"/>
          <cell r="BY994"/>
          <cell r="BZ994"/>
          <cell r="CA994"/>
          <cell r="CB994"/>
          <cell r="CC994"/>
          <cell r="CD994" t="str">
            <v>นางสาวตรียาภรณ์ จำปาสิทธิ์</v>
          </cell>
          <cell r="CE994"/>
          <cell r="CF994"/>
          <cell r="CG994"/>
          <cell r="CH994"/>
          <cell r="CI994"/>
          <cell r="CJ994"/>
          <cell r="CK994"/>
          <cell r="CL994"/>
          <cell r="CM994"/>
          <cell r="CN994"/>
          <cell r="CO994"/>
          <cell r="CP994"/>
        </row>
        <row r="995">
          <cell r="B995">
            <v>2469</v>
          </cell>
          <cell r="C995">
            <v>1621</v>
          </cell>
          <cell r="D995">
            <v>25</v>
          </cell>
          <cell r="E995">
            <v>1</v>
          </cell>
          <cell r="F995">
            <v>2567</v>
          </cell>
          <cell r="G995">
            <v>800093520438</v>
          </cell>
          <cell r="H995" t="str">
            <v>นางสาว</v>
          </cell>
          <cell r="I995" t="str">
            <v>นริศญา</v>
          </cell>
          <cell r="J995" t="str">
            <v>ยศอิ</v>
          </cell>
          <cell r="K995">
            <v>1510300077487</v>
          </cell>
          <cell r="L995" t="str">
            <v>ฮอด</v>
          </cell>
          <cell r="M995" t="str">
            <v>เชียงใหม่ 3</v>
          </cell>
          <cell r="N995">
            <v>8</v>
          </cell>
          <cell r="O995" t="str">
            <v>แก้ไขหนี้ฯ</v>
          </cell>
          <cell r="P995" t="str">
            <v>1.บุคคลค้ำประกัน</v>
          </cell>
          <cell r="Q995">
            <v>21642.5</v>
          </cell>
          <cell r="R995">
            <v>7650.72</v>
          </cell>
          <cell r="S995" t="str">
            <v>จังหวัดฮอด</v>
          </cell>
          <cell r="T995" t="str">
            <v>ผบE50</v>
          </cell>
          <cell r="U995">
            <v>2566</v>
          </cell>
          <cell r="V995"/>
          <cell r="W995"/>
          <cell r="X995"/>
          <cell r="Y995"/>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นางสาวนริศญา ยศอิ</v>
          </cell>
          <cell r="BU995">
            <v>888165010743</v>
          </cell>
          <cell r="BV995"/>
          <cell r="BW995"/>
          <cell r="BX995"/>
          <cell r="BY995"/>
          <cell r="BZ995"/>
          <cell r="CA995"/>
          <cell r="CB995"/>
          <cell r="CC995"/>
          <cell r="CD995" t="str">
            <v>นางสาวนริศญา ยศอิ</v>
          </cell>
          <cell r="CE995"/>
          <cell r="CF995"/>
          <cell r="CG995"/>
          <cell r="CH995"/>
          <cell r="CI995"/>
          <cell r="CJ995"/>
          <cell r="CK995"/>
          <cell r="CL995"/>
          <cell r="CM995"/>
          <cell r="CN995"/>
          <cell r="CO995"/>
          <cell r="CP995"/>
        </row>
        <row r="996">
          <cell r="B996">
            <v>2470</v>
          </cell>
          <cell r="C996">
            <v>1622</v>
          </cell>
          <cell r="D996">
            <v>25</v>
          </cell>
          <cell r="E996">
            <v>1</v>
          </cell>
          <cell r="F996">
            <v>2567</v>
          </cell>
          <cell r="G996">
            <v>800059510100</v>
          </cell>
          <cell r="H996" t="str">
            <v>นางสาว</v>
          </cell>
          <cell r="I996" t="str">
            <v>ณัฎฐวี</v>
          </cell>
          <cell r="J996" t="str">
            <v>มินทะนา</v>
          </cell>
          <cell r="K996">
            <v>1571200047773</v>
          </cell>
          <cell r="L996" t="str">
            <v>ฮอด</v>
          </cell>
          <cell r="M996" t="str">
            <v>เชียงใหม่ 3</v>
          </cell>
          <cell r="N996">
            <v>8</v>
          </cell>
          <cell r="O996" t="str">
            <v>ธนาคารประชาชน</v>
          </cell>
          <cell r="P996" t="str">
            <v>1.บุคคลค้ำประกัน</v>
          </cell>
          <cell r="Q996">
            <v>62943.839999999997</v>
          </cell>
          <cell r="R996">
            <v>19792.96</v>
          </cell>
          <cell r="S996" t="str">
            <v>จังหวัดฮอด</v>
          </cell>
          <cell r="T996" t="str">
            <v>ผบE345</v>
          </cell>
          <cell r="U996">
            <v>2566</v>
          </cell>
          <cell r="V996" t="str">
            <v>ผบE2895</v>
          </cell>
          <cell r="W996">
            <v>2566</v>
          </cell>
          <cell r="X996">
            <v>8</v>
          </cell>
          <cell r="Y996">
            <v>5</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นางสาวณัฎฐวี มินทะนา</v>
          </cell>
          <cell r="BU996">
            <v>888165010699</v>
          </cell>
          <cell r="BV996"/>
          <cell r="BW996"/>
          <cell r="BX996"/>
          <cell r="BY996"/>
          <cell r="BZ996"/>
          <cell r="CA996"/>
          <cell r="CB996"/>
          <cell r="CC996"/>
          <cell r="CD996" t="str">
            <v>นางสาวณัฎฐวี มินทะนา</v>
          </cell>
          <cell r="CE996"/>
          <cell r="CF996"/>
          <cell r="CG996"/>
          <cell r="CH996"/>
          <cell r="CI996"/>
          <cell r="CJ996"/>
          <cell r="CK996"/>
          <cell r="CL996"/>
          <cell r="CM996"/>
          <cell r="CN996"/>
          <cell r="CO996"/>
          <cell r="CP996"/>
        </row>
        <row r="997">
          <cell r="B997">
            <v>2471</v>
          </cell>
          <cell r="C997">
            <v>1623</v>
          </cell>
          <cell r="D997">
            <v>25</v>
          </cell>
          <cell r="E997">
            <v>1</v>
          </cell>
          <cell r="F997">
            <v>2567</v>
          </cell>
          <cell r="G997">
            <v>800091607179</v>
          </cell>
          <cell r="H997" t="str">
            <v>นางสาว</v>
          </cell>
          <cell r="I997" t="str">
            <v>วริศรา</v>
          </cell>
          <cell r="J997" t="str">
            <v>อุปละ</v>
          </cell>
          <cell r="K997">
            <v>1509901564089</v>
          </cell>
          <cell r="L997" t="str">
            <v>ฮอด</v>
          </cell>
          <cell r="M997" t="str">
            <v>เชียงใหม่ 3</v>
          </cell>
          <cell r="N997">
            <v>8</v>
          </cell>
          <cell r="O997" t="str">
            <v>แก้ไขหนี้ฯ</v>
          </cell>
          <cell r="P997" t="str">
            <v>1.บุคคลค้ำประกัน</v>
          </cell>
          <cell r="Q997">
            <v>19297.5</v>
          </cell>
          <cell r="R997">
            <v>8309.84</v>
          </cell>
          <cell r="S997" t="str">
            <v>จังหวัดฮอด</v>
          </cell>
          <cell r="T997" t="str">
            <v>ผบE51</v>
          </cell>
          <cell r="U997">
            <v>2566</v>
          </cell>
          <cell r="V997"/>
          <cell r="W997"/>
          <cell r="X997"/>
          <cell r="Y997"/>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26/04/67//ลงผล 20/5/67//รายงานผล20/5/67</v>
          </cell>
          <cell r="BC997"/>
          <cell r="BD997"/>
          <cell r="BE997"/>
          <cell r="BF997"/>
          <cell r="BG997"/>
          <cell r="BH997"/>
          <cell r="BI997"/>
          <cell r="BJ997"/>
          <cell r="BK997"/>
          <cell r="BL997"/>
          <cell r="BM997"/>
          <cell r="BN997"/>
          <cell r="BO997"/>
          <cell r="BP997"/>
          <cell r="BQ997"/>
          <cell r="BR997"/>
          <cell r="BS997"/>
          <cell r="BT997" t="str">
            <v>นางสาววริศรา อุปละ</v>
          </cell>
          <cell r="BU997">
            <v>888165010784</v>
          </cell>
          <cell r="BV997"/>
          <cell r="BW997"/>
          <cell r="BX997"/>
          <cell r="BY997"/>
          <cell r="BZ997"/>
          <cell r="CA997"/>
          <cell r="CB997"/>
          <cell r="CC997"/>
          <cell r="CD997" t="str">
            <v>นางสาววริศรา อุปละ</v>
          </cell>
          <cell r="CE997"/>
          <cell r="CF997"/>
          <cell r="CG997"/>
          <cell r="CH997"/>
          <cell r="CI997"/>
          <cell r="CJ997"/>
          <cell r="CK997"/>
          <cell r="CL997"/>
          <cell r="CM997"/>
          <cell r="CN997"/>
          <cell r="CO997"/>
          <cell r="CP997"/>
        </row>
        <row r="998">
          <cell r="B998">
            <v>2472</v>
          </cell>
          <cell r="C998">
            <v>1624</v>
          </cell>
          <cell r="D998">
            <v>25</v>
          </cell>
          <cell r="E998">
            <v>1</v>
          </cell>
          <cell r="F998">
            <v>2567</v>
          </cell>
          <cell r="G998">
            <v>800066729776</v>
          </cell>
          <cell r="H998" t="str">
            <v>นาย</v>
          </cell>
          <cell r="I998" t="str">
            <v>ประชาญ</v>
          </cell>
          <cell r="J998" t="str">
            <v>นำสม</v>
          </cell>
          <cell r="K998">
            <v>3501600167586</v>
          </cell>
          <cell r="L998" t="str">
            <v>ฮอด</v>
          </cell>
          <cell r="M998" t="str">
            <v>เชียงใหม่ 3</v>
          </cell>
          <cell r="N998">
            <v>8</v>
          </cell>
          <cell r="O998" t="str">
            <v>พัฒนาองค์กรชุมชน</v>
          </cell>
          <cell r="P998" t="str">
            <v>1.บุคคลค้ำประกัน</v>
          </cell>
          <cell r="Q998">
            <v>69535.75</v>
          </cell>
          <cell r="R998">
            <v>23245.86</v>
          </cell>
          <cell r="S998" t="str">
            <v>จังหวัดฮอด</v>
          </cell>
          <cell r="T998" t="str">
            <v>ผบE58</v>
          </cell>
          <cell r="U998">
            <v>2566</v>
          </cell>
          <cell r="V998"/>
          <cell r="W998"/>
          <cell r="X998"/>
          <cell r="Y998"/>
          <cell r="Z998"/>
          <cell r="AA998">
            <v>24</v>
          </cell>
          <cell r="AB998">
            <v>4</v>
          </cell>
          <cell r="AC998">
            <v>2566</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cell r="BD998"/>
          <cell r="BE998"/>
          <cell r="BF998"/>
          <cell r="BG998"/>
          <cell r="BH998"/>
          <cell r="BI998"/>
          <cell r="BJ998"/>
          <cell r="BK998"/>
          <cell r="BL998"/>
          <cell r="BM998"/>
          <cell r="BN998"/>
          <cell r="BO998"/>
          <cell r="BP998"/>
          <cell r="BQ998"/>
          <cell r="BR998"/>
          <cell r="BS998"/>
          <cell r="BT998" t="str">
            <v>นายประชาญ นำสม</v>
          </cell>
          <cell r="BU998">
            <v>888165010713</v>
          </cell>
          <cell r="BV998"/>
          <cell r="BW998"/>
          <cell r="BX998"/>
          <cell r="BY998"/>
          <cell r="BZ998"/>
          <cell r="CA998"/>
          <cell r="CB998"/>
          <cell r="CC998"/>
          <cell r="CD998" t="str">
            <v>นายประชาญ นำสม</v>
          </cell>
          <cell r="CE998"/>
          <cell r="CF998"/>
          <cell r="CG998"/>
          <cell r="CH998"/>
          <cell r="CI998"/>
          <cell r="CJ998"/>
          <cell r="CK998"/>
          <cell r="CL998"/>
          <cell r="CM998"/>
          <cell r="CN998"/>
          <cell r="CO998"/>
          <cell r="CP998"/>
        </row>
        <row r="999">
          <cell r="B999">
            <v>2473</v>
          </cell>
          <cell r="C999">
            <v>1625</v>
          </cell>
          <cell r="D999">
            <v>25</v>
          </cell>
          <cell r="E999">
            <v>1</v>
          </cell>
          <cell r="F999">
            <v>2567</v>
          </cell>
          <cell r="G999">
            <v>800089733789</v>
          </cell>
          <cell r="H999" t="str">
            <v>นาย</v>
          </cell>
          <cell r="I999" t="str">
            <v>สุนทร</v>
          </cell>
          <cell r="J999" t="str">
            <v>อุทิศลาภผล</v>
          </cell>
          <cell r="K999">
            <v>2500300023539</v>
          </cell>
          <cell r="L999" t="str">
            <v>ฮอด</v>
          </cell>
          <cell r="M999" t="str">
            <v>เชียงใหม่ 3</v>
          </cell>
          <cell r="N999">
            <v>8</v>
          </cell>
          <cell r="O999" t="str">
            <v>แก้ไขหนี้ฯ</v>
          </cell>
          <cell r="P999" t="str">
            <v>1.บุคคลค้ำประกัน</v>
          </cell>
          <cell r="Q999">
            <v>41660</v>
          </cell>
          <cell r="R999">
            <v>3972.03</v>
          </cell>
          <cell r="S999" t="str">
            <v>จังหวัดฮอด</v>
          </cell>
          <cell r="T999" t="str">
            <v>ผบE197</v>
          </cell>
          <cell r="U999">
            <v>2563</v>
          </cell>
          <cell r="V999" t="str">
            <v>ผบE3244</v>
          </cell>
          <cell r="W999">
            <v>2563</v>
          </cell>
          <cell r="X999">
            <v>9</v>
          </cell>
          <cell r="Y999">
            <v>9</v>
          </cell>
          <cell r="Z999">
            <v>2563</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นายสุนทร อุทิศลาภผล</v>
          </cell>
          <cell r="BU999">
            <v>883263011092</v>
          </cell>
          <cell r="BV999"/>
          <cell r="BW999"/>
          <cell r="BX999"/>
          <cell r="BY999"/>
          <cell r="BZ999"/>
          <cell r="CA999"/>
          <cell r="CB999"/>
          <cell r="CC999"/>
          <cell r="CD999" t="str">
            <v>นายสุนทร อุทิศลาภผล</v>
          </cell>
          <cell r="CE999"/>
          <cell r="CF999"/>
          <cell r="CG999"/>
          <cell r="CH999"/>
          <cell r="CI999"/>
          <cell r="CJ999"/>
          <cell r="CK999"/>
          <cell r="CL999"/>
          <cell r="CM999"/>
          <cell r="CN999"/>
          <cell r="CO999"/>
          <cell r="CP999"/>
        </row>
        <row r="1000">
          <cell r="B1000">
            <v>2474</v>
          </cell>
          <cell r="C1000">
            <v>1626</v>
          </cell>
          <cell r="D1000">
            <v>25</v>
          </cell>
          <cell r="E1000">
            <v>1</v>
          </cell>
          <cell r="F1000">
            <v>2567</v>
          </cell>
          <cell r="G1000">
            <v>800089358017</v>
          </cell>
          <cell r="H1000" t="str">
            <v>นาย</v>
          </cell>
          <cell r="I1000" t="str">
            <v>สุบิน</v>
          </cell>
          <cell r="J1000" t="str">
            <v>ทอสาร</v>
          </cell>
          <cell r="K1000">
            <v>1509900656664</v>
          </cell>
          <cell r="L1000" t="str">
            <v>ฮอด</v>
          </cell>
          <cell r="M1000" t="str">
            <v>เชียงใหม่ 3</v>
          </cell>
          <cell r="N1000">
            <v>8</v>
          </cell>
          <cell r="O1000" t="str">
            <v>แก้ไขหนี้ฯ</v>
          </cell>
          <cell r="P1000" t="str">
            <v>1.บุคคลค้ำประกัน</v>
          </cell>
          <cell r="Q1000">
            <v>44162</v>
          </cell>
          <cell r="R1000">
            <v>6468.73</v>
          </cell>
          <cell r="S1000" t="str">
            <v>จังหวัดฮอด</v>
          </cell>
          <cell r="T1000" t="str">
            <v>ผบE836</v>
          </cell>
          <cell r="U1000">
            <v>2563</v>
          </cell>
          <cell r="V1000" t="str">
            <v>ผบE1061</v>
          </cell>
          <cell r="W1000">
            <v>2563</v>
          </cell>
          <cell r="X1000"/>
          <cell r="Y1000"/>
          <cell r="Z1000"/>
          <cell r="AA1000">
            <v>7</v>
          </cell>
          <cell r="AB1000">
            <v>12</v>
          </cell>
          <cell r="AC1000">
            <v>2563</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นายสุบิน ทอสาร</v>
          </cell>
          <cell r="BU1000">
            <v>883263011090</v>
          </cell>
          <cell r="BV1000"/>
          <cell r="BW1000"/>
          <cell r="BX1000"/>
          <cell r="BY1000"/>
          <cell r="BZ1000"/>
          <cell r="CA1000"/>
          <cell r="CB1000"/>
          <cell r="CC1000"/>
          <cell r="CD1000" t="str">
            <v>นายสุบิน ทอสาร</v>
          </cell>
          <cell r="CE1000"/>
          <cell r="CF1000"/>
          <cell r="CG1000"/>
          <cell r="CH1000"/>
          <cell r="CI1000"/>
          <cell r="CJ1000"/>
          <cell r="CK1000"/>
          <cell r="CL1000"/>
          <cell r="CM1000"/>
          <cell r="CN1000"/>
          <cell r="CO1000"/>
          <cell r="CP1000"/>
        </row>
        <row r="1001">
          <cell r="B1001">
            <v>2475</v>
          </cell>
          <cell r="C1001">
            <v>1627</v>
          </cell>
          <cell r="D1001">
            <v>25</v>
          </cell>
          <cell r="E1001">
            <v>1</v>
          </cell>
          <cell r="F1001">
            <v>2567</v>
          </cell>
          <cell r="G1001">
            <v>80005146266</v>
          </cell>
          <cell r="H1001" t="str">
            <v>นาย</v>
          </cell>
          <cell r="I1001" t="str">
            <v>ธนกฤต</v>
          </cell>
          <cell r="J1001" t="str">
            <v>ธนันชัย</v>
          </cell>
          <cell r="K1001">
            <v>3501600181945</v>
          </cell>
          <cell r="L1001" t="str">
            <v>ฮอด</v>
          </cell>
          <cell r="M1001" t="str">
            <v>เชียงใหม่ 3</v>
          </cell>
          <cell r="N1001">
            <v>8</v>
          </cell>
          <cell r="O1001" t="str">
            <v>ธนาคารประชาชน</v>
          </cell>
          <cell r="P1001" t="str">
            <v>1.บุคคลค้ำประกัน</v>
          </cell>
          <cell r="Q1001">
            <v>101427.78</v>
          </cell>
          <cell r="R1001">
            <v>9789.56</v>
          </cell>
          <cell r="S1001" t="str">
            <v>จังหวัดฮอด</v>
          </cell>
          <cell r="T1001" t="str">
            <v>ผบE205</v>
          </cell>
          <cell r="U1001">
            <v>2563</v>
          </cell>
          <cell r="V1001" t="str">
            <v>ผบE334</v>
          </cell>
          <cell r="W1001">
            <v>2563</v>
          </cell>
          <cell r="X1001"/>
          <cell r="Y1001"/>
          <cell r="Z1001"/>
          <cell r="AA1001">
            <v>10</v>
          </cell>
          <cell r="AB1001">
            <v>9</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นายธนกฤต ธนันชัย</v>
          </cell>
          <cell r="BU1001">
            <v>883263011096</v>
          </cell>
          <cell r="BV1001"/>
          <cell r="BW1001"/>
          <cell r="BX1001"/>
          <cell r="BY1001"/>
          <cell r="BZ1001"/>
          <cell r="CA1001"/>
          <cell r="CB1001"/>
          <cell r="CC1001"/>
          <cell r="CD1001" t="str">
            <v>นายธนกฤต ธนันชัย</v>
          </cell>
          <cell r="CE1001"/>
          <cell r="CF1001"/>
          <cell r="CG1001"/>
          <cell r="CH1001"/>
          <cell r="CI1001"/>
          <cell r="CJ1001"/>
          <cell r="CK1001"/>
          <cell r="CL1001"/>
          <cell r="CM1001"/>
          <cell r="CN1001"/>
          <cell r="CO1001"/>
          <cell r="CP1001"/>
        </row>
        <row r="1002">
          <cell r="B1002">
            <v>2476</v>
          </cell>
          <cell r="C1002">
            <v>1628</v>
          </cell>
          <cell r="D1002">
            <v>25</v>
          </cell>
          <cell r="E1002">
            <v>1</v>
          </cell>
          <cell r="F1002">
            <v>2567</v>
          </cell>
          <cell r="G1002">
            <v>883263011089</v>
          </cell>
          <cell r="H1002" t="str">
            <v>นาย</v>
          </cell>
          <cell r="I1002" t="str">
            <v>อุทิศ</v>
          </cell>
          <cell r="J1002" t="str">
            <v>ทาหล้า</v>
          </cell>
          <cell r="K1002">
            <v>3501600202772</v>
          </cell>
          <cell r="L1002" t="str">
            <v>ฮอด</v>
          </cell>
          <cell r="M1002" t="str">
            <v>เชียงใหม่ 3</v>
          </cell>
          <cell r="N1002">
            <v>8</v>
          </cell>
          <cell r="O1002" t="str">
            <v>องค์กรชุมชน(รายบุคคล)</v>
          </cell>
          <cell r="P1002" t="str">
            <v>1.บุคคลค้ำประกัน</v>
          </cell>
          <cell r="Q1002">
            <v>40801.879999999997</v>
          </cell>
          <cell r="R1002">
            <v>13093.58</v>
          </cell>
          <cell r="S1002" t="str">
            <v>จังหวัดฮด</v>
          </cell>
          <cell r="T1002" t="str">
            <v>ผบE194</v>
          </cell>
          <cell r="U1002">
            <v>2563</v>
          </cell>
          <cell r="V1002" t="str">
            <v>ผบE322</v>
          </cell>
          <cell r="W1002">
            <v>2563</v>
          </cell>
          <cell r="X1002">
            <v>9</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นายอุทิศ ทาหล้า</v>
          </cell>
          <cell r="BU1002">
            <v>883263011089</v>
          </cell>
          <cell r="BV1002"/>
          <cell r="BW1002"/>
          <cell r="BX1002"/>
          <cell r="BY1002"/>
          <cell r="BZ1002"/>
          <cell r="CA1002"/>
          <cell r="CB1002"/>
          <cell r="CC1002"/>
          <cell r="CD1002" t="str">
            <v>นายอุทิศ ทาหล้า</v>
          </cell>
          <cell r="CE1002"/>
          <cell r="CF1002"/>
          <cell r="CG1002"/>
          <cell r="CH1002"/>
          <cell r="CI1002"/>
          <cell r="CJ1002"/>
          <cell r="CK1002"/>
          <cell r="CL1002"/>
          <cell r="CM1002"/>
          <cell r="CN1002"/>
          <cell r="CO1002"/>
          <cell r="CP1002"/>
        </row>
        <row r="1003">
          <cell r="B1003">
            <v>2477</v>
          </cell>
          <cell r="C1003">
            <v>1629</v>
          </cell>
          <cell r="D1003">
            <v>25</v>
          </cell>
          <cell r="E1003">
            <v>1</v>
          </cell>
          <cell r="F1003">
            <v>2567</v>
          </cell>
          <cell r="G1003">
            <v>800087177864</v>
          </cell>
          <cell r="H1003" t="str">
            <v>นางสาว</v>
          </cell>
          <cell r="I1003" t="str">
            <v>พัชรินทร์</v>
          </cell>
          <cell r="J1003" t="str">
            <v>ณ วรรณติ๊บ</v>
          </cell>
          <cell r="K1003">
            <v>2501600024981</v>
          </cell>
          <cell r="L1003" t="str">
            <v>ฮอด</v>
          </cell>
          <cell r="M1003" t="str">
            <v>เชียงใหม่ 3</v>
          </cell>
          <cell r="N1003">
            <v>8</v>
          </cell>
          <cell r="O1003" t="str">
            <v>ธนาคารประชาชน</v>
          </cell>
          <cell r="P1003" t="str">
            <v>1.บุคคลค้ำประกัน</v>
          </cell>
          <cell r="Q1003">
            <v>43920.39</v>
          </cell>
          <cell r="R1003">
            <v>9175.02</v>
          </cell>
          <cell r="S1003" t="str">
            <v>จังหวัดฮอด</v>
          </cell>
          <cell r="T1003" t="str">
            <v>ผบE172</v>
          </cell>
          <cell r="U1003">
            <v>2563</v>
          </cell>
          <cell r="V1003" t="str">
            <v>ผบE2871</v>
          </cell>
          <cell r="W1003">
            <v>2563</v>
          </cell>
          <cell r="X1003"/>
          <cell r="Y1003"/>
          <cell r="Z1003"/>
          <cell r="AA1003">
            <v>3</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นางสาวพัชรินทร์ ณ วรรณติ๊บ</v>
          </cell>
          <cell r="BU1003">
            <v>883263011085</v>
          </cell>
          <cell r="BV1003"/>
          <cell r="BW1003"/>
          <cell r="BX1003"/>
          <cell r="BY1003"/>
          <cell r="BZ1003"/>
          <cell r="CA1003"/>
          <cell r="CB1003"/>
          <cell r="CC1003"/>
          <cell r="CD1003" t="str">
            <v>นางสาวพัชรินทร์ ณ วรรณติ๊บ</v>
          </cell>
          <cell r="CE1003"/>
          <cell r="CF1003"/>
          <cell r="CG1003"/>
          <cell r="CH1003"/>
          <cell r="CI1003"/>
          <cell r="CJ1003"/>
          <cell r="CK1003"/>
          <cell r="CL1003"/>
          <cell r="CM1003"/>
          <cell r="CN1003"/>
          <cell r="CO1003"/>
          <cell r="CP1003"/>
        </row>
        <row r="1004">
          <cell r="B1004">
            <v>2478</v>
          </cell>
          <cell r="C1004">
            <v>1630</v>
          </cell>
          <cell r="D1004"/>
          <cell r="E1004"/>
          <cell r="F1004"/>
          <cell r="G1004">
            <v>800026549744</v>
          </cell>
          <cell r="H1004" t="str">
            <v>นาย</v>
          </cell>
          <cell r="I1004" t="str">
            <v>บุญมี</v>
          </cell>
          <cell r="J1004" t="str">
            <v>ปุกคำ</v>
          </cell>
          <cell r="K1004" t="str">
            <v>3 5009 00941 32 4</v>
          </cell>
          <cell r="L1004" t="str">
            <v>ฝาง</v>
          </cell>
          <cell r="M1004" t="str">
            <v>เชียงใหม่ 2</v>
          </cell>
          <cell r="N1004">
            <v>8</v>
          </cell>
          <cell r="O1004" t="str">
            <v>ธนาคารประชาชน</v>
          </cell>
          <cell r="P1004" t="str">
            <v>1.บุคคลค้ำประกัน</v>
          </cell>
          <cell r="Q1004"/>
          <cell r="R1004"/>
          <cell r="S1004" t="str">
            <v>จังหวัดฝาง</v>
          </cell>
          <cell r="T1004" t="str">
            <v>ผบ.601</v>
          </cell>
          <cell r="U1004">
            <v>2557</v>
          </cell>
          <cell r="V1004" t="str">
            <v>ผบ719</v>
          </cell>
          <cell r="W1004">
            <v>2557</v>
          </cell>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นายบุญมี ปุกคำ</v>
          </cell>
          <cell r="BU1004">
            <v>823857010025</v>
          </cell>
          <cell r="BV1004"/>
          <cell r="BW1004"/>
          <cell r="BX1004"/>
          <cell r="BY1004"/>
          <cell r="BZ1004"/>
          <cell r="CA1004"/>
          <cell r="CB1004"/>
          <cell r="CC1004"/>
          <cell r="CD1004" t="str">
            <v>นายบุญมี ปุกคำ</v>
          </cell>
          <cell r="CE1004"/>
          <cell r="CF1004"/>
          <cell r="CG1004"/>
          <cell r="CH1004"/>
          <cell r="CI1004"/>
          <cell r="CJ1004"/>
          <cell r="CK1004"/>
          <cell r="CL1004"/>
          <cell r="CM1004"/>
          <cell r="CN1004"/>
          <cell r="CO1004"/>
          <cell r="CP1004"/>
        </row>
        <row r="1005">
          <cell r="B1005">
            <v>2479</v>
          </cell>
          <cell r="C1005">
            <v>1631</v>
          </cell>
          <cell r="D1005"/>
          <cell r="E1005"/>
          <cell r="F1005"/>
          <cell r="G1005">
            <v>800026717614</v>
          </cell>
          <cell r="H1005" t="str">
            <v>นาง</v>
          </cell>
          <cell r="I1005" t="str">
            <v>กัลยกร</v>
          </cell>
          <cell r="J1005" t="str">
            <v>กันธิยะ</v>
          </cell>
          <cell r="K1005" t="str">
            <v>3 5009  00808 63 2</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ผบ.855</v>
          </cell>
          <cell r="U1005">
            <v>2558</v>
          </cell>
          <cell r="V1005" t="str">
            <v>ผบ.96</v>
          </cell>
          <cell r="W1005">
            <v>2559</v>
          </cell>
          <cell r="X1005"/>
          <cell r="Y1005"/>
          <cell r="Z1005"/>
          <cell r="AA1005">
            <v>25</v>
          </cell>
          <cell r="AB1005">
            <v>2</v>
          </cell>
          <cell r="AC1005">
            <v>2559</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 25/6/2567</v>
          </cell>
          <cell r="BC1005"/>
          <cell r="BD1005"/>
          <cell r="BE1005"/>
          <cell r="BF1005"/>
          <cell r="BG1005"/>
          <cell r="BH1005"/>
          <cell r="BI1005"/>
          <cell r="BJ1005"/>
          <cell r="BK1005"/>
          <cell r="BL1005"/>
          <cell r="BM1005"/>
          <cell r="BN1005"/>
          <cell r="BO1005"/>
          <cell r="BP1005"/>
          <cell r="BQ1005"/>
          <cell r="BR1005"/>
          <cell r="BS1005"/>
          <cell r="BT1005" t="str">
            <v>นางกัลยกร กันธิยะ</v>
          </cell>
          <cell r="BU1005">
            <v>823859010416</v>
          </cell>
          <cell r="BV1005"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5" t="str">
            <v>จำเลยที่ 1
คู่สมรสจำเลยที่ 1
จำเลยที่ 2
คู่สมรสจำเลยที่ 2
จำเลยที่ 3</v>
          </cell>
          <cell r="BX1005" t="str">
            <v>3-5009-00808-63-2
3-5009-00808-62-4
3-5009-00813-80-6
3-5009-00813-79-2
1-5009-00025-43-7</v>
          </cell>
          <cell r="BY1005"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5</v>
          </cell>
          <cell r="CC1005"/>
          <cell r="CD1005" t="str">
            <v>นางกัลยกร กันธิยะ</v>
          </cell>
          <cell r="CE1005"/>
          <cell r="CF1005"/>
          <cell r="CG1005"/>
          <cell r="CH1005"/>
          <cell r="CI1005"/>
          <cell r="CJ1005"/>
          <cell r="CK1005"/>
          <cell r="CL1005"/>
          <cell r="CM1005"/>
          <cell r="CN1005"/>
          <cell r="CO1005"/>
          <cell r="CP1005"/>
        </row>
        <row r="1006">
          <cell r="B1006">
            <v>2480</v>
          </cell>
          <cell r="C1006">
            <v>1632</v>
          </cell>
          <cell r="D1006"/>
          <cell r="E1006"/>
          <cell r="F1006"/>
          <cell r="G1006">
            <v>800030878352</v>
          </cell>
          <cell r="H1006" t="str">
            <v>นาย</v>
          </cell>
          <cell r="I1006" t="str">
            <v>สมัย</v>
          </cell>
          <cell r="J1006" t="str">
            <v>ดวงวิลัย</v>
          </cell>
          <cell r="K1006" t="str">
            <v>3 5010 00348 36 9</v>
          </cell>
          <cell r="L1006" t="str">
            <v>แม่อาย</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ผบ.169</v>
          </cell>
          <cell r="U1006">
            <v>2557</v>
          </cell>
          <cell r="V1006" t="str">
            <v>ผบ.359</v>
          </cell>
          <cell r="W1006">
            <v>2557</v>
          </cell>
          <cell r="X1006">
            <v>15</v>
          </cell>
          <cell r="Y1006">
            <v>7</v>
          </cell>
          <cell r="Z1006">
            <v>2557</v>
          </cell>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cell r="BD1006"/>
          <cell r="BE1006"/>
          <cell r="BF1006"/>
          <cell r="BG1006"/>
          <cell r="BH1006"/>
          <cell r="BI1006"/>
          <cell r="BJ1006"/>
          <cell r="BK1006"/>
          <cell r="BL1006"/>
          <cell r="BM1006"/>
          <cell r="BN1006"/>
          <cell r="BO1006"/>
          <cell r="BP1006"/>
          <cell r="BQ1006"/>
          <cell r="BR1006"/>
          <cell r="BS1006"/>
          <cell r="BT1006" t="str">
            <v>นายสมัย ดวงวิลัย</v>
          </cell>
          <cell r="BU1006">
            <v>823857010294</v>
          </cell>
          <cell r="BV1006"/>
          <cell r="BW1006"/>
          <cell r="BX1006"/>
          <cell r="BY1006"/>
          <cell r="BZ1006"/>
          <cell r="CA1006"/>
          <cell r="CB1006"/>
          <cell r="CC1006"/>
          <cell r="CD1006" t="str">
            <v>นายสมัย ดวงวิลัย</v>
          </cell>
          <cell r="CE1006"/>
          <cell r="CF1006"/>
          <cell r="CG1006"/>
          <cell r="CH1006"/>
          <cell r="CI1006"/>
          <cell r="CJ1006"/>
          <cell r="CK1006"/>
          <cell r="CL1006"/>
          <cell r="CM1006"/>
          <cell r="CN1006"/>
          <cell r="CO1006"/>
          <cell r="CP1006"/>
        </row>
        <row r="1007">
          <cell r="B1007">
            <v>2481</v>
          </cell>
          <cell r="C1007">
            <v>1633</v>
          </cell>
          <cell r="D1007"/>
          <cell r="E1007"/>
          <cell r="F1007"/>
          <cell r="G1007">
            <v>800028200650</v>
          </cell>
          <cell r="H1007" t="str">
            <v>นางสาว</v>
          </cell>
          <cell r="I1007" t="str">
            <v>ศุภาพิชญ์</v>
          </cell>
          <cell r="J1007" t="str">
            <v>ศรีคงยศ</v>
          </cell>
          <cell r="K1007" t="str">
            <v>2 5009 00018 44 7</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ผบ.700</v>
          </cell>
          <cell r="U1007">
            <v>2557</v>
          </cell>
          <cell r="V1007" t="str">
            <v>ผบ.19</v>
          </cell>
          <cell r="W1007">
            <v>2558</v>
          </cell>
          <cell r="X1007">
            <v>28</v>
          </cell>
          <cell r="Y1007">
            <v>1</v>
          </cell>
          <cell r="Z1007">
            <v>2558</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cell r="BD1007"/>
          <cell r="BE1007"/>
          <cell r="BF1007"/>
          <cell r="BG1007"/>
          <cell r="BH1007"/>
          <cell r="BI1007"/>
          <cell r="BJ1007"/>
          <cell r="BK1007"/>
          <cell r="BL1007"/>
          <cell r="BM1007"/>
          <cell r="BN1007"/>
          <cell r="BO1007"/>
          <cell r="BP1007"/>
          <cell r="BQ1007"/>
          <cell r="BR1007"/>
          <cell r="BS1007"/>
          <cell r="BT1007" t="str">
            <v>นางสาวศุภาพิชญ์ ศรีคงยศ</v>
          </cell>
          <cell r="BU1007">
            <v>823857010446</v>
          </cell>
          <cell r="BV1007" t="str">
            <v>1.นางสาวศุภาพิขญ์  ศรียงยศ
2.นางสาวพรทิพย์  คำแหลง 
3.นางสาวศราภรณ์  บุญรอด
4.นายเฉลิมวุฒิ  พันธุระ</v>
          </cell>
          <cell r="BW1007" t="str">
            <v>จำเลยที่ 1
จำเลยที่ 2
จำเลยที่ 3
คู่สมรสจำเลยที่ 3</v>
          </cell>
          <cell r="BX1007" t="str">
            <v xml:space="preserve">2-5009-00018-44-7
2-5009-00024-77-3
1-5009-00100-39-1
1-5205-00006-26-5
</v>
          </cell>
          <cell r="BY1007"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7"/>
          <cell r="CA1007"/>
          <cell r="CB1007">
            <v>4</v>
          </cell>
          <cell r="CC1007"/>
          <cell r="CD1007" t="str">
            <v>นางสาวศุภาพิชญ์ ศรีคงยศ</v>
          </cell>
          <cell r="CE1007"/>
          <cell r="CF1007"/>
          <cell r="CG1007"/>
          <cell r="CH1007"/>
          <cell r="CI1007"/>
          <cell r="CJ1007"/>
          <cell r="CK1007"/>
          <cell r="CL1007"/>
          <cell r="CM1007"/>
          <cell r="CN1007"/>
          <cell r="CO1007"/>
          <cell r="CP1007"/>
        </row>
        <row r="1008">
          <cell r="B1008">
            <v>2482</v>
          </cell>
          <cell r="C1008">
            <v>1634</v>
          </cell>
          <cell r="D1008"/>
          <cell r="E1008"/>
          <cell r="F1008"/>
          <cell r="G1008">
            <v>800000964257</v>
          </cell>
          <cell r="H1008" t="str">
            <v>นางสาว</v>
          </cell>
          <cell r="I1008" t="str">
            <v>เครือวัลย์</v>
          </cell>
          <cell r="J1008" t="str">
            <v>ปัญญา</v>
          </cell>
          <cell r="K1008" t="str">
            <v>1 5009 00005 44 4</v>
          </cell>
          <cell r="L1008" t="str">
            <v>ฝาง</v>
          </cell>
          <cell r="M1008" t="str">
            <v>เชียงใหม่ 2</v>
          </cell>
          <cell r="N1008">
            <v>8</v>
          </cell>
          <cell r="O1008" t="str">
            <v>สินเชื่อแก้ไขหนี้สินภาคประชาชน</v>
          </cell>
          <cell r="P1008" t="str">
            <v>1.บุคคลค้ำประกัน</v>
          </cell>
          <cell r="Q1008"/>
          <cell r="R1008"/>
          <cell r="S1008" t="str">
            <v>จังหวัดฝาง</v>
          </cell>
          <cell r="T1008" t="str">
            <v>ผบ.748</v>
          </cell>
          <cell r="U1008">
            <v>2557</v>
          </cell>
          <cell r="V1008" t="str">
            <v>ผบ.874</v>
          </cell>
          <cell r="W1008">
            <v>2557</v>
          </cell>
          <cell r="X1008"/>
          <cell r="Y1008"/>
          <cell r="Z1008"/>
          <cell r="AA1008">
            <v>12</v>
          </cell>
          <cell r="AB1008">
            <v>12</v>
          </cell>
          <cell r="AC1008">
            <v>2557</v>
          </cell>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cell r="BC1008"/>
          <cell r="BD1008"/>
          <cell r="BE1008"/>
          <cell r="BF1008"/>
          <cell r="BG1008"/>
          <cell r="BH1008"/>
          <cell r="BI1008"/>
          <cell r="BJ1008"/>
          <cell r="BK1008"/>
          <cell r="BL1008"/>
          <cell r="BM1008"/>
          <cell r="BN1008"/>
          <cell r="BO1008"/>
          <cell r="BP1008"/>
          <cell r="BQ1008"/>
          <cell r="BR1008"/>
          <cell r="BS1008"/>
          <cell r="BT1008" t="str">
            <v>นางสาวเครือวัลย์ ปัญญา</v>
          </cell>
          <cell r="BU1008">
            <v>823857010674</v>
          </cell>
          <cell r="BV1008"/>
          <cell r="BW1008"/>
          <cell r="BX1008"/>
          <cell r="BY1008"/>
          <cell r="BZ1008"/>
          <cell r="CA1008"/>
          <cell r="CB1008"/>
          <cell r="CC1008"/>
          <cell r="CD1008" t="str">
            <v>นางสาวเครือวัลย์ ปัญญา</v>
          </cell>
          <cell r="CE1008"/>
          <cell r="CF1008"/>
          <cell r="CG1008"/>
          <cell r="CH1008"/>
          <cell r="CI1008"/>
          <cell r="CJ1008"/>
          <cell r="CK1008"/>
          <cell r="CL1008"/>
          <cell r="CM1008"/>
          <cell r="CN1008"/>
          <cell r="CO1008"/>
          <cell r="CP1008"/>
        </row>
        <row r="1009">
          <cell r="B1009">
            <v>2483</v>
          </cell>
          <cell r="C1009">
            <v>1635</v>
          </cell>
          <cell r="D1009">
            <v>25</v>
          </cell>
          <cell r="E1009">
            <v>1</v>
          </cell>
          <cell r="F1009">
            <v>2567</v>
          </cell>
          <cell r="G1009">
            <v>800034641038</v>
          </cell>
          <cell r="H1009" t="str">
            <v>นาง</v>
          </cell>
          <cell r="I1009" t="str">
            <v>เรณู</v>
          </cell>
          <cell r="J1009" t="str">
            <v>ยะวงค์</v>
          </cell>
          <cell r="K1009" t="str">
            <v>3 5017 00103 21 1</v>
          </cell>
          <cell r="L1009" t="str">
            <v>ดอยเต่า</v>
          </cell>
          <cell r="M1009" t="str">
            <v>เชียงใหม่ 3</v>
          </cell>
          <cell r="N1009">
            <v>8</v>
          </cell>
          <cell r="O1009" t="str">
            <v>องค์กรชุมชน</v>
          </cell>
          <cell r="P1009" t="str">
            <v>1.บุคคลค้ำประกัน</v>
          </cell>
          <cell r="Q1009"/>
          <cell r="R1009"/>
          <cell r="S1009" t="str">
            <v>จังหวัดฮอด</v>
          </cell>
          <cell r="T1009" t="str">
            <v>ผบE829</v>
          </cell>
          <cell r="U1009">
            <v>2564</v>
          </cell>
          <cell r="V1009" t="str">
            <v>ผบ908</v>
          </cell>
          <cell r="W1009">
            <v>2565</v>
          </cell>
          <cell r="X1009"/>
          <cell r="Y1009"/>
          <cell r="Z1009"/>
          <cell r="AA1009">
            <v>15</v>
          </cell>
          <cell r="AB1009">
            <v>2</v>
          </cell>
          <cell r="AC1009">
            <v>2565</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สืบทรัพย์ 21/05/67//ลงผล 23/5/67//รายงายผล25/5/67</v>
          </cell>
          <cell r="BC1009"/>
          <cell r="BD1009"/>
          <cell r="BE1009"/>
          <cell r="BF1009"/>
          <cell r="BG1009"/>
          <cell r="BH1009"/>
          <cell r="BI1009"/>
          <cell r="BJ1009"/>
          <cell r="BK1009"/>
          <cell r="BL1009"/>
          <cell r="BM1009"/>
          <cell r="BN1009"/>
          <cell r="BO1009"/>
          <cell r="BP1009"/>
          <cell r="BQ1009"/>
          <cell r="BR1009"/>
          <cell r="BS1009"/>
          <cell r="BT1009" t="str">
            <v>นางเรณู ยะวงค์</v>
          </cell>
          <cell r="BU1009">
            <v>823759010503</v>
          </cell>
          <cell r="BV1009"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09" t="str">
            <v>จำเลยที่ 1
คู่สมรสจำเลยที่ 1
จำเลยที่ 2
คู่สมรสจำเลยที่ 2
จำเลยที่ 3
คู่สมรสจำเลยที่ 3</v>
          </cell>
          <cell r="BX1009" t="str">
            <v>3-5017-00103-21-1
3-5017-00187-42-2
3-5017-00103-20-2
3-5013-00294-95-7
3-5017-00106-30-9
3-5017-00104-34-9</v>
          </cell>
          <cell r="BY10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09" t="str">
            <v>ไม่พบ</v>
          </cell>
          <cell r="CA1009"/>
          <cell r="CB1009">
            <v>6</v>
          </cell>
          <cell r="CC1009"/>
          <cell r="CD1009" t="str">
            <v>นางเรณู ยะวงค์</v>
          </cell>
          <cell r="CE1009"/>
          <cell r="CF1009"/>
          <cell r="CG1009"/>
          <cell r="CH1009"/>
          <cell r="CI1009"/>
          <cell r="CJ1009"/>
          <cell r="CK1009"/>
          <cell r="CL1009"/>
          <cell r="CM1009"/>
          <cell r="CN1009"/>
          <cell r="CO1009"/>
          <cell r="CP1009"/>
        </row>
        <row r="1010">
          <cell r="B1010">
            <v>2484</v>
          </cell>
          <cell r="C1010">
            <v>1636</v>
          </cell>
          <cell r="D1010">
            <v>25</v>
          </cell>
          <cell r="E1010">
            <v>1</v>
          </cell>
          <cell r="F1010">
            <v>2567</v>
          </cell>
          <cell r="G1010">
            <v>800036415464</v>
          </cell>
          <cell r="H1010" t="str">
            <v>นาย</v>
          </cell>
          <cell r="I1010" t="str">
            <v>พงษ์สนิท</v>
          </cell>
          <cell r="J1010" t="str">
            <v>มอยแก้ว</v>
          </cell>
          <cell r="K1010" t="str">
            <v>3 5017 00088 85 8</v>
          </cell>
          <cell r="L1010" t="str">
            <v>ดอยเต่า</v>
          </cell>
          <cell r="M1010" t="str">
            <v>เชียงใหม่ 3</v>
          </cell>
          <cell r="N1010">
            <v>8</v>
          </cell>
          <cell r="O1010" t="str">
            <v>พัฒนาองค์กร</v>
          </cell>
          <cell r="P1010" t="str">
            <v>1.บุคคลค้ำประกัน</v>
          </cell>
          <cell r="Q1010"/>
          <cell r="R1010"/>
          <cell r="S1010" t="str">
            <v>จังหวัดฮอด</v>
          </cell>
          <cell r="T1010" t="str">
            <v>ผบE564</v>
          </cell>
          <cell r="U1010">
            <v>2566</v>
          </cell>
          <cell r="V1010" t="str">
            <v>ผบE790</v>
          </cell>
          <cell r="W1010">
            <v>2566</v>
          </cell>
          <cell r="X1010"/>
          <cell r="Y1010"/>
          <cell r="Z1010"/>
          <cell r="AA1010">
            <v>11</v>
          </cell>
          <cell r="AB1010">
            <v>7</v>
          </cell>
          <cell r="AC1010">
            <v>2566</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7/05/67//ลงผล 27/5/67//</v>
          </cell>
          <cell r="BC1010"/>
          <cell r="BD1010"/>
          <cell r="BE1010"/>
          <cell r="BF1010"/>
          <cell r="BG1010"/>
          <cell r="BH1010"/>
          <cell r="BI1010"/>
          <cell r="BJ1010"/>
          <cell r="BK1010"/>
          <cell r="BL1010"/>
          <cell r="BM1010"/>
          <cell r="BN1010"/>
          <cell r="BO1010"/>
          <cell r="BP1010"/>
          <cell r="BQ1010"/>
          <cell r="BR1010"/>
          <cell r="BS1010"/>
          <cell r="BT1010" t="str">
            <v>นายพงษ์สนิท มอยแก้ว</v>
          </cell>
          <cell r="BU1010">
            <v>888166010046</v>
          </cell>
          <cell r="BV1010" t="str">
            <v>1.นายพงษ์สนิท มอยแก้ว
2.นางสาวดวงพร จันพระยา
3.นางเอื้อมพร สุยะเรือง
4.นายชัยวัฒน์ จันทร์แก้ว
5.นางสายทอง จันทร์แก้ว</v>
          </cell>
          <cell r="BW1010" t="str">
            <v>จำเลยที่ 1
คู่สมรสจำเลยที่ 1
จำเลยที่ 2
จำเลยที่ 3
คู่สมรสจำเลยที่ 3</v>
          </cell>
          <cell r="BX1010" t="str">
            <v xml:space="preserve">3-5017-00088-85-8
3-5017-00089-18-8
3-5017-00086-12-9
3-5016-00068-36-7
3-5017-00089-76-5
</v>
          </cell>
          <cell r="BY10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0" t="str">
            <v>พบ</v>
          </cell>
          <cell r="CA1010"/>
          <cell r="CB1010">
            <v>5</v>
          </cell>
          <cell r="CC1010"/>
          <cell r="CD1010" t="str">
            <v>นายพงษ์สนิท มอยแก้ว</v>
          </cell>
          <cell r="CE1010"/>
          <cell r="CF1010"/>
          <cell r="CG1010"/>
          <cell r="CH1010"/>
          <cell r="CI1010"/>
          <cell r="CJ1010"/>
          <cell r="CK1010"/>
          <cell r="CL1010"/>
          <cell r="CM1010"/>
          <cell r="CN1010"/>
          <cell r="CO1010"/>
          <cell r="CP1010"/>
        </row>
        <row r="1011">
          <cell r="B1011">
            <v>2485</v>
          </cell>
          <cell r="C1011">
            <v>1637</v>
          </cell>
          <cell r="D1011">
            <v>25</v>
          </cell>
          <cell r="E1011">
            <v>1</v>
          </cell>
          <cell r="F1011">
            <v>2567</v>
          </cell>
          <cell r="G1011">
            <v>800056997177</v>
          </cell>
          <cell r="H1011" t="str">
            <v>นาย</v>
          </cell>
          <cell r="I1011" t="str">
            <v>วรรณชัย</v>
          </cell>
          <cell r="J1011" t="str">
            <v>กาพย์ตุ้ม</v>
          </cell>
          <cell r="K1011" t="str">
            <v>3 5003 00041 91 8</v>
          </cell>
          <cell r="L1011" t="str">
            <v>แม่แจ่ม</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ผบE770</v>
          </cell>
          <cell r="U1011">
            <v>2565</v>
          </cell>
          <cell r="V1011" t="str">
            <v>ผบE853</v>
          </cell>
          <cell r="W1011">
            <v>2565</v>
          </cell>
          <cell r="X1011">
            <v>14</v>
          </cell>
          <cell r="Y1011">
            <v>11</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cell r="BI1011"/>
          <cell r="BJ1011"/>
          <cell r="BK1011"/>
          <cell r="BL1011"/>
          <cell r="BM1011"/>
          <cell r="BN1011"/>
          <cell r="BO1011"/>
          <cell r="BP1011"/>
          <cell r="BQ1011"/>
          <cell r="BR1011"/>
          <cell r="BS1011"/>
          <cell r="BT1011" t="str">
            <v>นายวรรณชัย กาพย์ตุ้ม</v>
          </cell>
          <cell r="BU1011">
            <v>0</v>
          </cell>
          <cell r="BV1011"/>
          <cell r="BW1011"/>
          <cell r="BX1011"/>
          <cell r="BY1011"/>
          <cell r="BZ1011"/>
          <cell r="CA1011"/>
          <cell r="CB1011"/>
          <cell r="CC1011"/>
          <cell r="CD1011" t="str">
            <v>นายวรรณชัย กาพย์ตุ้ม</v>
          </cell>
          <cell r="CE1011"/>
          <cell r="CF1011"/>
          <cell r="CG1011"/>
          <cell r="CH1011"/>
          <cell r="CI1011"/>
          <cell r="CJ1011"/>
          <cell r="CK1011"/>
          <cell r="CL1011"/>
          <cell r="CM1011"/>
          <cell r="CN1011"/>
          <cell r="CO1011"/>
          <cell r="CP1011"/>
        </row>
        <row r="1012">
          <cell r="B1012">
            <v>2486</v>
          </cell>
          <cell r="C1012">
            <v>1638</v>
          </cell>
          <cell r="D1012">
            <v>25</v>
          </cell>
          <cell r="E1012">
            <v>1</v>
          </cell>
          <cell r="F1012">
            <v>2567</v>
          </cell>
          <cell r="G1012">
            <v>800062007706</v>
          </cell>
          <cell r="H1012" t="str">
            <v>นาง</v>
          </cell>
          <cell r="I1012" t="str">
            <v>อาภา</v>
          </cell>
          <cell r="J1012" t="str">
            <v>อินใจ</v>
          </cell>
          <cell r="K1012" t="str">
            <v>3 5003 00373 43 1</v>
          </cell>
          <cell r="L1012" t="str">
            <v>แม่แจ่ม</v>
          </cell>
          <cell r="M1012" t="str">
            <v>เชียงใหม่ 3</v>
          </cell>
          <cell r="N1012">
            <v>8</v>
          </cell>
          <cell r="O1012" t="str">
            <v>ธนาคารประชาชน</v>
          </cell>
          <cell r="P1012" t="str">
            <v>1.บุคคลค้ำประกัน</v>
          </cell>
          <cell r="Q1012"/>
          <cell r="R1012"/>
          <cell r="S1012" t="str">
            <v>จังหวัดฮอด</v>
          </cell>
          <cell r="T1012" t="str">
            <v>ผบE56</v>
          </cell>
          <cell r="U1012">
            <v>2566</v>
          </cell>
          <cell r="V1012" t="str">
            <v>ผบE322</v>
          </cell>
          <cell r="W1012">
            <v>2566</v>
          </cell>
          <cell r="X1012"/>
          <cell r="Y1012"/>
          <cell r="Z1012"/>
          <cell r="AA1012">
            <v>25</v>
          </cell>
          <cell r="AB1012">
            <v>4</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นางอาภา อินใจ</v>
          </cell>
          <cell r="BU1012">
            <v>883263010592</v>
          </cell>
          <cell r="BV1012"/>
          <cell r="BW1012"/>
          <cell r="BX1012"/>
          <cell r="BY1012"/>
          <cell r="BZ1012"/>
          <cell r="CA1012"/>
          <cell r="CB1012"/>
          <cell r="CC1012"/>
          <cell r="CD1012" t="str">
            <v>นางอาภา อินใจ</v>
          </cell>
          <cell r="CE1012"/>
          <cell r="CF1012"/>
          <cell r="CG1012"/>
          <cell r="CH1012"/>
          <cell r="CI1012"/>
          <cell r="CJ1012"/>
          <cell r="CK1012"/>
          <cell r="CL1012"/>
          <cell r="CM1012"/>
          <cell r="CN1012"/>
          <cell r="CO1012"/>
          <cell r="CP1012"/>
        </row>
        <row r="1013">
          <cell r="B1013">
            <v>2487</v>
          </cell>
          <cell r="C1013">
            <v>1639</v>
          </cell>
          <cell r="D1013">
            <v>25</v>
          </cell>
          <cell r="E1013">
            <v>1</v>
          </cell>
          <cell r="F1013">
            <v>2567</v>
          </cell>
          <cell r="G1013">
            <v>800053960145</v>
          </cell>
          <cell r="H1013" t="str">
            <v>นาย</v>
          </cell>
          <cell r="I1013" t="str">
            <v>ชอบกัง</v>
          </cell>
          <cell r="J1013" t="str">
            <v>คมชายชาญ</v>
          </cell>
          <cell r="K1013" t="str">
            <v>5 5018 01070 27 6</v>
          </cell>
          <cell r="L1013" t="str">
            <v>อมก๋อย</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ผบ.1045</v>
          </cell>
          <cell r="U1013">
            <v>2562</v>
          </cell>
          <cell r="V1013"/>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นายชอบกัง คมชายชาญ</v>
          </cell>
          <cell r="BU1013">
            <v>883262011641</v>
          </cell>
          <cell r="BV1013"/>
          <cell r="BW1013"/>
          <cell r="BX1013"/>
          <cell r="BY1013"/>
          <cell r="BZ1013"/>
          <cell r="CA1013"/>
          <cell r="CB1013"/>
          <cell r="CC1013"/>
          <cell r="CD1013" t="str">
            <v>นายชอบกัง คมชายชาญ</v>
          </cell>
          <cell r="CE1013"/>
          <cell r="CF1013"/>
          <cell r="CG1013"/>
          <cell r="CH1013"/>
          <cell r="CI1013"/>
          <cell r="CJ1013"/>
          <cell r="CK1013"/>
          <cell r="CL1013"/>
          <cell r="CM1013"/>
          <cell r="CN1013"/>
          <cell r="CO1013"/>
          <cell r="CP1013"/>
        </row>
        <row r="1014">
          <cell r="B1014">
            <v>2488</v>
          </cell>
          <cell r="C1014">
            <v>1640</v>
          </cell>
          <cell r="D1014">
            <v>25</v>
          </cell>
          <cell r="E1014">
            <v>1</v>
          </cell>
          <cell r="F1014">
            <v>2567</v>
          </cell>
          <cell r="G1014">
            <v>800003170936</v>
          </cell>
          <cell r="H1014" t="str">
            <v>นาย</v>
          </cell>
          <cell r="I1014" t="str">
            <v>พัทธนันท์</v>
          </cell>
          <cell r="J1014" t="str">
            <v>รินทร์แก้ว</v>
          </cell>
          <cell r="K1014" t="str">
            <v>3 5003 00002 96 3</v>
          </cell>
          <cell r="L1014" t="str">
            <v>อมก๋อย</v>
          </cell>
          <cell r="M1014" t="str">
            <v xml:space="preserve">เชียงใหม่ 3 </v>
          </cell>
          <cell r="N1014">
            <v>8</v>
          </cell>
          <cell r="O1014" t="str">
            <v>ไทรทอง</v>
          </cell>
          <cell r="P1014" t="str">
            <v>1.บุคคลค้ำประกัน</v>
          </cell>
          <cell r="Q1014"/>
          <cell r="R1014"/>
          <cell r="S1014" t="str">
            <v>จังหวัดฮอด</v>
          </cell>
          <cell r="T1014" t="str">
            <v>ผบ.262</v>
          </cell>
          <cell r="U1014">
            <v>2560</v>
          </cell>
          <cell r="V1014" t="str">
            <v>ผบ.319</v>
          </cell>
          <cell r="W1014">
            <v>2560</v>
          </cell>
          <cell r="X1014"/>
          <cell r="Y1014"/>
          <cell r="Z1014"/>
          <cell r="AA1014">
            <v>5</v>
          </cell>
          <cell r="AB1014">
            <v>7</v>
          </cell>
          <cell r="AC1014">
            <v>2560</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นายพัทธนันท์ รินทร์แก้ว</v>
          </cell>
          <cell r="BU1014">
            <v>823759010486</v>
          </cell>
          <cell r="BV1014"/>
          <cell r="BW1014"/>
          <cell r="BX1014"/>
          <cell r="BY1014"/>
          <cell r="BZ1014"/>
          <cell r="CA1014"/>
          <cell r="CB1014"/>
          <cell r="CC1014"/>
          <cell r="CD1014" t="str">
            <v>นายพัทธนันท์ รินทร์แก้ว</v>
          </cell>
          <cell r="CE1014"/>
          <cell r="CF1014"/>
          <cell r="CG1014"/>
          <cell r="CH1014"/>
          <cell r="CI1014"/>
          <cell r="CJ1014"/>
          <cell r="CK1014"/>
          <cell r="CL1014"/>
          <cell r="CM1014"/>
          <cell r="CN1014"/>
          <cell r="CO1014"/>
          <cell r="CP1014"/>
        </row>
        <row r="1015">
          <cell r="B1015">
            <v>2489</v>
          </cell>
          <cell r="C1015">
            <v>1641</v>
          </cell>
          <cell r="D1015">
            <v>25</v>
          </cell>
          <cell r="E1015">
            <v>1</v>
          </cell>
          <cell r="F1015">
            <v>2567</v>
          </cell>
          <cell r="G1015">
            <v>800056042495</v>
          </cell>
          <cell r="H1015" t="str">
            <v>นาย</v>
          </cell>
          <cell r="I1015" t="str">
            <v>มานพ</v>
          </cell>
          <cell r="J1015" t="str">
            <v>แก้วติ</v>
          </cell>
          <cell r="K1015" t="str">
            <v>3 5018 00204 61 2</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ผบE164</v>
          </cell>
          <cell r="U1015">
            <v>2563</v>
          </cell>
          <cell r="V1015" t="str">
            <v>ผบE277</v>
          </cell>
          <cell r="W1015">
            <v>2563</v>
          </cell>
          <cell r="X1015">
            <v>2</v>
          </cell>
          <cell r="Y1015">
            <v>9</v>
          </cell>
          <cell r="Z1015">
            <v>2563</v>
          </cell>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นายมานพ แก้วติ</v>
          </cell>
          <cell r="BU1015">
            <v>883262011643</v>
          </cell>
          <cell r="BV1015"/>
          <cell r="BW1015"/>
          <cell r="BX1015"/>
          <cell r="BY1015"/>
          <cell r="BZ1015"/>
          <cell r="CA1015"/>
          <cell r="CB1015"/>
          <cell r="CC1015"/>
          <cell r="CD1015" t="str">
            <v>นายมานพ แก้วติ</v>
          </cell>
          <cell r="CE1015"/>
          <cell r="CF1015"/>
          <cell r="CG1015"/>
          <cell r="CH1015"/>
          <cell r="CI1015"/>
          <cell r="CJ1015"/>
          <cell r="CK1015"/>
          <cell r="CL1015"/>
          <cell r="CM1015"/>
          <cell r="CN1015"/>
          <cell r="CO1015"/>
          <cell r="CP1015"/>
        </row>
        <row r="1016">
          <cell r="B1016">
            <v>2490</v>
          </cell>
          <cell r="C1016">
            <v>1642</v>
          </cell>
          <cell r="D1016">
            <v>25</v>
          </cell>
          <cell r="E1016">
            <v>1</v>
          </cell>
          <cell r="F1016">
            <v>2567</v>
          </cell>
          <cell r="G1016">
            <v>800074069314</v>
          </cell>
          <cell r="H1016" t="str">
            <v>นางสาว</v>
          </cell>
          <cell r="I1016" t="str">
            <v>ปัทมา</v>
          </cell>
          <cell r="J1016" t="str">
            <v>สกุลดิษฐ์</v>
          </cell>
          <cell r="K1016" t="str">
            <v>1 5018 00091 55 2</v>
          </cell>
          <cell r="L1016" t="str">
            <v>อมก๋อย</v>
          </cell>
          <cell r="M1016" t="str">
            <v>เชียงใหม่ 3</v>
          </cell>
          <cell r="N1016">
            <v>8</v>
          </cell>
          <cell r="O1016" t="str">
            <v>แก้ไขปัญหาหนี้นอกระบบ PSA</v>
          </cell>
          <cell r="P1016" t="str">
            <v>1.บุคคลค้ำประกัน</v>
          </cell>
          <cell r="Q1016"/>
          <cell r="R1016"/>
          <cell r="S1016" t="str">
            <v>จังหวัดฮอด</v>
          </cell>
          <cell r="T1016" t="str">
            <v>ผบ 1049</v>
          </cell>
          <cell r="U1016">
            <v>2562</v>
          </cell>
          <cell r="V1016" t="str">
            <v>ผบ1339</v>
          </cell>
          <cell r="W1016">
            <v>2562</v>
          </cell>
          <cell r="X1016">
            <v>3</v>
          </cell>
          <cell r="Y1016">
            <v>12</v>
          </cell>
          <cell r="Z1016">
            <v>2562</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นางสาวปัทมา สกุลดิษฐ์</v>
          </cell>
          <cell r="BU1016">
            <v>883262011651</v>
          </cell>
          <cell r="BV1016"/>
          <cell r="BW1016"/>
          <cell r="BX1016"/>
          <cell r="BY1016"/>
          <cell r="BZ1016"/>
          <cell r="CA1016"/>
          <cell r="CB1016"/>
          <cell r="CC1016"/>
          <cell r="CD1016" t="str">
            <v>นางสาวปัทมา สกุลดิษฐ์</v>
          </cell>
          <cell r="CE1016"/>
          <cell r="CF1016"/>
          <cell r="CG1016"/>
          <cell r="CH1016"/>
          <cell r="CI1016"/>
          <cell r="CJ1016"/>
          <cell r="CK1016"/>
          <cell r="CL1016"/>
          <cell r="CM1016"/>
          <cell r="CN1016"/>
          <cell r="CO1016"/>
          <cell r="CP1016"/>
        </row>
        <row r="1017">
          <cell r="B1017">
            <v>2491</v>
          </cell>
          <cell r="C1017">
            <v>1643</v>
          </cell>
          <cell r="D1017">
            <v>25</v>
          </cell>
          <cell r="E1017">
            <v>1</v>
          </cell>
          <cell r="F1017">
            <v>2567</v>
          </cell>
          <cell r="G1017">
            <v>800072148755</v>
          </cell>
          <cell r="H1017" t="str">
            <v>นาย</v>
          </cell>
          <cell r="I1017" t="str">
            <v>สยาม</v>
          </cell>
          <cell r="J1017" t="str">
            <v>จันทร์หล้า</v>
          </cell>
          <cell r="K1017" t="str">
            <v>1 5018 00057 15 0</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ผบ.1039</v>
          </cell>
          <cell r="U1017">
            <v>2562</v>
          </cell>
          <cell r="V1017" t="str">
            <v>ผบ1177</v>
          </cell>
          <cell r="W1017">
            <v>2562</v>
          </cell>
          <cell r="X1017"/>
          <cell r="Y1017"/>
          <cell r="Z1017"/>
          <cell r="AA1017">
            <v>19</v>
          </cell>
          <cell r="AB1017">
            <v>11</v>
          </cell>
          <cell r="AC1017">
            <v>2562</v>
          </cell>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นายสยาม จันทร์หล้า</v>
          </cell>
          <cell r="BU1017">
            <v>883262011650</v>
          </cell>
          <cell r="BV1017"/>
          <cell r="BW1017"/>
          <cell r="BX1017"/>
          <cell r="BY1017"/>
          <cell r="BZ1017"/>
          <cell r="CA1017"/>
          <cell r="CB1017"/>
          <cell r="CC1017"/>
          <cell r="CD1017" t="str">
            <v>นายสยาม จันทร์หล้า</v>
          </cell>
          <cell r="CE1017"/>
          <cell r="CF1017"/>
          <cell r="CG1017"/>
          <cell r="CH1017"/>
          <cell r="CI1017"/>
          <cell r="CJ1017"/>
          <cell r="CK1017"/>
          <cell r="CL1017"/>
          <cell r="CM1017"/>
          <cell r="CN1017"/>
          <cell r="CO1017"/>
          <cell r="CP1017"/>
        </row>
        <row r="1018">
          <cell r="B1018">
            <v>2492</v>
          </cell>
          <cell r="C1018">
            <v>1644</v>
          </cell>
          <cell r="D1018">
            <v>25</v>
          </cell>
          <cell r="E1018">
            <v>1</v>
          </cell>
          <cell r="F1018">
            <v>2567</v>
          </cell>
          <cell r="G1018">
            <v>800053062934</v>
          </cell>
          <cell r="H1018" t="str">
            <v>นางสาว</v>
          </cell>
          <cell r="I1018" t="str">
            <v>กัญชรัตน์</v>
          </cell>
          <cell r="J1018" t="str">
            <v>ปู่ทอง</v>
          </cell>
          <cell r="K1018" t="str">
            <v>3 5018 00126 40 9</v>
          </cell>
          <cell r="L1018" t="str">
            <v>อมก๋อย</v>
          </cell>
          <cell r="M1018" t="str">
            <v>เชียงใหม่ 3</v>
          </cell>
          <cell r="N1018">
            <v>8</v>
          </cell>
          <cell r="O1018" t="str">
            <v>ธนาคารประชาชน</v>
          </cell>
          <cell r="P1018" t="str">
            <v>1.บุคคลค้ำประกัน</v>
          </cell>
          <cell r="Q1018"/>
          <cell r="R1018"/>
          <cell r="S1018" t="str">
            <v>จังหวัดฮอด</v>
          </cell>
          <cell r="T1018" t="str">
            <v>ผบ1048</v>
          </cell>
          <cell r="U1018">
            <v>2562</v>
          </cell>
          <cell r="V1018" t="str">
            <v>ผบ1181</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นางสาวกัญชรัตน์ ปู่ทอง</v>
          </cell>
          <cell r="BU1018">
            <v>883262011648</v>
          </cell>
          <cell r="BV1018"/>
          <cell r="BW1018"/>
          <cell r="BX1018"/>
          <cell r="BY1018"/>
          <cell r="BZ1018"/>
          <cell r="CA1018"/>
          <cell r="CB1018"/>
          <cell r="CC1018"/>
          <cell r="CD1018" t="str">
            <v>นางสาวกัญชรัตน์ ปู่ทอง</v>
          </cell>
          <cell r="CE1018"/>
          <cell r="CF1018"/>
          <cell r="CG1018"/>
          <cell r="CH1018"/>
          <cell r="CI1018"/>
          <cell r="CJ1018"/>
          <cell r="CK1018"/>
          <cell r="CL1018"/>
          <cell r="CM1018"/>
          <cell r="CN1018"/>
          <cell r="CO1018"/>
          <cell r="CP1018"/>
        </row>
        <row r="1019">
          <cell r="B1019">
            <v>2493</v>
          </cell>
          <cell r="C1019">
            <v>1645</v>
          </cell>
          <cell r="D1019">
            <v>25</v>
          </cell>
          <cell r="E1019">
            <v>1</v>
          </cell>
          <cell r="F1019">
            <v>2567</v>
          </cell>
          <cell r="G1019">
            <v>800044730706</v>
          </cell>
          <cell r="H1019" t="str">
            <v>นางสาว</v>
          </cell>
          <cell r="I1019" t="str">
            <v>ธัญญรัตน์</v>
          </cell>
          <cell r="J1019" t="str">
            <v>ก้านต่อดอก</v>
          </cell>
          <cell r="K1019" t="str">
            <v>2 5018 01128 61 0</v>
          </cell>
          <cell r="L1019" t="str">
            <v>อมก๋อย</v>
          </cell>
          <cell r="M1019" t="str">
            <v>เชียงใหม่ 3</v>
          </cell>
          <cell r="N1019">
            <v>8</v>
          </cell>
          <cell r="O1019" t="str">
            <v>องค์กรชุมชน</v>
          </cell>
          <cell r="P1019" t="str">
            <v>1.บุคคลค้ำประกัน</v>
          </cell>
          <cell r="Q1019"/>
          <cell r="R1019"/>
          <cell r="S1019" t="str">
            <v>จังหวัดฮอด</v>
          </cell>
          <cell r="T1019" t="str">
            <v>ผบ.260</v>
          </cell>
          <cell r="U1019">
            <v>2560</v>
          </cell>
          <cell r="V1019" t="str">
            <v>ผบ.262</v>
          </cell>
          <cell r="W1019">
            <v>2560</v>
          </cell>
          <cell r="X1019">
            <v>14</v>
          </cell>
          <cell r="Y1019">
            <v>6</v>
          </cell>
          <cell r="Z1019">
            <v>2560</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นางสาวธัญญรัตน์ ก้านต่อดอก</v>
          </cell>
          <cell r="BU1019">
            <v>823759010509</v>
          </cell>
          <cell r="BV1019"/>
          <cell r="BW1019"/>
          <cell r="BX1019"/>
          <cell r="BY1019"/>
          <cell r="BZ1019"/>
          <cell r="CA1019"/>
          <cell r="CB1019"/>
          <cell r="CC1019"/>
          <cell r="CD1019" t="str">
            <v>นางสาวธัญญรัตน์ ก้านต่อดอก</v>
          </cell>
          <cell r="CE1019"/>
          <cell r="CF1019"/>
          <cell r="CG1019"/>
          <cell r="CH1019"/>
          <cell r="CI1019"/>
          <cell r="CJ1019"/>
          <cell r="CK1019"/>
          <cell r="CL1019"/>
          <cell r="CM1019"/>
          <cell r="CN1019"/>
          <cell r="CO1019"/>
          <cell r="CP1019"/>
        </row>
        <row r="1020">
          <cell r="B1020">
            <v>2494</v>
          </cell>
          <cell r="C1020">
            <v>1646</v>
          </cell>
          <cell r="D1020">
            <v>25</v>
          </cell>
          <cell r="E1020">
            <v>1</v>
          </cell>
          <cell r="F1020">
            <v>2567</v>
          </cell>
          <cell r="G1020">
            <v>800064954871</v>
          </cell>
          <cell r="H1020" t="str">
            <v>นางสาว</v>
          </cell>
          <cell r="I1020" t="str">
            <v>พรรณี</v>
          </cell>
          <cell r="J1020" t="str">
            <v>เมืองมา</v>
          </cell>
          <cell r="K1020" t="str">
            <v>2 5016 00017 05 5</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ผบ1034</v>
          </cell>
          <cell r="U1020">
            <v>2562</v>
          </cell>
          <cell r="V1020" t="str">
            <v>ผบ1172</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นางสาวพรรณี เมืองมา</v>
          </cell>
          <cell r="BU1020">
            <v>883262011658</v>
          </cell>
          <cell r="BV1020"/>
          <cell r="BW1020"/>
          <cell r="BX1020"/>
          <cell r="BY1020"/>
          <cell r="BZ1020"/>
          <cell r="CA1020"/>
          <cell r="CB1020"/>
          <cell r="CC1020"/>
          <cell r="CD1020" t="str">
            <v>นางสาวพรรณี เมืองมา</v>
          </cell>
          <cell r="CE1020"/>
          <cell r="CF1020"/>
          <cell r="CG1020"/>
          <cell r="CH1020"/>
          <cell r="CI1020"/>
          <cell r="CJ1020"/>
          <cell r="CK1020"/>
          <cell r="CL1020"/>
          <cell r="CM1020"/>
          <cell r="CN1020"/>
          <cell r="CO1020"/>
          <cell r="CP1020"/>
        </row>
        <row r="1021">
          <cell r="B1021">
            <v>2495</v>
          </cell>
          <cell r="C1021">
            <v>1647</v>
          </cell>
          <cell r="D1021"/>
          <cell r="E1021"/>
          <cell r="F1021"/>
          <cell r="G1021">
            <v>800027063661</v>
          </cell>
          <cell r="H1021" t="str">
            <v>นาย</v>
          </cell>
          <cell r="I1021" t="str">
            <v>อินเนตร</v>
          </cell>
          <cell r="J1021" t="str">
            <v>อุ่นจิตร</v>
          </cell>
          <cell r="K1021" t="str">
            <v>3 5016 00324 85 1</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ผบE209</v>
          </cell>
          <cell r="U1021">
            <v>2563</v>
          </cell>
          <cell r="V1021" t="str">
            <v>ผบE330</v>
          </cell>
          <cell r="W1021">
            <v>2563</v>
          </cell>
          <cell r="X1021">
            <v>10</v>
          </cell>
          <cell r="Y1021">
            <v>9</v>
          </cell>
          <cell r="Z1021">
            <v>2563</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นายอินเนตร อุ่นจิตร</v>
          </cell>
          <cell r="BU1021">
            <v>823758010097</v>
          </cell>
          <cell r="BV1021"/>
          <cell r="BW1021"/>
          <cell r="BX1021"/>
          <cell r="BY1021"/>
          <cell r="BZ1021"/>
          <cell r="CA1021"/>
          <cell r="CB1021"/>
          <cell r="CC1021"/>
          <cell r="CD1021" t="str">
            <v>นายอินเนตร อุ่นจิตร</v>
          </cell>
          <cell r="CE1021"/>
          <cell r="CF1021"/>
          <cell r="CG1021"/>
          <cell r="CH1021"/>
          <cell r="CI1021"/>
          <cell r="CJ1021"/>
          <cell r="CK1021"/>
          <cell r="CL1021"/>
          <cell r="CM1021"/>
          <cell r="CN1021"/>
          <cell r="CO1021"/>
          <cell r="CP1021"/>
        </row>
        <row r="1022">
          <cell r="B1022">
            <v>2496</v>
          </cell>
          <cell r="C1022">
            <v>1648</v>
          </cell>
          <cell r="D1022">
            <v>25</v>
          </cell>
          <cell r="E1022">
            <v>1</v>
          </cell>
          <cell r="F1022">
            <v>2567</v>
          </cell>
          <cell r="G1022">
            <v>800061087782</v>
          </cell>
          <cell r="H1022" t="str">
            <v>นาย</v>
          </cell>
          <cell r="I1022" t="str">
            <v xml:space="preserve">ณัษฐพงษ์ </v>
          </cell>
          <cell r="J1022" t="str">
            <v>ไชยพงศ์กูล</v>
          </cell>
          <cell r="K1022" t="str">
            <v>3 5103 00373 66 0</v>
          </cell>
          <cell r="L1022" t="str">
            <v>จอมทอง</v>
          </cell>
          <cell r="M1022" t="str">
            <v>เชียงใหม่ 3</v>
          </cell>
          <cell r="N1022">
            <v>8</v>
          </cell>
          <cell r="O1022" t="str">
            <v>ธนาคารประชาชน</v>
          </cell>
          <cell r="P1022" t="str">
            <v>1.บุคคลค้ำประกัน</v>
          </cell>
          <cell r="Q1022"/>
          <cell r="R1022"/>
          <cell r="S1022" t="str">
            <v>จังหวัดลำพูน</v>
          </cell>
          <cell r="T1022" t="str">
            <v>ผบ.1100</v>
          </cell>
          <cell r="U1022">
            <v>2561</v>
          </cell>
          <cell r="V1022" t="str">
            <v>ผบ.1865</v>
          </cell>
          <cell r="W1022">
            <v>2561</v>
          </cell>
          <cell r="X1022"/>
          <cell r="Y1022"/>
          <cell r="Z1022"/>
          <cell r="AA1022">
            <v>16</v>
          </cell>
          <cell r="AB1022">
            <v>7</v>
          </cell>
          <cell r="AC1022">
            <v>2561</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นายณัษฐพงษ์  ไชยพงศ์กูล</v>
          </cell>
          <cell r="BU1022">
            <v>823761010047</v>
          </cell>
          <cell r="BV1022"/>
          <cell r="BW1022"/>
          <cell r="BX1022"/>
          <cell r="BY1022"/>
          <cell r="BZ1022"/>
          <cell r="CA1022"/>
          <cell r="CB1022"/>
          <cell r="CC1022"/>
          <cell r="CD1022" t="str">
            <v>นายณัษฐพงษ์  ไชยพงศ์กูล</v>
          </cell>
          <cell r="CE1022"/>
          <cell r="CF1022"/>
          <cell r="CG1022"/>
          <cell r="CH1022"/>
          <cell r="CI1022"/>
          <cell r="CJ1022"/>
          <cell r="CK1022"/>
          <cell r="CL1022"/>
          <cell r="CM1022"/>
          <cell r="CN1022"/>
          <cell r="CO1022"/>
          <cell r="CP1022"/>
        </row>
        <row r="1023">
          <cell r="B1023">
            <v>2497</v>
          </cell>
          <cell r="C1023">
            <v>1649</v>
          </cell>
          <cell r="D1023">
            <v>25</v>
          </cell>
          <cell r="E1023">
            <v>1</v>
          </cell>
          <cell r="F1023">
            <v>2567</v>
          </cell>
          <cell r="G1023">
            <v>800050353856</v>
          </cell>
          <cell r="H1023" t="str">
            <v>นาง</v>
          </cell>
          <cell r="I1023" t="str">
            <v>อำไพ</v>
          </cell>
          <cell r="J1023" t="str">
            <v>ตั๋นแก้ว</v>
          </cell>
          <cell r="K1023" t="str">
            <v>3 5002 00252 67 4</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แขวงเชียงใหม่</v>
          </cell>
          <cell r="T1023" t="str">
            <v>ผบ3700</v>
          </cell>
          <cell r="U1023">
            <v>2560</v>
          </cell>
          <cell r="V1023" t="str">
            <v>ผบ5138</v>
          </cell>
          <cell r="W1023">
            <v>2560</v>
          </cell>
          <cell r="X1023">
            <v>31</v>
          </cell>
          <cell r="Y1023">
            <v>7</v>
          </cell>
          <cell r="Z1023">
            <v>2560</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นางอำไพ ตั๋นแก้ว</v>
          </cell>
          <cell r="BU1023">
            <v>823760010021</v>
          </cell>
          <cell r="BV1023"/>
          <cell r="BW1023"/>
          <cell r="BX1023"/>
          <cell r="BY1023"/>
          <cell r="BZ1023"/>
          <cell r="CA1023"/>
          <cell r="CB1023"/>
          <cell r="CC1023"/>
          <cell r="CD1023" t="str">
            <v>นางอำไพ ตั๋นแก้ว</v>
          </cell>
          <cell r="CE1023"/>
          <cell r="CF1023"/>
          <cell r="CG1023"/>
          <cell r="CH1023"/>
          <cell r="CI1023"/>
          <cell r="CJ1023"/>
          <cell r="CK1023"/>
          <cell r="CL1023"/>
          <cell r="CM1023"/>
          <cell r="CN1023"/>
          <cell r="CO1023"/>
          <cell r="CP1023"/>
        </row>
        <row r="1024">
          <cell r="B1024">
            <v>2498</v>
          </cell>
          <cell r="C1024">
            <v>1650</v>
          </cell>
          <cell r="D1024">
            <v>25</v>
          </cell>
          <cell r="E1024">
            <v>1</v>
          </cell>
          <cell r="F1024">
            <v>2567</v>
          </cell>
          <cell r="G1024">
            <v>800024869722</v>
          </cell>
          <cell r="H1024" t="str">
            <v>นาง</v>
          </cell>
          <cell r="I1024" t="str">
            <v>พิรานันท์</v>
          </cell>
          <cell r="J1024" t="str">
            <v>ธนัชเกียรติศิริ</v>
          </cell>
          <cell r="K1024" t="str">
            <v>3 5012 00752 12 1</v>
          </cell>
          <cell r="L1024" t="str">
            <v>จอมทอง</v>
          </cell>
          <cell r="M1024" t="str">
            <v xml:space="preserve">เชียงใหม่ 3 </v>
          </cell>
          <cell r="N1024">
            <v>8</v>
          </cell>
          <cell r="O1024" t="str">
            <v>ธนาคารประชาชน</v>
          </cell>
          <cell r="P1024" t="str">
            <v>1.บุคคลค้ำประกัน</v>
          </cell>
          <cell r="Q1024"/>
          <cell r="R1024"/>
          <cell r="S1024" t="str">
            <v>แขวงเชียงใหม่</v>
          </cell>
          <cell r="T1024" t="str">
            <v>ผบ.3699</v>
          </cell>
          <cell r="U1024">
            <v>2560</v>
          </cell>
          <cell r="V1024">
            <v>7269</v>
          </cell>
          <cell r="W1024">
            <v>2560</v>
          </cell>
          <cell r="X1024"/>
          <cell r="Y1024"/>
          <cell r="Z1024"/>
          <cell r="AA1024">
            <v>29</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นางพิรานันท์ ธนัชเกียรติศิริ</v>
          </cell>
          <cell r="BU1024">
            <v>823758010635</v>
          </cell>
          <cell r="BV1024"/>
          <cell r="BW1024"/>
          <cell r="BX1024"/>
          <cell r="BY1024"/>
          <cell r="BZ1024"/>
          <cell r="CA1024"/>
          <cell r="CB1024"/>
          <cell r="CC1024"/>
          <cell r="CD1024" t="str">
            <v>นางพิรานันท์ ธนัชเกียรติศิริ</v>
          </cell>
          <cell r="CE1024"/>
          <cell r="CF1024"/>
          <cell r="CG1024"/>
          <cell r="CH1024"/>
          <cell r="CI1024"/>
          <cell r="CJ1024"/>
          <cell r="CK1024"/>
          <cell r="CL1024"/>
          <cell r="CM1024"/>
          <cell r="CN1024"/>
          <cell r="CO1024"/>
          <cell r="CP1024"/>
        </row>
        <row r="1025">
          <cell r="B1025">
            <v>2499</v>
          </cell>
          <cell r="C1025">
            <v>1651</v>
          </cell>
          <cell r="D1025">
            <v>25</v>
          </cell>
          <cell r="E1025">
            <v>1</v>
          </cell>
          <cell r="F1025">
            <v>2567</v>
          </cell>
          <cell r="G1025">
            <v>800054497907</v>
          </cell>
          <cell r="H1025" t="str">
            <v>นาย</v>
          </cell>
          <cell r="I1025" t="str">
            <v>วิโรจน์</v>
          </cell>
          <cell r="J1025" t="str">
            <v>ตาจาย</v>
          </cell>
          <cell r="K1025" t="str">
            <v>3 5002 00389 45 9</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ผบ.9136</v>
          </cell>
          <cell r="U1025">
            <v>2560</v>
          </cell>
          <cell r="V1025" t="str">
            <v>ผบ.10028</v>
          </cell>
          <cell r="W1025">
            <v>2560</v>
          </cell>
          <cell r="X1025">
            <v>16</v>
          </cell>
          <cell r="Y1025">
            <v>10</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นายวิโรจน์ ตาจาย</v>
          </cell>
          <cell r="BU1025">
            <v>823760010138</v>
          </cell>
          <cell r="BV1025"/>
          <cell r="BW1025"/>
          <cell r="BX1025"/>
          <cell r="BY1025"/>
          <cell r="BZ1025"/>
          <cell r="CA1025"/>
          <cell r="CB1025"/>
          <cell r="CC1025"/>
          <cell r="CD1025" t="str">
            <v>นายวิโรจน์ ตาจาย</v>
          </cell>
          <cell r="CE1025"/>
          <cell r="CF1025"/>
          <cell r="CG1025"/>
          <cell r="CH1025"/>
          <cell r="CI1025"/>
          <cell r="CJ1025"/>
          <cell r="CK1025"/>
          <cell r="CL1025"/>
          <cell r="CM1025"/>
          <cell r="CN1025"/>
          <cell r="CO1025"/>
          <cell r="CP1025"/>
        </row>
        <row r="1026">
          <cell r="B1026">
            <v>2500</v>
          </cell>
          <cell r="C1026">
            <v>1652</v>
          </cell>
          <cell r="D1026">
            <v>25</v>
          </cell>
          <cell r="E1026">
            <v>1</v>
          </cell>
          <cell r="F1026">
            <v>2567</v>
          </cell>
          <cell r="G1026">
            <v>800054498715</v>
          </cell>
          <cell r="H1026" t="str">
            <v>นาย</v>
          </cell>
          <cell r="I1026" t="str">
            <v>ประสาน</v>
          </cell>
          <cell r="J1026" t="str">
            <v>เย็นทรวง</v>
          </cell>
          <cell r="K1026" t="str">
            <v>3 5099 00305 48 5</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ผบ.3701</v>
          </cell>
          <cell r="U1026">
            <v>2560</v>
          </cell>
          <cell r="V1026">
            <v>5145</v>
          </cell>
          <cell r="W1026">
            <v>2560</v>
          </cell>
          <cell r="X1026"/>
          <cell r="Y1026"/>
          <cell r="Z1026"/>
          <cell r="AA1026">
            <v>13</v>
          </cell>
          <cell r="AB1026">
            <v>7</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นายประสาน เย็นทรวง</v>
          </cell>
          <cell r="BU1026">
            <v>823760010023</v>
          </cell>
          <cell r="BV1026"/>
          <cell r="BW1026"/>
          <cell r="BX1026"/>
          <cell r="BY1026"/>
          <cell r="BZ1026"/>
          <cell r="CA1026"/>
          <cell r="CB1026"/>
          <cell r="CC1026"/>
          <cell r="CD1026" t="str">
            <v>นายประสาน เย็นทรวง</v>
          </cell>
          <cell r="CE1026"/>
          <cell r="CF1026"/>
          <cell r="CG1026"/>
          <cell r="CH1026"/>
          <cell r="CI1026"/>
          <cell r="CJ1026"/>
          <cell r="CK1026"/>
          <cell r="CL1026"/>
          <cell r="CM1026"/>
          <cell r="CN1026"/>
          <cell r="CO1026"/>
          <cell r="CP1026"/>
        </row>
        <row r="1027">
          <cell r="B1027">
            <v>2501</v>
          </cell>
          <cell r="C1027">
            <v>1653</v>
          </cell>
          <cell r="D1027">
            <v>25</v>
          </cell>
          <cell r="E1027">
            <v>1</v>
          </cell>
          <cell r="F1027">
            <v>2567</v>
          </cell>
          <cell r="G1027">
            <v>800061225184</v>
          </cell>
          <cell r="H1027" t="str">
            <v>นาย</v>
          </cell>
          <cell r="I1027" t="str">
            <v>ปฏิภาณ</v>
          </cell>
          <cell r="J1027" t="str">
            <v>อารีวงศ์</v>
          </cell>
          <cell r="K1027" t="str">
            <v>3 5002 00474 31 6</v>
          </cell>
          <cell r="L1027" t="str">
            <v>จอมทอง</v>
          </cell>
          <cell r="M1027" t="str">
            <v>เชียงใหม่ 3</v>
          </cell>
          <cell r="N1027">
            <v>8</v>
          </cell>
          <cell r="O1027" t="str">
            <v>องค์กรชุมชน (รายบุคคล)</v>
          </cell>
          <cell r="P1027" t="str">
            <v>1.บุคคลค้ำประกัน</v>
          </cell>
          <cell r="Q1027"/>
          <cell r="R1027"/>
          <cell r="S1027" t="str">
            <v>จังหวัดฮอด</v>
          </cell>
          <cell r="T1027" t="str">
            <v>ผบ23</v>
          </cell>
          <cell r="U1027">
            <v>2564</v>
          </cell>
          <cell r="V1027" t="str">
            <v>ผบ42</v>
          </cell>
          <cell r="W1027">
            <v>2564</v>
          </cell>
          <cell r="X1027"/>
          <cell r="Y1027"/>
          <cell r="Z1027"/>
          <cell r="AA1027">
            <v>1</v>
          </cell>
          <cell r="AB1027">
            <v>6</v>
          </cell>
          <cell r="AC1027">
            <v>2564</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สืบทรัพย์ 25/03/67//ลงผล 23/5/67//รายงานผล24/5/67</v>
          </cell>
          <cell r="BC1027"/>
          <cell r="BD1027"/>
          <cell r="BE1027"/>
          <cell r="BF1027"/>
          <cell r="BG1027"/>
          <cell r="BH1027"/>
          <cell r="BI1027"/>
          <cell r="BJ1027"/>
          <cell r="BK1027"/>
          <cell r="BL1027"/>
          <cell r="BM1027"/>
          <cell r="BN1027"/>
          <cell r="BO1027"/>
          <cell r="BP1027"/>
          <cell r="BQ1027"/>
          <cell r="BR1027"/>
          <cell r="BS1027"/>
          <cell r="BT1027" t="str">
            <v>นายปฏิภาณ อารีวงศ์</v>
          </cell>
          <cell r="BU1027">
            <v>883263011654</v>
          </cell>
          <cell r="BV1027" t="str">
            <v>1.นายปฏิภาณ อารีวงศ์
4.นางสาวปราณี อารีวงศ์
2.นางสาวปรานอม ใจเฮียง
3.นางสาวมาลี เตชะตา</v>
          </cell>
          <cell r="BW1027" t="str">
            <v>จำเลยที่ 1
คู่สมรสจำเลยที่ 1
จำเลยที่ 2
จำเลยที่ 3</v>
          </cell>
          <cell r="BX1027" t="str">
            <v xml:space="preserve">3-5002-00474-31-6
3-5002-00010-56-5
3-5002-00671-54-5
3-5002-00668-21-8
</v>
          </cell>
          <cell r="BY102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7" t="str">
            <v>ไม่พบ</v>
          </cell>
          <cell r="CA1027"/>
          <cell r="CB1027">
            <v>4</v>
          </cell>
          <cell r="CC1027"/>
          <cell r="CD1027" t="str">
            <v>นายปฏิภาณ อารีวงศ์</v>
          </cell>
          <cell r="CE1027"/>
          <cell r="CF1027"/>
          <cell r="CG1027"/>
          <cell r="CH1027"/>
          <cell r="CI1027"/>
          <cell r="CJ1027"/>
          <cell r="CK1027"/>
          <cell r="CL1027"/>
          <cell r="CM1027"/>
          <cell r="CN1027"/>
          <cell r="CO1027"/>
          <cell r="CP1027"/>
        </row>
        <row r="1028">
          <cell r="B1028">
            <v>2502</v>
          </cell>
          <cell r="C1028">
            <v>1654</v>
          </cell>
          <cell r="D1028">
            <v>25</v>
          </cell>
          <cell r="E1028">
            <v>1</v>
          </cell>
          <cell r="F1028">
            <v>2567</v>
          </cell>
          <cell r="G1028">
            <v>800067645252</v>
          </cell>
          <cell r="H1028" t="str">
            <v>นาง</v>
          </cell>
          <cell r="I1028" t="str">
            <v>สุพรรณ</v>
          </cell>
          <cell r="J1028" t="str">
            <v>ปิ่นแก้ว</v>
          </cell>
          <cell r="K1028" t="str">
            <v>3 5016 00191 58 4</v>
          </cell>
          <cell r="L1028" t="str">
            <v>ฮอด</v>
          </cell>
          <cell r="M1028" t="str">
            <v>เชียงใหม่ 3</v>
          </cell>
          <cell r="N1028">
            <v>8</v>
          </cell>
          <cell r="O1028" t="str">
            <v>ธนาคารประชาชน</v>
          </cell>
          <cell r="P1028" t="str">
            <v>1.บุคคลค้ำประกัน</v>
          </cell>
          <cell r="Q1028"/>
          <cell r="R1028"/>
          <cell r="S1028" t="str">
            <v>จังหวัดฮอด</v>
          </cell>
          <cell r="T1028" t="str">
            <v>ผบ.E175</v>
          </cell>
          <cell r="U1028">
            <v>2563</v>
          </cell>
          <cell r="V1028" t="str">
            <v>ผบE378</v>
          </cell>
          <cell r="W1028">
            <v>2563</v>
          </cell>
          <cell r="X1028"/>
          <cell r="Y1028"/>
          <cell r="Z1028"/>
          <cell r="AA1028">
            <v>24</v>
          </cell>
          <cell r="AB1028">
            <v>9</v>
          </cell>
          <cell r="AC1028">
            <v>2563</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cell r="BM1028"/>
          <cell r="BN1028"/>
          <cell r="BO1028"/>
          <cell r="BP1028"/>
          <cell r="BQ1028"/>
          <cell r="BR1028"/>
          <cell r="BS1028"/>
          <cell r="BT1028" t="str">
            <v>นางสุพรรณ ปิ่นแก้ว</v>
          </cell>
          <cell r="BU1028">
            <v>883263011115</v>
          </cell>
          <cell r="BV1028"/>
          <cell r="BW1028"/>
          <cell r="BX1028"/>
          <cell r="BY1028"/>
          <cell r="BZ1028"/>
          <cell r="CA1028"/>
          <cell r="CB1028"/>
          <cell r="CC1028"/>
          <cell r="CD1028" t="str">
            <v>นางสุพรรณ ปิ่นแก้ว</v>
          </cell>
          <cell r="CE1028"/>
          <cell r="CF1028"/>
          <cell r="CG1028"/>
          <cell r="CH1028"/>
          <cell r="CI1028"/>
          <cell r="CJ1028"/>
          <cell r="CK1028"/>
          <cell r="CL1028"/>
          <cell r="CM1028"/>
          <cell r="CN1028"/>
          <cell r="CO1028"/>
          <cell r="CP1028"/>
        </row>
        <row r="1029">
          <cell r="B1029">
            <v>2503</v>
          </cell>
          <cell r="C1029">
            <v>1655</v>
          </cell>
          <cell r="D1029">
            <v>25</v>
          </cell>
          <cell r="E1029">
            <v>1</v>
          </cell>
          <cell r="F1029">
            <v>2567</v>
          </cell>
          <cell r="G1029">
            <v>800085273913</v>
          </cell>
          <cell r="H1029" t="str">
            <v>นาย</v>
          </cell>
          <cell r="I1029" t="str">
            <v>ภัทรพล</v>
          </cell>
          <cell r="J1029" t="str">
            <v>แก้ววงศ์</v>
          </cell>
          <cell r="K1029" t="str">
            <v>1 5016 00057 59 8</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ผบE170</v>
          </cell>
          <cell r="U1029">
            <v>2563</v>
          </cell>
          <cell r="V1029" t="str">
            <v>ผบE285</v>
          </cell>
          <cell r="W1029">
            <v>2563</v>
          </cell>
          <cell r="X1029"/>
          <cell r="Y1029"/>
          <cell r="Z1029"/>
          <cell r="AA1029">
            <v>3</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นายภัทรพล แก้ววงศ์</v>
          </cell>
          <cell r="BU1029">
            <v>883263011116</v>
          </cell>
          <cell r="BV1029"/>
          <cell r="BW1029"/>
          <cell r="BX1029"/>
          <cell r="BY1029"/>
          <cell r="BZ1029"/>
          <cell r="CA1029"/>
          <cell r="CB1029"/>
          <cell r="CC1029"/>
          <cell r="CD1029" t="str">
            <v>นายภัทรพล แก้ววงศ์</v>
          </cell>
          <cell r="CE1029"/>
          <cell r="CF1029"/>
          <cell r="CG1029"/>
          <cell r="CH1029"/>
          <cell r="CI1029"/>
          <cell r="CJ1029"/>
          <cell r="CK1029"/>
          <cell r="CL1029"/>
          <cell r="CM1029"/>
          <cell r="CN1029"/>
          <cell r="CO1029"/>
          <cell r="CP1029"/>
        </row>
        <row r="1030">
          <cell r="B1030">
            <v>2504</v>
          </cell>
          <cell r="C1030">
            <v>1656</v>
          </cell>
          <cell r="D1030">
            <v>25</v>
          </cell>
          <cell r="E1030">
            <v>1</v>
          </cell>
          <cell r="F1030">
            <v>2567</v>
          </cell>
          <cell r="G1030">
            <v>800089733847</v>
          </cell>
          <cell r="H1030" t="str">
            <v>นาย</v>
          </cell>
          <cell r="I1030" t="str">
            <v>ปวเรศวร์</v>
          </cell>
          <cell r="J1030" t="str">
            <v>แสนใจบาล</v>
          </cell>
          <cell r="K1030" t="str">
            <v>1 5099 00179 52 1</v>
          </cell>
          <cell r="L1030" t="str">
            <v>ฮอด</v>
          </cell>
          <cell r="M1030" t="str">
            <v>เชียงใหม่ 3</v>
          </cell>
          <cell r="N1030">
            <v>8</v>
          </cell>
          <cell r="O1030" t="str">
            <v>แก้ไขหนี้นอกระบบ</v>
          </cell>
          <cell r="P1030" t="str">
            <v>1.บุคคลค้ำประกัน</v>
          </cell>
          <cell r="Q1030"/>
          <cell r="R1030"/>
          <cell r="S1030" t="str">
            <v>จังหวัดฮอด</v>
          </cell>
          <cell r="T1030" t="str">
            <v>ผบE198</v>
          </cell>
          <cell r="U1030">
            <v>2563</v>
          </cell>
          <cell r="V1030" t="str">
            <v>ผบE325</v>
          </cell>
          <cell r="W1030">
            <v>2563</v>
          </cell>
          <cell r="X1030">
            <v>9</v>
          </cell>
          <cell r="Y1030">
            <v>9</v>
          </cell>
          <cell r="Z1030">
            <v>2563</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นายปวเรศวร์ แสนใจบาล</v>
          </cell>
          <cell r="BU1030">
            <v>883263011114</v>
          </cell>
          <cell r="BV1030"/>
          <cell r="BW1030"/>
          <cell r="BX1030"/>
          <cell r="BY1030"/>
          <cell r="BZ1030"/>
          <cell r="CA1030"/>
          <cell r="CB1030"/>
          <cell r="CC1030"/>
          <cell r="CD1030" t="str">
            <v>นายปวเรศวร์ แสนใจบาล</v>
          </cell>
          <cell r="CE1030"/>
          <cell r="CF1030"/>
          <cell r="CG1030"/>
          <cell r="CH1030"/>
          <cell r="CI1030"/>
          <cell r="CJ1030"/>
          <cell r="CK1030"/>
          <cell r="CL1030"/>
          <cell r="CM1030"/>
          <cell r="CN1030"/>
          <cell r="CO1030"/>
          <cell r="CP1030"/>
        </row>
        <row r="1031">
          <cell r="B1031">
            <v>2505</v>
          </cell>
          <cell r="C1031">
            <v>1656</v>
          </cell>
          <cell r="D1031">
            <v>25</v>
          </cell>
          <cell r="E1031">
            <v>1</v>
          </cell>
          <cell r="F1031">
            <v>2567</v>
          </cell>
          <cell r="G1031">
            <v>800032481510</v>
          </cell>
          <cell r="H1031" t="str">
            <v>นาง</v>
          </cell>
          <cell r="I1031" t="str">
            <v>บัวแก้ว</v>
          </cell>
          <cell r="J1031" t="str">
            <v>ปิ่นแก้ว</v>
          </cell>
          <cell r="K1031" t="str">
            <v>8 5076 73000 01 7</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ผบ.598</v>
          </cell>
          <cell r="U1031">
            <v>2558</v>
          </cell>
          <cell r="V1031">
            <v>630</v>
          </cell>
          <cell r="W1031">
            <v>2558</v>
          </cell>
          <cell r="X1031"/>
          <cell r="Y1031"/>
          <cell r="Z1031"/>
          <cell r="AA1031">
            <v>28</v>
          </cell>
          <cell r="AB1031">
            <v>12</v>
          </cell>
          <cell r="AC1031">
            <v>2558</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นางบัวแก้ว ปิ่นแก้ว</v>
          </cell>
          <cell r="BU1031">
            <v>82378010232</v>
          </cell>
          <cell r="BV1031"/>
          <cell r="BW1031"/>
          <cell r="BX1031"/>
          <cell r="BY1031"/>
          <cell r="BZ1031"/>
          <cell r="CA1031"/>
          <cell r="CB1031"/>
          <cell r="CC1031"/>
          <cell r="CD1031" t="str">
            <v>นางบัวแก้ว ปิ่นแก้ว</v>
          </cell>
          <cell r="CE1031"/>
          <cell r="CF1031"/>
          <cell r="CG1031"/>
          <cell r="CH1031"/>
          <cell r="CI1031"/>
          <cell r="CJ1031"/>
          <cell r="CK1031"/>
          <cell r="CL1031"/>
          <cell r="CM1031"/>
          <cell r="CN1031"/>
          <cell r="CO1031"/>
          <cell r="CP1031"/>
        </row>
        <row r="1032">
          <cell r="B1032">
            <v>2506</v>
          </cell>
          <cell r="C1032">
            <v>1657</v>
          </cell>
          <cell r="D1032">
            <v>25</v>
          </cell>
          <cell r="E1032">
            <v>1</v>
          </cell>
          <cell r="F1032">
            <v>2567</v>
          </cell>
          <cell r="G1032">
            <v>800066723373</v>
          </cell>
          <cell r="H1032" t="str">
            <v>นาง</v>
          </cell>
          <cell r="I1032" t="str">
            <v>คำมูล</v>
          </cell>
          <cell r="J1032" t="str">
            <v>สร้อยฟ้า</v>
          </cell>
          <cell r="K1032" t="str">
            <v>3 5016 00164 37 4</v>
          </cell>
          <cell r="L1032" t="str">
            <v>ฮอด</v>
          </cell>
          <cell r="M1032" t="str">
            <v>เชียงใหม่ 3</v>
          </cell>
          <cell r="N1032">
            <v>8</v>
          </cell>
          <cell r="O1032" t="str">
            <v>องค์กรชุมชนรายย่อย</v>
          </cell>
          <cell r="P1032" t="str">
            <v>1.บุคคลค้ำประกัน</v>
          </cell>
          <cell r="Q1032"/>
          <cell r="R1032"/>
          <cell r="S1032" t="str">
            <v>จังหวัดฮอด</v>
          </cell>
          <cell r="T1032" t="str">
            <v>ผบE185</v>
          </cell>
          <cell r="U1032">
            <v>2563</v>
          </cell>
          <cell r="V1032" t="str">
            <v>ผบE310</v>
          </cell>
          <cell r="W1032">
            <v>2563</v>
          </cell>
          <cell r="X1032"/>
          <cell r="Y1032"/>
          <cell r="Z1032"/>
          <cell r="AA1032">
            <v>9</v>
          </cell>
          <cell r="AB1032">
            <v>9</v>
          </cell>
          <cell r="AC1032">
            <v>2563</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นางคำมูล สร้อยฟ้า</v>
          </cell>
          <cell r="BU1032">
            <v>883263011169</v>
          </cell>
          <cell r="BV1032"/>
          <cell r="BW1032"/>
          <cell r="BX1032"/>
          <cell r="BY1032"/>
          <cell r="BZ1032"/>
          <cell r="CA1032"/>
          <cell r="CB1032"/>
          <cell r="CC1032"/>
          <cell r="CD1032" t="str">
            <v>นางคำมูล สร้อยฟ้า</v>
          </cell>
          <cell r="CE1032"/>
          <cell r="CF1032"/>
          <cell r="CG1032"/>
          <cell r="CH1032"/>
          <cell r="CI1032"/>
          <cell r="CJ1032"/>
          <cell r="CK1032"/>
          <cell r="CL1032"/>
          <cell r="CM1032"/>
          <cell r="CN1032"/>
          <cell r="CO1032"/>
          <cell r="CP1032"/>
        </row>
        <row r="1033">
          <cell r="B1033">
            <v>2507</v>
          </cell>
          <cell r="C1033">
            <v>1658</v>
          </cell>
          <cell r="D1033">
            <v>25</v>
          </cell>
          <cell r="E1033">
            <v>1</v>
          </cell>
          <cell r="F1033">
            <v>2567</v>
          </cell>
          <cell r="G1033" t="str">
            <v>800067425804,
800067426711</v>
          </cell>
          <cell r="H1033" t="str">
            <v>นาง</v>
          </cell>
          <cell r="I1033" t="str">
            <v>แสงทอง</v>
          </cell>
          <cell r="J1033" t="str">
            <v>การบูรณ์</v>
          </cell>
          <cell r="K1033" t="str">
            <v>3 5016 00245 83 8</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ผบE179</v>
          </cell>
          <cell r="U1033">
            <v>2563</v>
          </cell>
          <cell r="V1033" t="str">
            <v>ผบE279</v>
          </cell>
          <cell r="W1033">
            <v>2563</v>
          </cell>
          <cell r="X1033"/>
          <cell r="Y1033"/>
          <cell r="Z1033"/>
          <cell r="AA1033">
            <v>3</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นางแสงทอง การบูรณ์</v>
          </cell>
          <cell r="BU1033">
            <v>883263011170</v>
          </cell>
          <cell r="BV1033"/>
          <cell r="BW1033"/>
          <cell r="BX1033"/>
          <cell r="BY1033"/>
          <cell r="BZ1033"/>
          <cell r="CA1033"/>
          <cell r="CB1033"/>
          <cell r="CC1033"/>
          <cell r="CD1033" t="str">
            <v>นางแสงทอง การบูรณ์</v>
          </cell>
          <cell r="CE1033"/>
          <cell r="CF1033"/>
          <cell r="CG1033"/>
          <cell r="CH1033"/>
          <cell r="CI1033"/>
          <cell r="CJ1033"/>
          <cell r="CK1033"/>
          <cell r="CL1033"/>
          <cell r="CM1033"/>
          <cell r="CN1033"/>
          <cell r="CO1033"/>
          <cell r="CP1033"/>
        </row>
        <row r="1034">
          <cell r="B1034">
            <v>2508</v>
          </cell>
          <cell r="C1034">
            <v>1659</v>
          </cell>
          <cell r="D1034">
            <v>25</v>
          </cell>
          <cell r="E1034">
            <v>1</v>
          </cell>
          <cell r="F1034">
            <v>2567</v>
          </cell>
          <cell r="G1034">
            <v>800038602036</v>
          </cell>
          <cell r="H1034" t="str">
            <v>นาย</v>
          </cell>
          <cell r="I1034" t="str">
            <v>ไชยยา</v>
          </cell>
          <cell r="J1034" t="str">
            <v>ยืนยง</v>
          </cell>
          <cell r="K1034" t="str">
            <v>3 5099 00676 36 0</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ผบ.259</v>
          </cell>
          <cell r="U1034">
            <v>2560</v>
          </cell>
          <cell r="V1034" t="str">
            <v>ผบ.334</v>
          </cell>
          <cell r="W1034">
            <v>2560</v>
          </cell>
          <cell r="X1034">
            <v>25</v>
          </cell>
          <cell r="Y1034">
            <v>7</v>
          </cell>
          <cell r="Z1034">
            <v>2560</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นายไชยยา ยืนยง</v>
          </cell>
          <cell r="BU1034">
            <v>0</v>
          </cell>
          <cell r="BV1034"/>
          <cell r="BW1034"/>
          <cell r="BX1034"/>
          <cell r="BY1034"/>
          <cell r="BZ1034"/>
          <cell r="CA1034"/>
          <cell r="CB1034"/>
          <cell r="CC1034"/>
          <cell r="CD1034" t="str">
            <v>นายไชยยา ยืนยง</v>
          </cell>
          <cell r="CE1034"/>
          <cell r="CF1034"/>
          <cell r="CG1034"/>
          <cell r="CH1034"/>
          <cell r="CI1034"/>
          <cell r="CJ1034"/>
          <cell r="CK1034"/>
          <cell r="CL1034"/>
          <cell r="CM1034"/>
          <cell r="CN1034"/>
          <cell r="CO1034"/>
          <cell r="CP1034"/>
        </row>
        <row r="1035">
          <cell r="B1035">
            <v>2509</v>
          </cell>
          <cell r="C1035">
            <v>1660</v>
          </cell>
          <cell r="D1035">
            <v>25</v>
          </cell>
          <cell r="E1035">
            <v>1</v>
          </cell>
          <cell r="F1035">
            <v>2567</v>
          </cell>
          <cell r="G1035">
            <v>800067426711</v>
          </cell>
          <cell r="H1035" t="str">
            <v>นาย</v>
          </cell>
          <cell r="I1035" t="str">
            <v>เกรียงไกร</v>
          </cell>
          <cell r="J1035" t="str">
            <v>กันทะคำ</v>
          </cell>
          <cell r="K1035" t="str">
            <v>1 5002 00118 70 0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ผบE178</v>
          </cell>
          <cell r="U1035">
            <v>2563</v>
          </cell>
          <cell r="V1035" t="str">
            <v>ผบE278</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นายเกรียงไกร กันทะคำ</v>
          </cell>
          <cell r="BU1035">
            <v>883263011157</v>
          </cell>
          <cell r="BV1035" t="str">
            <v>นายสมเกียรติ  ชนะเกียรติ</v>
          </cell>
          <cell r="BW1035" t="str">
            <v xml:space="preserve">จำเลยที่ 1 </v>
          </cell>
          <cell r="BX1035" t="str">
            <v>3-3008-00830-58-1</v>
          </cell>
          <cell r="BY1035"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5"/>
          <cell r="CA1035"/>
          <cell r="CB1035"/>
          <cell r="CC1035"/>
          <cell r="CD1035" t="str">
            <v>นายเกรียงไกร กันทะคำ</v>
          </cell>
          <cell r="CE1035"/>
          <cell r="CF1035"/>
          <cell r="CG1035"/>
          <cell r="CH1035"/>
          <cell r="CI1035"/>
          <cell r="CJ1035"/>
          <cell r="CK1035"/>
          <cell r="CL1035"/>
          <cell r="CM1035"/>
          <cell r="CN1035"/>
          <cell r="CO1035"/>
          <cell r="CP1035"/>
        </row>
        <row r="1036">
          <cell r="B1036">
            <v>2510</v>
          </cell>
          <cell r="C1036">
            <v>1661</v>
          </cell>
          <cell r="D1036">
            <v>25</v>
          </cell>
          <cell r="E1036">
            <v>1</v>
          </cell>
          <cell r="F1036">
            <v>2567</v>
          </cell>
          <cell r="G1036">
            <v>800015506648</v>
          </cell>
          <cell r="H1036" t="str">
            <v>นาง</v>
          </cell>
          <cell r="I1036" t="str">
            <v xml:space="preserve">รัตนา </v>
          </cell>
          <cell r="J1036" t="str">
            <v>แก้วบุญเรือง</v>
          </cell>
          <cell r="K1036" t="str">
            <v>3 5002 00543 28 8</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ผบ.748</v>
          </cell>
          <cell r="U1036">
            <v>2558</v>
          </cell>
          <cell r="V1036" t="str">
            <v>ผบ.142</v>
          </cell>
          <cell r="W1036">
            <v>2559</v>
          </cell>
          <cell r="X1036"/>
          <cell r="Y1036"/>
          <cell r="Z1036"/>
          <cell r="AA1036">
            <v>8</v>
          </cell>
          <cell r="AB1036">
            <v>4</v>
          </cell>
          <cell r="AC1036">
            <v>2559</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นางรัตนา  แก้วบุญเรือง</v>
          </cell>
          <cell r="BU1036">
            <v>823758010653</v>
          </cell>
          <cell r="BV1036"/>
          <cell r="BW1036"/>
          <cell r="BX1036"/>
          <cell r="BY1036"/>
          <cell r="BZ1036"/>
          <cell r="CA1036"/>
          <cell r="CB1036"/>
          <cell r="CC1036"/>
          <cell r="CD1036" t="str">
            <v>นางรัตนา  แก้วบุญเรือง</v>
          </cell>
          <cell r="CE1036"/>
          <cell r="CF1036"/>
          <cell r="CG1036"/>
          <cell r="CH1036"/>
          <cell r="CI1036"/>
          <cell r="CJ1036"/>
          <cell r="CK1036"/>
          <cell r="CL1036"/>
          <cell r="CM1036"/>
          <cell r="CN1036"/>
          <cell r="CO1036"/>
          <cell r="CP1036"/>
        </row>
        <row r="1037">
          <cell r="B1037">
            <v>2511</v>
          </cell>
          <cell r="C1037">
            <v>1662</v>
          </cell>
          <cell r="D1037"/>
          <cell r="E1037"/>
          <cell r="F1037"/>
          <cell r="G1037">
            <v>800088794261</v>
          </cell>
          <cell r="H1037" t="str">
            <v>นาง</v>
          </cell>
          <cell r="I1037" t="str">
            <v>ไพรลิน</v>
          </cell>
          <cell r="J1037" t="str">
            <v>พรหมมะ</v>
          </cell>
          <cell r="K1037" t="str">
            <v>3 5015 00277 28 2</v>
          </cell>
          <cell r="L1037" t="str">
            <v>บิ๊กซีหางดง</v>
          </cell>
          <cell r="M1037" t="str">
            <v>เชียงใหม่ 3</v>
          </cell>
          <cell r="N1037">
            <v>8</v>
          </cell>
          <cell r="O1037" t="str">
            <v>ธนาคารประชาชน</v>
          </cell>
          <cell r="P1037" t="str">
            <v>1.บุคคลค้ำประกัน</v>
          </cell>
          <cell r="Q1037"/>
          <cell r="R1037"/>
          <cell r="S1037" t="str">
            <v>แขวงเชียงใหม่</v>
          </cell>
          <cell r="T1037" t="str">
            <v>ผบ828</v>
          </cell>
          <cell r="U1037">
            <v>2564</v>
          </cell>
          <cell r="V1037" t="str">
            <v>ผบ1041</v>
          </cell>
          <cell r="W1037">
            <v>2564</v>
          </cell>
          <cell r="X1037">
            <v>6</v>
          </cell>
          <cell r="Y1037">
            <v>7</v>
          </cell>
          <cell r="Z1037">
            <v>2564</v>
          </cell>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นางไพรลิน พรหมมะ</v>
          </cell>
          <cell r="BU1037">
            <v>883263011914</v>
          </cell>
          <cell r="BV1037"/>
          <cell r="BW1037"/>
          <cell r="BX1037"/>
          <cell r="BY1037"/>
          <cell r="BZ1037"/>
          <cell r="CA1037"/>
          <cell r="CB1037"/>
          <cell r="CC1037"/>
          <cell r="CD1037" t="str">
            <v>นางไพรลิน พรหมมะ</v>
          </cell>
          <cell r="CE1037"/>
          <cell r="CF1037"/>
          <cell r="CG1037"/>
          <cell r="CH1037"/>
          <cell r="CI1037"/>
          <cell r="CJ1037"/>
          <cell r="CK1037"/>
          <cell r="CL1037"/>
          <cell r="CM1037"/>
          <cell r="CN1037"/>
          <cell r="CO1037"/>
          <cell r="CP1037"/>
        </row>
        <row r="1038">
          <cell r="B1038">
            <v>2512</v>
          </cell>
          <cell r="C1038">
            <v>1663</v>
          </cell>
          <cell r="D1038"/>
          <cell r="E1038"/>
          <cell r="F1038"/>
          <cell r="G1038">
            <v>800092495780</v>
          </cell>
          <cell r="H1038" t="str">
            <v>นาง</v>
          </cell>
          <cell r="I1038" t="str">
            <v>กาญจน์สุดา</v>
          </cell>
          <cell r="J1038" t="str">
            <v>พันธ์สมพงษ์</v>
          </cell>
          <cell r="K1038" t="str">
            <v>3 5804 00024 33 1</v>
          </cell>
          <cell r="L1038" t="str">
            <v>บิ๊กซีหางดง</v>
          </cell>
          <cell r="M1038" t="str">
            <v>เชียงใหม่ 3</v>
          </cell>
          <cell r="N1038">
            <v>8</v>
          </cell>
          <cell r="O1038" t="str">
            <v>แก้ไขปัญหาหนี้นอกระบบ PSA</v>
          </cell>
          <cell r="P1038" t="str">
            <v>1.บุคคลค้ำประกัน</v>
          </cell>
          <cell r="Q1038"/>
          <cell r="R1038"/>
          <cell r="S1038" t="str">
            <v>แขวงลำปาง</v>
          </cell>
          <cell r="T1038" t="str">
            <v>ผบE1007</v>
          </cell>
          <cell r="U1038">
            <v>2565</v>
          </cell>
          <cell r="V1038" t="str">
            <v>ผบE1488</v>
          </cell>
          <cell r="W1038">
            <v>2565</v>
          </cell>
          <cell r="X1038"/>
          <cell r="Y1038"/>
          <cell r="Z1038"/>
          <cell r="AA1038">
            <v>3</v>
          </cell>
          <cell r="AB1038">
            <v>5</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นางกาญจน์สุดา พันธ์สมพงษ์</v>
          </cell>
          <cell r="BU1038">
            <v>883263010789</v>
          </cell>
          <cell r="BV1038"/>
          <cell r="BW1038"/>
          <cell r="BX1038"/>
          <cell r="BY1038"/>
          <cell r="BZ1038"/>
          <cell r="CA1038"/>
          <cell r="CB1038"/>
          <cell r="CC1038"/>
          <cell r="CD1038" t="str">
            <v>นางกาญจน์สุดา พันธ์สมพงษ์</v>
          </cell>
          <cell r="CE1038"/>
          <cell r="CF1038"/>
          <cell r="CG1038"/>
          <cell r="CH1038"/>
          <cell r="CI1038"/>
          <cell r="CJ1038"/>
          <cell r="CK1038"/>
          <cell r="CL1038"/>
          <cell r="CM1038"/>
          <cell r="CN1038"/>
          <cell r="CO1038"/>
          <cell r="CP1038"/>
        </row>
        <row r="1039">
          <cell r="B1039">
            <v>2513</v>
          </cell>
          <cell r="C1039">
            <v>1664</v>
          </cell>
          <cell r="D1039"/>
          <cell r="E1039"/>
          <cell r="F1039"/>
          <cell r="G1039">
            <v>800086252718</v>
          </cell>
          <cell r="H1039" t="str">
            <v>นาย</v>
          </cell>
          <cell r="I1039" t="str">
            <v>มานพ</v>
          </cell>
          <cell r="J1039" t="str">
            <v>ศรีจันทร์แดง</v>
          </cell>
          <cell r="K1039" t="str">
            <v>3 1009 04511 30 1</v>
          </cell>
          <cell r="L1039" t="str">
            <v>บิ๊กซีหางดง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 4392</v>
          </cell>
          <cell r="U1039">
            <v>2563</v>
          </cell>
          <cell r="V1039">
            <v>7117</v>
          </cell>
          <cell r="W1039">
            <v>2563</v>
          </cell>
          <cell r="X1039"/>
          <cell r="Y1039"/>
          <cell r="Z1039"/>
          <cell r="AA1039">
            <v>19</v>
          </cell>
          <cell r="AB1039">
            <v>10</v>
          </cell>
          <cell r="AC1039">
            <v>2563</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นายมานพ ศรีจันทร์แดง</v>
          </cell>
          <cell r="BU1039">
            <v>0</v>
          </cell>
          <cell r="BV1039"/>
          <cell r="BW1039"/>
          <cell r="BX1039"/>
          <cell r="BY1039"/>
          <cell r="BZ1039"/>
          <cell r="CA1039"/>
          <cell r="CB1039"/>
          <cell r="CC1039"/>
          <cell r="CD1039" t="str">
            <v>นายมานพ ศรีจันทร์แดง</v>
          </cell>
          <cell r="CE1039"/>
          <cell r="CF1039"/>
          <cell r="CG1039"/>
          <cell r="CH1039"/>
          <cell r="CI1039"/>
          <cell r="CJ1039"/>
          <cell r="CK1039"/>
          <cell r="CL1039"/>
          <cell r="CM1039"/>
          <cell r="CN1039"/>
          <cell r="CO1039"/>
          <cell r="CP1039"/>
        </row>
        <row r="1040">
          <cell r="B1040">
            <v>2514</v>
          </cell>
          <cell r="C1040">
            <v>1665</v>
          </cell>
          <cell r="D1040"/>
          <cell r="E1040"/>
          <cell r="F1040"/>
          <cell r="G1040">
            <v>800096207108</v>
          </cell>
          <cell r="H1040" t="str">
            <v>นาย</v>
          </cell>
          <cell r="I1040" t="str">
            <v>กฤษดา</v>
          </cell>
          <cell r="J1040" t="str">
            <v>วณีสอน</v>
          </cell>
          <cell r="K1040" t="str">
            <v>2 5003 00021 58 7</v>
          </cell>
          <cell r="L1040" t="str">
            <v>บิ๊กซีหางดง</v>
          </cell>
          <cell r="M1040" t="str">
            <v>เชียงใหม่ 3</v>
          </cell>
          <cell r="N1040">
            <v>8</v>
          </cell>
          <cell r="O1040" t="str">
            <v>แก้ไขปัญหาหนี้นอกระบบ PSA</v>
          </cell>
          <cell r="P1040" t="str">
            <v>1.บุคคลค้ำประกัน</v>
          </cell>
          <cell r="Q1040"/>
          <cell r="R1040"/>
          <cell r="S1040" t="str">
            <v>จังหวัดฮอด</v>
          </cell>
          <cell r="T1040" t="str">
            <v>ผบE466</v>
          </cell>
          <cell r="U1040">
            <v>2564</v>
          </cell>
          <cell r="V1040" t="str">
            <v>ผบE590</v>
          </cell>
          <cell r="W1040">
            <v>2564</v>
          </cell>
          <cell r="X1040"/>
          <cell r="Y1040"/>
          <cell r="Z1040"/>
          <cell r="AA1040">
            <v>12</v>
          </cell>
          <cell r="AB1040">
            <v>10</v>
          </cell>
          <cell r="AC1040">
            <v>2564</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นายกฤษดา วณีสอน</v>
          </cell>
          <cell r="BU1040">
            <v>883263011912</v>
          </cell>
          <cell r="BV1040"/>
          <cell r="BW1040"/>
          <cell r="BX1040"/>
          <cell r="BY1040"/>
          <cell r="BZ1040"/>
          <cell r="CA1040"/>
          <cell r="CB1040"/>
          <cell r="CC1040"/>
          <cell r="CD1040" t="str">
            <v>นายกฤษดา วณีสอน</v>
          </cell>
          <cell r="CE1040"/>
          <cell r="CF1040"/>
          <cell r="CG1040"/>
          <cell r="CH1040"/>
          <cell r="CI1040"/>
          <cell r="CJ1040"/>
          <cell r="CK1040"/>
          <cell r="CL1040"/>
          <cell r="CM1040"/>
          <cell r="CN1040"/>
          <cell r="CO1040"/>
          <cell r="CP1040"/>
        </row>
        <row r="1041">
          <cell r="B1041">
            <v>2515</v>
          </cell>
          <cell r="C1041">
            <v>1666</v>
          </cell>
          <cell r="D1041"/>
          <cell r="E1041"/>
          <cell r="F1041"/>
          <cell r="G1041">
            <v>800094639591</v>
          </cell>
          <cell r="H1041" t="str">
            <v>นาย</v>
          </cell>
          <cell r="I1041" t="str">
            <v>ผจญ</v>
          </cell>
          <cell r="J1041" t="str">
            <v>วงค์ไชย</v>
          </cell>
          <cell r="K1041" t="str">
            <v>3 5015 00405 51 5</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แขวงเชียงใหม่</v>
          </cell>
          <cell r="T1041" t="str">
            <v>ผบ4393</v>
          </cell>
          <cell r="U1041">
            <v>2563</v>
          </cell>
          <cell r="V1041">
            <v>7116</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นายผจญ วงค์ไชย</v>
          </cell>
          <cell r="BU1041">
            <v>883263010790</v>
          </cell>
          <cell r="BV1041"/>
          <cell r="BW1041"/>
          <cell r="BX1041"/>
          <cell r="BY1041"/>
          <cell r="BZ1041"/>
          <cell r="CA1041"/>
          <cell r="CB1041"/>
          <cell r="CC1041"/>
          <cell r="CD1041" t="str">
            <v>นายผจญ วงค์ไชย</v>
          </cell>
          <cell r="CE1041"/>
          <cell r="CF1041"/>
          <cell r="CG1041"/>
          <cell r="CH1041"/>
          <cell r="CI1041"/>
          <cell r="CJ1041"/>
          <cell r="CK1041"/>
          <cell r="CL1041"/>
          <cell r="CM1041"/>
          <cell r="CN1041"/>
          <cell r="CO1041"/>
          <cell r="CP1041"/>
        </row>
        <row r="1042">
          <cell r="B1042">
            <v>2516</v>
          </cell>
          <cell r="C1042">
            <v>1667</v>
          </cell>
          <cell r="D1042"/>
          <cell r="E1042"/>
          <cell r="F1042"/>
          <cell r="G1042">
            <v>800078051649</v>
          </cell>
          <cell r="H1042" t="str">
            <v>นาย</v>
          </cell>
          <cell r="I1042" t="str">
            <v>สมบุญ</v>
          </cell>
          <cell r="J1042" t="str">
            <v>สีเหลือง</v>
          </cell>
          <cell r="K1042" t="str">
            <v>3 5206 00034 69 1</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ผบE1036</v>
          </cell>
          <cell r="U1042">
            <v>2563</v>
          </cell>
          <cell r="V1042">
            <v>1281</v>
          </cell>
          <cell r="W1042">
            <v>2563</v>
          </cell>
          <cell r="X1042"/>
          <cell r="Y1042"/>
          <cell r="Z1042"/>
          <cell r="AA1042">
            <v>28</v>
          </cell>
          <cell r="AB1042">
            <v>9</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นายสมบุญ สีเหลือง</v>
          </cell>
          <cell r="BU1042">
            <v>883263010794</v>
          </cell>
          <cell r="BV1042"/>
          <cell r="BW1042"/>
          <cell r="BX1042"/>
          <cell r="BY1042"/>
          <cell r="BZ1042"/>
          <cell r="CA1042"/>
          <cell r="CB1042"/>
          <cell r="CC1042"/>
          <cell r="CD1042" t="str">
            <v>นายสมบุญ สีเหลือง</v>
          </cell>
          <cell r="CE1042"/>
          <cell r="CF1042"/>
          <cell r="CG1042"/>
          <cell r="CH1042"/>
          <cell r="CI1042"/>
          <cell r="CJ1042"/>
          <cell r="CK1042"/>
          <cell r="CL1042"/>
          <cell r="CM1042"/>
          <cell r="CN1042"/>
          <cell r="CO1042"/>
          <cell r="CP1042"/>
        </row>
        <row r="1043">
          <cell r="B1043">
            <v>2517</v>
          </cell>
          <cell r="C1043">
            <v>1668</v>
          </cell>
          <cell r="D1043"/>
          <cell r="E1043"/>
          <cell r="F1043"/>
          <cell r="G1043">
            <v>800093106055</v>
          </cell>
          <cell r="H1043" t="str">
            <v>นาง</v>
          </cell>
          <cell r="I1043" t="str">
            <v>จงรักษ์</v>
          </cell>
          <cell r="J1043" t="str">
            <v>คำใจ</v>
          </cell>
          <cell r="K1043" t="str">
            <v>3 5711 00629 99 8</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ผบE1026</v>
          </cell>
          <cell r="U1043">
            <v>2563</v>
          </cell>
          <cell r="V1043">
            <v>1280</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นางจงรักษ์ คำใจ</v>
          </cell>
          <cell r="BU1043">
            <v>883263010791</v>
          </cell>
          <cell r="BV1043"/>
          <cell r="BW1043"/>
          <cell r="BX1043"/>
          <cell r="BY1043"/>
          <cell r="BZ1043"/>
          <cell r="CA1043"/>
          <cell r="CB1043"/>
          <cell r="CC1043"/>
          <cell r="CD1043" t="str">
            <v>นางจงรักษ์ คำใจ</v>
          </cell>
          <cell r="CE1043"/>
          <cell r="CF1043"/>
          <cell r="CG1043"/>
          <cell r="CH1043"/>
          <cell r="CI1043"/>
          <cell r="CJ1043"/>
          <cell r="CK1043"/>
          <cell r="CL1043"/>
          <cell r="CM1043"/>
          <cell r="CN1043"/>
          <cell r="CO1043"/>
          <cell r="CP1043"/>
        </row>
        <row r="1044">
          <cell r="B1044">
            <v>2518</v>
          </cell>
          <cell r="C1044">
            <v>1669</v>
          </cell>
          <cell r="D1044"/>
          <cell r="E1044"/>
          <cell r="F1044"/>
          <cell r="G1044">
            <v>800042807787</v>
          </cell>
          <cell r="H1044" t="str">
            <v>นาง</v>
          </cell>
          <cell r="I1044" t="str">
            <v>หมอกคำ</v>
          </cell>
          <cell r="J1044" t="str">
            <v>มูลคำ</v>
          </cell>
          <cell r="K1044" t="str">
            <v>3 5012 00586 06 9</v>
          </cell>
          <cell r="L1044" t="str">
            <v>สันป่าตอง</v>
          </cell>
          <cell r="M1044" t="str">
            <v>เชียงใหม่ 3</v>
          </cell>
          <cell r="N1044">
            <v>8</v>
          </cell>
          <cell r="O1044" t="str">
            <v>ธนาคารประชาชน</v>
          </cell>
          <cell r="P1044" t="str">
            <v>1.บุคคลค้ำประกัน</v>
          </cell>
          <cell r="Q1044"/>
          <cell r="R1044"/>
          <cell r="S1044" t="str">
            <v>แขวงเชียงใหม่</v>
          </cell>
          <cell r="T1044" t="str">
            <v>ผบ4885</v>
          </cell>
          <cell r="U1044">
            <v>2561</v>
          </cell>
          <cell r="V1044">
            <v>7572</v>
          </cell>
          <cell r="W1044">
            <v>2561</v>
          </cell>
          <cell r="X1044"/>
          <cell r="Y1044"/>
          <cell r="Z1044"/>
          <cell r="AA1044">
            <v>14</v>
          </cell>
          <cell r="AB1044">
            <v>8</v>
          </cell>
          <cell r="AC1044">
            <v>2561</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นางหมอกคำ มูลคำ</v>
          </cell>
          <cell r="BU1044">
            <v>823761010076</v>
          </cell>
          <cell r="BV1044"/>
          <cell r="BW1044"/>
          <cell r="BX1044"/>
          <cell r="BY1044"/>
          <cell r="BZ1044"/>
          <cell r="CA1044"/>
          <cell r="CB1044"/>
          <cell r="CC1044"/>
          <cell r="CD1044" t="str">
            <v>นางหมอกคำ มูลคำ</v>
          </cell>
          <cell r="CE1044"/>
          <cell r="CF1044"/>
          <cell r="CG1044"/>
          <cell r="CH1044"/>
          <cell r="CI1044"/>
          <cell r="CJ1044"/>
          <cell r="CK1044"/>
          <cell r="CL1044"/>
          <cell r="CM1044"/>
          <cell r="CN1044"/>
          <cell r="CO1044"/>
          <cell r="CP1044"/>
        </row>
        <row r="1045">
          <cell r="B1045">
            <v>2519</v>
          </cell>
          <cell r="C1045">
            <v>1670</v>
          </cell>
          <cell r="D1045"/>
          <cell r="E1045"/>
          <cell r="F1045"/>
          <cell r="G1045">
            <v>800043780454</v>
          </cell>
          <cell r="H1045" t="str">
            <v>นาง</v>
          </cell>
          <cell r="I1045" t="str">
            <v>ธัญนันท์</v>
          </cell>
          <cell r="J1045" t="str">
            <v>แก้วกาวิล</v>
          </cell>
          <cell r="K1045" t="str">
            <v>3 5012 00305 71 0</v>
          </cell>
          <cell r="L1045" t="str">
            <v>สันป่าตอง</v>
          </cell>
          <cell r="M1045" t="str">
            <v>เชียงใหม่ 3</v>
          </cell>
          <cell r="N1045">
            <v>8</v>
          </cell>
          <cell r="O1045" t="str">
            <v>ธนาคารประาชน</v>
          </cell>
          <cell r="P1045" t="str">
            <v>1.บุคคลค้ำประกัน</v>
          </cell>
          <cell r="Q1045"/>
          <cell r="R1045"/>
          <cell r="S1045" t="str">
            <v>แขวงเชียงใหม่</v>
          </cell>
          <cell r="T1045" t="str">
            <v>ผบ.6714</v>
          </cell>
          <cell r="U1045">
            <v>2561</v>
          </cell>
          <cell r="V1045" t="str">
            <v>ผบ.8020</v>
          </cell>
          <cell r="W1045">
            <v>2561</v>
          </cell>
          <cell r="X1045"/>
          <cell r="Y1045"/>
          <cell r="Z1045"/>
          <cell r="AA1045">
            <v>21</v>
          </cell>
          <cell r="AB1045">
            <v>8</v>
          </cell>
          <cell r="AC1045">
            <v>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นางธัญนันท์ แก้วกาวิล</v>
          </cell>
          <cell r="BU1045">
            <v>823761010183</v>
          </cell>
          <cell r="BV1045"/>
          <cell r="BW1045"/>
          <cell r="BX1045"/>
          <cell r="BY1045"/>
          <cell r="BZ1045"/>
          <cell r="CA1045"/>
          <cell r="CB1045"/>
          <cell r="CC1045"/>
          <cell r="CD1045" t="str">
            <v>นางธัญนันท์ แก้วกาวิล</v>
          </cell>
          <cell r="CE1045"/>
          <cell r="CF1045"/>
          <cell r="CG1045"/>
          <cell r="CH1045"/>
          <cell r="CI1045"/>
          <cell r="CJ1045"/>
          <cell r="CK1045"/>
          <cell r="CL1045"/>
          <cell r="CM1045"/>
          <cell r="CN1045"/>
          <cell r="CO1045"/>
          <cell r="CP1045"/>
        </row>
        <row r="1046">
          <cell r="B1046">
            <v>2520</v>
          </cell>
          <cell r="C1046">
            <v>1671</v>
          </cell>
          <cell r="D1046"/>
          <cell r="E1046"/>
          <cell r="F1046"/>
          <cell r="G1046">
            <v>800076871691</v>
          </cell>
          <cell r="H1046" t="str">
            <v>นางสาว</v>
          </cell>
          <cell r="I1046" t="str">
            <v>น้ำฝน</v>
          </cell>
          <cell r="J1046" t="str">
            <v>ช่างกลกิจ</v>
          </cell>
          <cell r="K1046" t="str">
            <v>1 5799 00152 41 1</v>
          </cell>
          <cell r="L1046" t="str">
            <v>บิ๊กซีหางดง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ผบ5295</v>
          </cell>
          <cell r="U1046">
            <v>2563</v>
          </cell>
          <cell r="V1046" t="str">
            <v>ผบ8016</v>
          </cell>
          <cell r="W1046">
            <v>2563</v>
          </cell>
          <cell r="X1046">
            <v>16</v>
          </cell>
          <cell r="Y1046">
            <v>11</v>
          </cell>
          <cell r="Z1046">
            <v>63</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นางสาวน้ำฝน ช่างกลกิจ</v>
          </cell>
          <cell r="BU1046">
            <v>883263011417</v>
          </cell>
          <cell r="BV1046"/>
          <cell r="BW1046"/>
          <cell r="BX1046"/>
          <cell r="BY1046"/>
          <cell r="BZ1046"/>
          <cell r="CA1046"/>
          <cell r="CB1046"/>
          <cell r="CC1046"/>
          <cell r="CD1046" t="str">
            <v>นางสาวน้ำฝน ช่างกลกิจ</v>
          </cell>
          <cell r="CE1046"/>
          <cell r="CF1046"/>
          <cell r="CG1046"/>
          <cell r="CH1046"/>
          <cell r="CI1046"/>
          <cell r="CJ1046"/>
          <cell r="CK1046"/>
          <cell r="CL1046"/>
          <cell r="CM1046"/>
          <cell r="CN1046"/>
          <cell r="CO1046"/>
          <cell r="CP1046"/>
        </row>
        <row r="1047">
          <cell r="B1047">
            <v>2521</v>
          </cell>
          <cell r="C1047">
            <v>1672</v>
          </cell>
          <cell r="D1047"/>
          <cell r="E1047"/>
          <cell r="F1047"/>
          <cell r="G1047">
            <v>800094950121</v>
          </cell>
          <cell r="H1047" t="str">
            <v>นาง</v>
          </cell>
          <cell r="I1047" t="str">
            <v>วันเพ็ญ</v>
          </cell>
          <cell r="J1047" t="str">
            <v>แก้วคำ</v>
          </cell>
          <cell r="K1047" t="str">
            <v>3 5106 00550 38 9</v>
          </cell>
          <cell r="L1047" t="str">
            <v>บิ๊กซีหางดง</v>
          </cell>
          <cell r="M1047" t="str">
            <v>เชียงใหม่ 3</v>
          </cell>
          <cell r="N1047">
            <v>8</v>
          </cell>
          <cell r="O1047" t="str">
            <v>แก้ไขปัญหาหนี้นอกระบบ PSA</v>
          </cell>
          <cell r="P1047" t="str">
            <v>1.บุคคลค้ำประกัน</v>
          </cell>
          <cell r="Q1047"/>
          <cell r="R1047"/>
          <cell r="S1047" t="str">
            <v>จังหวัดลำพูน</v>
          </cell>
          <cell r="T1047" t="str">
            <v>ผบ.1989</v>
          </cell>
          <cell r="U1047">
            <v>2563</v>
          </cell>
          <cell r="V1047" t="str">
            <v>ผบ2711</v>
          </cell>
          <cell r="W1047">
            <v>2563</v>
          </cell>
          <cell r="X1047">
            <v>27</v>
          </cell>
          <cell r="Y1047">
            <v>10</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นางวันเพ็ญ แก้วคำ</v>
          </cell>
          <cell r="BU1047">
            <v>883263011415</v>
          </cell>
          <cell r="BV1047"/>
          <cell r="BW1047"/>
          <cell r="BX1047"/>
          <cell r="BY1047"/>
          <cell r="BZ1047"/>
          <cell r="CA1047"/>
          <cell r="CB1047"/>
          <cell r="CC1047"/>
          <cell r="CD1047" t="str">
            <v>นางวันเพ็ญ แก้วคำ</v>
          </cell>
          <cell r="CE1047"/>
          <cell r="CF1047"/>
          <cell r="CG1047"/>
          <cell r="CH1047"/>
          <cell r="CI1047"/>
          <cell r="CJ1047"/>
          <cell r="CK1047"/>
          <cell r="CL1047"/>
          <cell r="CM1047"/>
          <cell r="CN1047"/>
          <cell r="CO1047"/>
          <cell r="CP1047"/>
        </row>
        <row r="1048">
          <cell r="B1048">
            <v>2522</v>
          </cell>
          <cell r="C1048">
            <v>1673</v>
          </cell>
          <cell r="D1048"/>
          <cell r="E1048"/>
          <cell r="F1048"/>
          <cell r="G1048">
            <v>800052496109</v>
          </cell>
          <cell r="H1048" t="str">
            <v>นาย</v>
          </cell>
          <cell r="I1048" t="str">
            <v>ชัยพร</v>
          </cell>
          <cell r="J1048" t="str">
            <v>เทียนอ้าย</v>
          </cell>
          <cell r="K1048" t="str">
            <v>3 5019 00687 69 1</v>
          </cell>
          <cell r="L1048" t="str">
            <v>สารภี</v>
          </cell>
          <cell r="M1048" t="str">
            <v>เชียงใหม่ 3</v>
          </cell>
          <cell r="N1048">
            <v>8</v>
          </cell>
          <cell r="O1048" t="str">
            <v>ธนาคารประชาชน</v>
          </cell>
          <cell r="P1048" t="str">
            <v>2.หลักทรัพย์ค้ำประกัน</v>
          </cell>
          <cell r="Q1048"/>
          <cell r="R1048"/>
          <cell r="S1048" t="str">
            <v>แขวงเชียงใหม่</v>
          </cell>
          <cell r="T1048" t="str">
            <v>ผบE756</v>
          </cell>
          <cell r="U1048">
            <v>2563</v>
          </cell>
          <cell r="V1048" t="str">
            <v>E955</v>
          </cell>
          <cell r="W1048">
            <v>2563</v>
          </cell>
          <cell r="X1048"/>
          <cell r="Y1048"/>
          <cell r="Z1048"/>
          <cell r="AA1048">
            <v>14</v>
          </cell>
          <cell r="AB1048">
            <v>9</v>
          </cell>
          <cell r="AC1048">
            <v>63</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นายชัยพร เทียนอ้าย</v>
          </cell>
          <cell r="BU1048">
            <v>883263010779</v>
          </cell>
          <cell r="BV1048"/>
          <cell r="BW1048"/>
          <cell r="BX1048"/>
          <cell r="BY1048"/>
          <cell r="BZ1048"/>
          <cell r="CA1048"/>
          <cell r="CB1048"/>
          <cell r="CC1048"/>
          <cell r="CD1048" t="str">
            <v>นายชัยพร เทียนอ้าย</v>
          </cell>
          <cell r="CE1048"/>
          <cell r="CF1048"/>
          <cell r="CG1048"/>
          <cell r="CH1048"/>
          <cell r="CI1048"/>
          <cell r="CJ1048"/>
          <cell r="CK1048"/>
          <cell r="CL1048"/>
          <cell r="CM1048"/>
          <cell r="CN1048"/>
          <cell r="CO1048"/>
          <cell r="CP1048"/>
        </row>
        <row r="1049">
          <cell r="B1049">
            <v>2523</v>
          </cell>
          <cell r="C1049">
            <v>1674</v>
          </cell>
          <cell r="D1049"/>
          <cell r="E1049"/>
          <cell r="F1049"/>
          <cell r="G1049">
            <v>800084769333</v>
          </cell>
          <cell r="H1049" t="str">
            <v>นาย</v>
          </cell>
          <cell r="I1049" t="str">
            <v>ประกิต</v>
          </cell>
          <cell r="J1049" t="str">
            <v>แก้วดวง</v>
          </cell>
          <cell r="K1049" t="str">
            <v>1 5099 00106 42 7</v>
          </cell>
          <cell r="L1049" t="str">
            <v>สารภี</v>
          </cell>
          <cell r="M1049" t="str">
            <v>เชียงใหม่ 3</v>
          </cell>
          <cell r="N1049">
            <v>8</v>
          </cell>
          <cell r="O1049" t="str">
            <v>ธนาคารประชาชน</v>
          </cell>
          <cell r="P1049" t="str">
            <v>1.บุคคลค้ำประกัน</v>
          </cell>
          <cell r="Q1049"/>
          <cell r="R1049"/>
          <cell r="S1049" t="str">
            <v>แขวงเชียงใหม่</v>
          </cell>
          <cell r="T1049" t="str">
            <v>ผบE762</v>
          </cell>
          <cell r="U1049">
            <v>2563</v>
          </cell>
          <cell r="V1049" t="str">
            <v>E972</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นายประกิต แก้วดวง</v>
          </cell>
          <cell r="BU1049">
            <v>883263010072</v>
          </cell>
          <cell r="BV1049"/>
          <cell r="BW1049"/>
          <cell r="BX1049"/>
          <cell r="BY1049"/>
          <cell r="BZ1049"/>
          <cell r="CA1049"/>
          <cell r="CB1049"/>
          <cell r="CC1049"/>
          <cell r="CD1049" t="str">
            <v>นายประกิต แก้วดวง</v>
          </cell>
          <cell r="CE1049"/>
          <cell r="CF1049"/>
          <cell r="CG1049"/>
          <cell r="CH1049"/>
          <cell r="CI1049"/>
          <cell r="CJ1049"/>
          <cell r="CK1049"/>
          <cell r="CL1049"/>
          <cell r="CM1049"/>
          <cell r="CN1049"/>
          <cell r="CO1049"/>
          <cell r="CP1049"/>
        </row>
        <row r="1050">
          <cell r="B1050">
            <v>2524</v>
          </cell>
          <cell r="C1050">
            <v>1675</v>
          </cell>
          <cell r="D1050"/>
          <cell r="E1050"/>
          <cell r="F1050"/>
          <cell r="G1050">
            <v>800084857765</v>
          </cell>
          <cell r="H1050" t="str">
            <v>นาย</v>
          </cell>
          <cell r="I1050" t="str">
            <v>ทวีพร</v>
          </cell>
          <cell r="J1050" t="str">
            <v>ปินตาวัน</v>
          </cell>
          <cell r="K1050" t="str">
            <v>3 5013 00179 77 5</v>
          </cell>
          <cell r="L1050" t="str">
            <v>สารภี</v>
          </cell>
          <cell r="M1050" t="str">
            <v>เชียงใหม่ 3</v>
          </cell>
          <cell r="N1050">
            <v>8</v>
          </cell>
          <cell r="O1050" t="str">
            <v>แก้ไขปัญหาหนี้นอกระบบ PSA</v>
          </cell>
          <cell r="P1050" t="str">
            <v>1.บุคคลค้ำประกัน</v>
          </cell>
          <cell r="Q1050"/>
          <cell r="R1050"/>
          <cell r="S1050" t="str">
            <v>แขวงชียงใหม่</v>
          </cell>
          <cell r="T1050" t="str">
            <v>ผบE757</v>
          </cell>
          <cell r="U1050">
            <v>2563</v>
          </cell>
          <cell r="V1050" t="str">
            <v>E956</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นายทวีพร ปินตาวัน</v>
          </cell>
          <cell r="BU1050">
            <v>883263010069</v>
          </cell>
          <cell r="BV1050"/>
          <cell r="BW1050"/>
          <cell r="BX1050"/>
          <cell r="BY1050"/>
          <cell r="BZ1050"/>
          <cell r="CA1050"/>
          <cell r="CB1050"/>
          <cell r="CC1050"/>
          <cell r="CD1050" t="str">
            <v>นายทวีพร ปินตาวัน</v>
          </cell>
          <cell r="CE1050"/>
          <cell r="CF1050"/>
          <cell r="CG1050"/>
          <cell r="CH1050"/>
          <cell r="CI1050"/>
          <cell r="CJ1050"/>
          <cell r="CK1050"/>
          <cell r="CL1050"/>
          <cell r="CM1050"/>
          <cell r="CN1050"/>
          <cell r="CO1050"/>
          <cell r="CP1050"/>
        </row>
        <row r="1051">
          <cell r="B1051">
            <v>2525</v>
          </cell>
          <cell r="C1051">
            <v>1676</v>
          </cell>
          <cell r="D1051"/>
          <cell r="E1051"/>
          <cell r="F1051"/>
          <cell r="G1051">
            <v>800091409121</v>
          </cell>
          <cell r="H1051" t="str">
            <v>นาย</v>
          </cell>
          <cell r="I1051" t="str">
            <v>สมบุญ</v>
          </cell>
          <cell r="J1051" t="str">
            <v>อุ่นคำ</v>
          </cell>
          <cell r="K1051" t="str">
            <v>5 5020 00019 78 8</v>
          </cell>
          <cell r="L1051" t="str">
            <v>สารภี</v>
          </cell>
          <cell r="M1051" t="str">
            <v>เชียงใหม่ 3</v>
          </cell>
          <cell r="N1051">
            <v>8</v>
          </cell>
          <cell r="O1051" t="str">
            <v>ธนาคารประชาชน</v>
          </cell>
          <cell r="P1051" t="str">
            <v>1.บุคคลค้ำประกัน</v>
          </cell>
          <cell r="Q1051"/>
          <cell r="R1051"/>
          <cell r="S1051" t="str">
            <v>จังหวัดลำพูน</v>
          </cell>
          <cell r="T1051" t="str">
            <v>ผบ2428</v>
          </cell>
          <cell r="U1051">
            <v>2563</v>
          </cell>
          <cell r="V1051" t="str">
            <v>ผบ.43</v>
          </cell>
          <cell r="W1051">
            <v>2564</v>
          </cell>
          <cell r="X1051"/>
          <cell r="Y1051"/>
          <cell r="Z1051"/>
          <cell r="AA1051">
            <v>9</v>
          </cell>
          <cell r="AB1051">
            <v>3</v>
          </cell>
          <cell r="AC1051">
            <v>64</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นายสมบุญ อุ่นคำ</v>
          </cell>
          <cell r="BU1051">
            <v>883263010051</v>
          </cell>
          <cell r="BV1051"/>
          <cell r="BW1051"/>
          <cell r="BX1051"/>
          <cell r="BY1051"/>
          <cell r="BZ1051"/>
          <cell r="CA1051"/>
          <cell r="CB1051"/>
          <cell r="CC1051"/>
          <cell r="CD1051" t="str">
            <v>นายสมบุญ อุ่นคำ</v>
          </cell>
          <cell r="CE1051"/>
          <cell r="CF1051"/>
          <cell r="CG1051"/>
          <cell r="CH1051"/>
          <cell r="CI1051"/>
          <cell r="CJ1051"/>
          <cell r="CK1051"/>
          <cell r="CL1051"/>
          <cell r="CM1051"/>
          <cell r="CN1051"/>
          <cell r="CO1051"/>
          <cell r="CP1051"/>
        </row>
        <row r="1052">
          <cell r="B1052">
            <v>2526</v>
          </cell>
          <cell r="C1052">
            <v>1677</v>
          </cell>
          <cell r="D1052"/>
          <cell r="E1052"/>
          <cell r="F1052"/>
          <cell r="G1052">
            <v>800095184720</v>
          </cell>
          <cell r="H1052" t="str">
            <v>นางสาว</v>
          </cell>
          <cell r="I1052" t="str">
            <v>รัตนา</v>
          </cell>
          <cell r="J1052" t="str">
            <v>วณีสอน</v>
          </cell>
          <cell r="K1052" t="str">
            <v>2 5003 00021 57 9</v>
          </cell>
          <cell r="L1052" t="str">
            <v>สารภี</v>
          </cell>
          <cell r="M1052" t="str">
            <v>เชียงใหม่ 3</v>
          </cell>
          <cell r="N1052">
            <v>8</v>
          </cell>
          <cell r="O1052" t="str">
            <v>ธนาคารประชาชน</v>
          </cell>
          <cell r="P1052" t="str">
            <v>1.บุคคลค้ำประกัน</v>
          </cell>
          <cell r="Q1052"/>
          <cell r="R1052"/>
          <cell r="S1052" t="str">
            <v>แขวงชียงใหม่</v>
          </cell>
          <cell r="T1052"/>
          <cell r="U1052"/>
          <cell r="V1052"/>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นางสาวรัตนา วณีสอน</v>
          </cell>
          <cell r="BU1052">
            <v>883263010086</v>
          </cell>
          <cell r="BV1052"/>
          <cell r="BW1052"/>
          <cell r="BX1052"/>
          <cell r="BY1052"/>
          <cell r="BZ1052"/>
          <cell r="CA1052"/>
          <cell r="CB1052"/>
          <cell r="CC1052"/>
          <cell r="CD1052" t="str">
            <v>นางสาวรัตนา วณีสอน</v>
          </cell>
          <cell r="CE1052"/>
          <cell r="CF1052"/>
          <cell r="CG1052"/>
          <cell r="CH1052"/>
          <cell r="CI1052"/>
          <cell r="CJ1052"/>
          <cell r="CK1052"/>
          <cell r="CL1052"/>
          <cell r="CM1052"/>
          <cell r="CN1052"/>
          <cell r="CO1052"/>
          <cell r="CP1052"/>
        </row>
        <row r="1053">
          <cell r="B1053">
            <v>2527</v>
          </cell>
          <cell r="C1053">
            <v>1678</v>
          </cell>
          <cell r="D1053"/>
          <cell r="E1053"/>
          <cell r="F1053"/>
          <cell r="G1053">
            <v>800014579661</v>
          </cell>
          <cell r="H1053" t="str">
            <v>นางสาว</v>
          </cell>
          <cell r="I1053" t="str">
            <v>อำไพ</v>
          </cell>
          <cell r="J1053" t="str">
            <v>จันทรา</v>
          </cell>
          <cell r="K1053" t="str">
            <v>3 5019 00430 89 4</v>
          </cell>
          <cell r="L1053" t="str">
            <v>สารภี</v>
          </cell>
          <cell r="M1053" t="str">
            <v>เชียงใหม่ 3</v>
          </cell>
          <cell r="N1053">
            <v>8</v>
          </cell>
          <cell r="O1053" t="str">
            <v>ธนาคารประชาชน</v>
          </cell>
          <cell r="P1053" t="str">
            <v>1.บุคคลค้ำประกัน</v>
          </cell>
          <cell r="Q1053"/>
          <cell r="R1053"/>
          <cell r="S1053"/>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นางสาวอำไพ จันทรา</v>
          </cell>
          <cell r="BU1053">
            <v>0</v>
          </cell>
          <cell r="BV1053"/>
          <cell r="BW1053"/>
          <cell r="BX1053"/>
          <cell r="BY1053"/>
          <cell r="BZ1053"/>
          <cell r="CA1053"/>
          <cell r="CB1053"/>
          <cell r="CC1053"/>
          <cell r="CD1053" t="str">
            <v>นางสาวอำไพ จันทรา</v>
          </cell>
          <cell r="CE1053"/>
          <cell r="CF1053"/>
          <cell r="CG1053"/>
          <cell r="CH1053"/>
          <cell r="CI1053"/>
          <cell r="CJ1053"/>
          <cell r="CK1053"/>
          <cell r="CL1053"/>
          <cell r="CM1053"/>
          <cell r="CN1053"/>
          <cell r="CO1053"/>
          <cell r="CP1053"/>
        </row>
        <row r="1054">
          <cell r="B1054">
            <v>2528</v>
          </cell>
          <cell r="C1054">
            <v>1679</v>
          </cell>
          <cell r="D1054"/>
          <cell r="E1054"/>
          <cell r="F1054"/>
          <cell r="G1054">
            <v>800015109807</v>
          </cell>
          <cell r="H1054" t="str">
            <v>นาย</v>
          </cell>
          <cell r="I1054" t="str">
            <v>นราห์</v>
          </cell>
          <cell r="J1054" t="str">
            <v>ชมภูยอด</v>
          </cell>
          <cell r="K1054" t="str">
            <v>3 5013 00755 06 7</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ผบ6971</v>
          </cell>
          <cell r="U1054">
            <v>2559</v>
          </cell>
          <cell r="V1054">
            <v>5374</v>
          </cell>
          <cell r="W1054">
            <v>2559</v>
          </cell>
          <cell r="X1054"/>
          <cell r="Y1054"/>
          <cell r="Z1054"/>
          <cell r="AA1054">
            <v>2</v>
          </cell>
          <cell r="AB1054">
            <v>8</v>
          </cell>
          <cell r="AC1054">
            <v>2559</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นายนราห์ ชมภูยอด</v>
          </cell>
          <cell r="BU1054">
            <v>823758010658</v>
          </cell>
          <cell r="BV1054"/>
          <cell r="BW1054"/>
          <cell r="BX1054"/>
          <cell r="BY1054"/>
          <cell r="BZ1054"/>
          <cell r="CA1054"/>
          <cell r="CB1054"/>
          <cell r="CC1054"/>
          <cell r="CD1054" t="str">
            <v>นายนราห์ ชมภูยอด</v>
          </cell>
          <cell r="CE1054"/>
          <cell r="CF1054"/>
          <cell r="CG1054"/>
          <cell r="CH1054"/>
          <cell r="CI1054"/>
          <cell r="CJ1054"/>
          <cell r="CK1054"/>
          <cell r="CL1054"/>
          <cell r="CM1054"/>
          <cell r="CN1054"/>
          <cell r="CO1054"/>
          <cell r="CP1054"/>
        </row>
        <row r="1055">
          <cell r="B1055">
            <v>2529</v>
          </cell>
          <cell r="C1055">
            <v>1680</v>
          </cell>
          <cell r="D1055"/>
          <cell r="E1055"/>
          <cell r="F1055"/>
          <cell r="G1055">
            <v>800066488126</v>
          </cell>
          <cell r="H1055" t="str">
            <v>นาง</v>
          </cell>
          <cell r="I1055" t="str">
            <v>ปวีณา</v>
          </cell>
          <cell r="J1055" t="str">
            <v>กาติ๊บ</v>
          </cell>
          <cell r="K1055" t="str">
            <v>1 5099 00186 05 6</v>
          </cell>
          <cell r="L1055" t="str">
            <v>สารภี</v>
          </cell>
          <cell r="M1055" t="str">
            <v>เชียงใหม่ 3</v>
          </cell>
          <cell r="N1055">
            <v>8</v>
          </cell>
          <cell r="O1055" t="str">
            <v>ธนาคารประชาชน</v>
          </cell>
          <cell r="P1055" t="str">
            <v>4.ไม่มีหลักประกัน</v>
          </cell>
          <cell r="Q1055"/>
          <cell r="R1055"/>
          <cell r="S1055" t="str">
            <v>จังหวัดเชียงคำ</v>
          </cell>
          <cell r="T1055" t="str">
            <v>ผบE252</v>
          </cell>
          <cell r="U1055">
            <v>2563</v>
          </cell>
          <cell r="V1055" t="str">
            <v>ผบE129</v>
          </cell>
          <cell r="W1055">
            <v>2563</v>
          </cell>
          <cell r="X1055"/>
          <cell r="Y1055"/>
          <cell r="Z1055"/>
          <cell r="AA1055">
            <v>8</v>
          </cell>
          <cell r="AB1055">
            <v>9</v>
          </cell>
          <cell r="AC1055">
            <v>2563</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นางปวีณา กาติ๊บ</v>
          </cell>
          <cell r="BU1055">
            <v>883262011768</v>
          </cell>
          <cell r="BV1055"/>
          <cell r="BW1055"/>
          <cell r="BX1055"/>
          <cell r="BY1055"/>
          <cell r="BZ1055"/>
          <cell r="CA1055"/>
          <cell r="CB1055"/>
          <cell r="CC1055"/>
          <cell r="CD1055" t="str">
            <v>นางปวีณา กาติ๊บ</v>
          </cell>
          <cell r="CE1055"/>
          <cell r="CF1055"/>
          <cell r="CG1055"/>
          <cell r="CH1055"/>
          <cell r="CI1055"/>
          <cell r="CJ1055"/>
          <cell r="CK1055"/>
          <cell r="CL1055"/>
          <cell r="CM1055"/>
          <cell r="CN1055"/>
          <cell r="CO1055"/>
          <cell r="CP1055"/>
        </row>
        <row r="1056">
          <cell r="B1056">
            <v>2530</v>
          </cell>
          <cell r="C1056">
            <v>1681</v>
          </cell>
          <cell r="D1056"/>
          <cell r="E1056"/>
          <cell r="F1056"/>
          <cell r="G1056">
            <v>800028152695</v>
          </cell>
          <cell r="H1056" t="str">
            <v>นางสาว</v>
          </cell>
          <cell r="I1056" t="str">
            <v>นุชจีรา</v>
          </cell>
          <cell r="J1056" t="str">
            <v>วงค์ชัย</v>
          </cell>
          <cell r="K1056" t="str">
            <v>1 5099 00225 37 0</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ผบ.2408</v>
          </cell>
          <cell r="U1056">
            <v>2562</v>
          </cell>
          <cell r="V1056" t="str">
            <v>ผบ.3667</v>
          </cell>
          <cell r="W1056">
            <v>2562</v>
          </cell>
          <cell r="X1056"/>
          <cell r="Y1056"/>
          <cell r="Z1056"/>
          <cell r="AA1056">
            <v>26</v>
          </cell>
          <cell r="AB1056">
            <v>5</v>
          </cell>
          <cell r="AC1056">
            <v>2562</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มีคำสั่งยกเลิกสืบ วันที่ 24/4/2567 เนื่องจากลูกหนี้ชำระปิดบัญชี</v>
          </cell>
          <cell r="BC1056"/>
          <cell r="BD1056"/>
          <cell r="BE1056"/>
          <cell r="BF1056"/>
          <cell r="BG1056"/>
          <cell r="BH1056"/>
          <cell r="BI1056"/>
          <cell r="BJ1056"/>
          <cell r="BK1056"/>
          <cell r="BL1056"/>
          <cell r="BM1056"/>
          <cell r="BN1056"/>
          <cell r="BO1056"/>
          <cell r="BP1056"/>
          <cell r="BQ1056"/>
          <cell r="BR1056"/>
          <cell r="BS1056"/>
          <cell r="BT1056" t="str">
            <v>นางสาวนุชจีรา วงค์ชัย</v>
          </cell>
          <cell r="BU1056">
            <v>823761010355</v>
          </cell>
          <cell r="BV1056"/>
          <cell r="BW1056"/>
          <cell r="BX1056"/>
          <cell r="BY1056"/>
          <cell r="BZ1056"/>
          <cell r="CA1056"/>
          <cell r="CB1056"/>
          <cell r="CC1056"/>
          <cell r="CD1056" t="str">
            <v>นางสาวนุชจีรา วงค์ชัย</v>
          </cell>
          <cell r="CE1056"/>
          <cell r="CF1056"/>
          <cell r="CG1056"/>
          <cell r="CH1056"/>
          <cell r="CI1056"/>
          <cell r="CJ1056"/>
          <cell r="CK1056"/>
          <cell r="CL1056"/>
          <cell r="CM1056"/>
          <cell r="CN1056"/>
          <cell r="CO1056"/>
          <cell r="CP1056"/>
        </row>
        <row r="1057">
          <cell r="B1057">
            <v>2531</v>
          </cell>
          <cell r="C1057">
            <v>1682</v>
          </cell>
          <cell r="D1057"/>
          <cell r="E1057"/>
          <cell r="F1057"/>
          <cell r="G1057">
            <v>800122722955</v>
          </cell>
          <cell r="H1057" t="str">
            <v>นาง</v>
          </cell>
          <cell r="I1057" t="str">
            <v>ศิริพร</v>
          </cell>
          <cell r="J1057" t="str">
            <v>ทาเรือน</v>
          </cell>
          <cell r="K1057" t="str">
            <v>3 5012 00151 28 3</v>
          </cell>
          <cell r="L1057" t="str">
            <v>สันป่าตอง</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ผบE459</v>
          </cell>
          <cell r="U1057">
            <v>2566</v>
          </cell>
          <cell r="V1057"/>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cell r="BM1057"/>
          <cell r="BN1057"/>
          <cell r="BO1057"/>
          <cell r="BP1057"/>
          <cell r="BQ1057"/>
          <cell r="BR1057"/>
          <cell r="BS1057"/>
          <cell r="BT1057" t="str">
            <v>นางศิริพร ทาเรือน</v>
          </cell>
          <cell r="BU1057">
            <v>888165010396</v>
          </cell>
          <cell r="BV1057"/>
          <cell r="BW1057"/>
          <cell r="BX1057"/>
          <cell r="BY1057"/>
          <cell r="BZ1057"/>
          <cell r="CA1057"/>
          <cell r="CB1057"/>
          <cell r="CC1057"/>
          <cell r="CD1057" t="str">
            <v>นางศิริพร ทาเรือน</v>
          </cell>
          <cell r="CE1057"/>
          <cell r="CF1057"/>
          <cell r="CG1057"/>
          <cell r="CH1057"/>
          <cell r="CI1057"/>
          <cell r="CJ1057"/>
          <cell r="CK1057"/>
          <cell r="CL1057"/>
          <cell r="CM1057"/>
          <cell r="CN1057"/>
          <cell r="CO1057"/>
          <cell r="CP1057"/>
        </row>
        <row r="1058">
          <cell r="B1058">
            <v>2532</v>
          </cell>
          <cell r="C1058">
            <v>1683</v>
          </cell>
          <cell r="D1058"/>
          <cell r="E1058"/>
          <cell r="F1058"/>
          <cell r="G1058">
            <v>800095120146</v>
          </cell>
          <cell r="H1058" t="str">
            <v>นาย</v>
          </cell>
          <cell r="I1058" t="str">
            <v>ขยัน</v>
          </cell>
          <cell r="J1058" t="str">
            <v>ธรรมไชย</v>
          </cell>
          <cell r="K1058" t="str">
            <v>3 5012 01051 79 7</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ผบE5492</v>
          </cell>
          <cell r="U1058">
            <v>2565</v>
          </cell>
          <cell r="V1058" t="str">
            <v>ผบE7605</v>
          </cell>
          <cell r="W1058">
            <v>2565</v>
          </cell>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นายขยัน ธรรมไชย</v>
          </cell>
          <cell r="BU1058">
            <v>888165010390</v>
          </cell>
          <cell r="BV1058"/>
          <cell r="BW1058"/>
          <cell r="BX1058"/>
          <cell r="BY1058"/>
          <cell r="BZ1058"/>
          <cell r="CA1058"/>
          <cell r="CB1058"/>
          <cell r="CC1058"/>
          <cell r="CD1058" t="str">
            <v>นายขยัน ธรรมไชย</v>
          </cell>
          <cell r="CE1058"/>
          <cell r="CF1058"/>
          <cell r="CG1058"/>
          <cell r="CH1058"/>
          <cell r="CI1058"/>
          <cell r="CJ1058"/>
          <cell r="CK1058"/>
          <cell r="CL1058"/>
          <cell r="CM1058"/>
          <cell r="CN1058"/>
          <cell r="CO1058"/>
          <cell r="CP1058"/>
        </row>
        <row r="1059">
          <cell r="B1059">
            <v>2533</v>
          </cell>
          <cell r="C1059">
            <v>1684</v>
          </cell>
          <cell r="D1059"/>
          <cell r="E1059"/>
          <cell r="F1059"/>
          <cell r="G1059">
            <v>800046648195</v>
          </cell>
          <cell r="H1059" t="str">
            <v>นาย</v>
          </cell>
          <cell r="I1059" t="str">
            <v>นคร</v>
          </cell>
          <cell r="J1059" t="str">
            <v>สะสมจิตต์</v>
          </cell>
          <cell r="K1059" t="str">
            <v>3 5012 00608 45 3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ผบE5494</v>
          </cell>
          <cell r="U1059">
            <v>2565</v>
          </cell>
          <cell r="V1059"/>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นายนคร สะสมจิตต์</v>
          </cell>
          <cell r="BU1059">
            <v>888165010397</v>
          </cell>
          <cell r="BV1059"/>
          <cell r="BW1059"/>
          <cell r="BX1059"/>
          <cell r="BY1059"/>
          <cell r="BZ1059"/>
          <cell r="CA1059"/>
          <cell r="CB1059"/>
          <cell r="CC1059"/>
          <cell r="CD1059" t="str">
            <v>นายนคร สะสมจิตต์</v>
          </cell>
          <cell r="CE1059"/>
          <cell r="CF1059"/>
          <cell r="CG1059"/>
          <cell r="CH1059"/>
          <cell r="CI1059"/>
          <cell r="CJ1059"/>
          <cell r="CK1059"/>
          <cell r="CL1059"/>
          <cell r="CM1059"/>
          <cell r="CN1059"/>
          <cell r="CO1059"/>
          <cell r="CP1059"/>
        </row>
        <row r="1060">
          <cell r="B1060">
            <v>2534</v>
          </cell>
          <cell r="C1060">
            <v>1685</v>
          </cell>
          <cell r="D1060"/>
          <cell r="E1060"/>
          <cell r="F1060"/>
          <cell r="G1060">
            <v>800030228533</v>
          </cell>
          <cell r="H1060" t="str">
            <v>นาง</v>
          </cell>
          <cell r="I1060" t="str">
            <v>ศิริขวัญ</v>
          </cell>
          <cell r="J1060" t="str">
            <v>ตาวงค์</v>
          </cell>
          <cell r="K1060" t="str">
            <v>3 5010 00262 72 3</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cell r="R1060"/>
          <cell r="S1060" t="str">
            <v>จังหวัดฝาง</v>
          </cell>
          <cell r="T1060" t="str">
            <v>ผบE1409</v>
          </cell>
          <cell r="U1060">
            <v>2566</v>
          </cell>
          <cell r="V1060" t="str">
            <v>ผบE1556</v>
          </cell>
          <cell r="W1060">
            <v>2566</v>
          </cell>
          <cell r="X1060">
            <v>12</v>
          </cell>
          <cell r="Y1060">
            <v>12</v>
          </cell>
          <cell r="Z1060">
            <v>2566</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นางศิริขวัญ ตาวงค์</v>
          </cell>
          <cell r="BU1060">
            <v>883265010394</v>
          </cell>
          <cell r="BV1060"/>
          <cell r="BW1060"/>
          <cell r="BX1060"/>
          <cell r="BY1060"/>
          <cell r="BZ1060"/>
          <cell r="CA1060"/>
          <cell r="CB1060"/>
          <cell r="CC1060"/>
          <cell r="CD1060" t="str">
            <v>นางศิริขวัญ ตาวงค์</v>
          </cell>
          <cell r="CE1060"/>
          <cell r="CF1060"/>
          <cell r="CG1060"/>
          <cell r="CH1060"/>
          <cell r="CI1060"/>
          <cell r="CJ1060"/>
          <cell r="CK1060"/>
          <cell r="CL1060"/>
          <cell r="CM1060"/>
          <cell r="CN1060"/>
          <cell r="CO1060"/>
          <cell r="CP1060"/>
        </row>
        <row r="1061">
          <cell r="B1061">
            <v>2535</v>
          </cell>
          <cell r="C1061">
            <v>1686</v>
          </cell>
          <cell r="D1061"/>
          <cell r="E1061"/>
          <cell r="F1061"/>
          <cell r="G1061">
            <v>800090838734</v>
          </cell>
          <cell r="H1061" t="str">
            <v>นางสาว</v>
          </cell>
          <cell r="I1061" t="str">
            <v>นิภา</v>
          </cell>
          <cell r="J1061" t="str">
            <v>บัวแผน</v>
          </cell>
          <cell r="K1061" t="str">
            <v>3 5099 00075 67 6</v>
          </cell>
          <cell r="L1061" t="str">
            <v>ดอยเต่า</v>
          </cell>
          <cell r="M1061" t="str">
            <v>เชียงใหม่ 3</v>
          </cell>
          <cell r="N1061">
            <v>8</v>
          </cell>
          <cell r="O1061" t="str">
            <v>ห้องแถว</v>
          </cell>
          <cell r="P1061" t="str">
            <v>1.บุคคลค้ำประกัน</v>
          </cell>
          <cell r="Q1061"/>
          <cell r="R1061"/>
          <cell r="S1061" t="str">
            <v>แขวงเชียงใหม่</v>
          </cell>
          <cell r="T1061" t="str">
            <v>ผบE6886</v>
          </cell>
          <cell r="U1061">
            <v>2566</v>
          </cell>
          <cell r="V1061">
            <v>8675</v>
          </cell>
          <cell r="W1061">
            <v>2566</v>
          </cell>
          <cell r="X1061"/>
          <cell r="Y1061"/>
          <cell r="Z1061"/>
          <cell r="AA1061">
            <v>25</v>
          </cell>
          <cell r="AB1061">
            <v>9</v>
          </cell>
          <cell r="AC1061">
            <v>2566</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cell r="BM1061"/>
          <cell r="BN1061"/>
          <cell r="BO1061"/>
          <cell r="BP1061"/>
          <cell r="BQ1061"/>
          <cell r="BR1061"/>
          <cell r="BS1061"/>
          <cell r="BT1061" t="str">
            <v>นางสาวนิภา บัวแผน</v>
          </cell>
          <cell r="BU1061">
            <v>888166010121</v>
          </cell>
          <cell r="BV1061"/>
          <cell r="BW1061"/>
          <cell r="BX1061"/>
          <cell r="BY1061"/>
          <cell r="BZ1061"/>
          <cell r="CA1061"/>
          <cell r="CB1061"/>
          <cell r="CC1061"/>
          <cell r="CD1061" t="str">
            <v>นางสาวนิภา บัวแผน</v>
          </cell>
          <cell r="CE1061"/>
          <cell r="CF1061"/>
          <cell r="CG1061"/>
          <cell r="CH1061"/>
          <cell r="CI1061"/>
          <cell r="CJ1061"/>
          <cell r="CK1061"/>
          <cell r="CL1061"/>
          <cell r="CM1061"/>
          <cell r="CN1061"/>
          <cell r="CO1061"/>
          <cell r="CP1061"/>
        </row>
        <row r="1062">
          <cell r="B1062">
            <v>2536</v>
          </cell>
          <cell r="C1062">
            <v>1687</v>
          </cell>
          <cell r="D1062"/>
          <cell r="E1062"/>
          <cell r="F1062"/>
          <cell r="G1062">
            <v>800090837652</v>
          </cell>
          <cell r="H1062" t="str">
            <v>นางสาว</v>
          </cell>
          <cell r="I1062" t="str">
            <v>วิลาวรรณ</v>
          </cell>
          <cell r="J1062" t="str">
            <v>แสงศิริ</v>
          </cell>
          <cell r="K1062" t="str">
            <v>3 5099 00075 75 7</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ผบE6884</v>
          </cell>
          <cell r="U1062">
            <v>2566</v>
          </cell>
          <cell r="V1062">
            <v>8674</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นางสาววิลาวรรณ แสงศิริ</v>
          </cell>
          <cell r="BU1062">
            <v>888166010122</v>
          </cell>
          <cell r="BV1062"/>
          <cell r="BW1062"/>
          <cell r="BX1062"/>
          <cell r="BY1062"/>
          <cell r="BZ1062"/>
          <cell r="CA1062"/>
          <cell r="CB1062"/>
          <cell r="CC1062"/>
          <cell r="CD1062" t="str">
            <v>นางสาววิลาวรรณ แสงศิริ</v>
          </cell>
          <cell r="CE1062"/>
          <cell r="CF1062"/>
          <cell r="CG1062"/>
          <cell r="CH1062"/>
          <cell r="CI1062"/>
          <cell r="CJ1062"/>
          <cell r="CK1062"/>
          <cell r="CL1062"/>
          <cell r="CM1062"/>
          <cell r="CN1062"/>
          <cell r="CO1062"/>
          <cell r="CP1062"/>
        </row>
        <row r="1063">
          <cell r="B1063">
            <v>2537</v>
          </cell>
          <cell r="C1063">
            <v>1689</v>
          </cell>
          <cell r="D1063"/>
          <cell r="E1063"/>
          <cell r="F1063"/>
          <cell r="G1063">
            <v>800054861417</v>
          </cell>
          <cell r="H1063" t="str">
            <v>นาง</v>
          </cell>
          <cell r="I1063" t="str">
            <v>ศรีออน</v>
          </cell>
          <cell r="J1063" t="str">
            <v>ต๊ะทา</v>
          </cell>
          <cell r="K1063" t="str">
            <v>3 5003 00230 06 1</v>
          </cell>
          <cell r="L1063" t="str">
            <v>แม่แจ่ม</v>
          </cell>
          <cell r="M1063" t="str">
            <v>เชียงใหม่ 3</v>
          </cell>
          <cell r="N1063">
            <v>8</v>
          </cell>
          <cell r="O1063" t="str">
            <v>สินเชื่อพัฒนาองค์กรชุมชน</v>
          </cell>
          <cell r="P1063" t="str">
            <v>1.บุคคลค้ำประกัน</v>
          </cell>
          <cell r="Q1063"/>
          <cell r="R1063"/>
          <cell r="S1063" t="str">
            <v>จังหวัดฮอด</v>
          </cell>
          <cell r="T1063" t="str">
            <v>ผบE716</v>
          </cell>
          <cell r="U1063">
            <v>2566</v>
          </cell>
          <cell r="V1063" t="str">
            <v>ผบE913</v>
          </cell>
          <cell r="W1063">
            <v>2566</v>
          </cell>
          <cell r="X1063"/>
          <cell r="Y1063"/>
          <cell r="Z1063"/>
          <cell r="AA1063">
            <v>26</v>
          </cell>
          <cell r="AB1063">
            <v>7</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นางศรีออน ต๊ะทา</v>
          </cell>
          <cell r="BU1063">
            <v>888166010132</v>
          </cell>
          <cell r="BV1063"/>
          <cell r="BW1063"/>
          <cell r="BX1063"/>
          <cell r="BY1063"/>
          <cell r="BZ1063"/>
          <cell r="CA1063"/>
          <cell r="CB1063"/>
          <cell r="CC1063"/>
          <cell r="CD1063" t="str">
            <v>นางศรีออน ต๊ะทา</v>
          </cell>
          <cell r="CE1063"/>
          <cell r="CF1063"/>
          <cell r="CG1063"/>
          <cell r="CH1063"/>
          <cell r="CI1063"/>
          <cell r="CJ1063"/>
          <cell r="CK1063"/>
          <cell r="CL1063"/>
          <cell r="CM1063"/>
          <cell r="CN1063"/>
          <cell r="CO1063"/>
          <cell r="CP1063"/>
        </row>
        <row r="1064">
          <cell r="B1064">
            <v>2538</v>
          </cell>
          <cell r="C1064">
            <v>1690</v>
          </cell>
          <cell r="D1064"/>
          <cell r="E1064"/>
          <cell r="F1064"/>
          <cell r="G1064">
            <v>800124744700</v>
          </cell>
          <cell r="H1064" t="str">
            <v>นางสาว</v>
          </cell>
          <cell r="I1064" t="str">
            <v>แก้วกานดา</v>
          </cell>
          <cell r="J1064" t="str">
            <v>พงษ์ศรี</v>
          </cell>
          <cell r="K1064" t="str">
            <v>3 5014 00700 68 0</v>
          </cell>
          <cell r="L1064" t="str">
            <v>สันทราย</v>
          </cell>
          <cell r="M1064" t="str">
            <v>เชียงใหม่ 2</v>
          </cell>
          <cell r="N1064">
            <v>8</v>
          </cell>
          <cell r="O1064" t="str">
            <v>สินเชื่อเสริมพลังฐานราก</v>
          </cell>
          <cell r="P1064" t="str">
            <v>1.บุคคลค้ำประกัน</v>
          </cell>
          <cell r="Q1064"/>
          <cell r="R1064"/>
          <cell r="S1064" t="str">
            <v>แขวงเชียงใหม่</v>
          </cell>
          <cell r="T1064" t="str">
            <v>ผบE41</v>
          </cell>
          <cell r="U1064">
            <v>2566</v>
          </cell>
          <cell r="V1064" t="str">
            <v>ผบE1712</v>
          </cell>
          <cell r="W1064">
            <v>2566</v>
          </cell>
          <cell r="X1064">
            <v>7</v>
          </cell>
          <cell r="Y1064">
            <v>3</v>
          </cell>
          <cell r="Z1064">
            <v>2566</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สืบทรัพย์แล้ว รายงานผล25/6/2567</v>
          </cell>
          <cell r="BC1064"/>
          <cell r="BD1064"/>
          <cell r="BE1064"/>
          <cell r="BF1064"/>
          <cell r="BG1064"/>
          <cell r="BH1064"/>
          <cell r="BI1064"/>
          <cell r="BJ1064"/>
          <cell r="BK1064"/>
          <cell r="BL1064"/>
          <cell r="BM1064"/>
          <cell r="BN1064"/>
          <cell r="BO1064"/>
          <cell r="BP1064"/>
          <cell r="BQ1064"/>
          <cell r="BR1064"/>
          <cell r="BS1064"/>
          <cell r="BT1064" t="str">
            <v>นางสาวแก้วกานดา พงษ์ศรี</v>
          </cell>
          <cell r="BU1064">
            <v>883265010849</v>
          </cell>
          <cell r="BV1064" t="str">
            <v>1.นางสาวเมทิกา  พงษ์ศรี</v>
          </cell>
          <cell r="BW1064" t="str">
            <v>จำเลยที่ 1</v>
          </cell>
          <cell r="BX1064" t="str">
            <v>3-5014-00700-68-0</v>
          </cell>
          <cell r="BY1064" t="str">
            <v xml:space="preserve">-ไม่พบว่ามีกรรมสิทธิ์ในที่ดิน อ.สันทราย จ.เชียงใหม่
</v>
          </cell>
          <cell r="BZ1064"/>
          <cell r="CA1064"/>
          <cell r="CB1064">
            <v>1</v>
          </cell>
          <cell r="CC1064"/>
          <cell r="CD1064" t="str">
            <v>นางสาวแก้วกานดา พงษ์ศรี</v>
          </cell>
          <cell r="CE1064"/>
          <cell r="CF1064"/>
          <cell r="CG1064"/>
          <cell r="CH1064"/>
          <cell r="CI1064"/>
          <cell r="CJ1064"/>
          <cell r="CK1064"/>
          <cell r="CL1064"/>
          <cell r="CM1064"/>
          <cell r="CN1064"/>
          <cell r="CO1064"/>
          <cell r="CP1064"/>
        </row>
        <row r="1065">
          <cell r="B1065">
            <v>2539</v>
          </cell>
          <cell r="C1065">
            <v>1691</v>
          </cell>
          <cell r="D1065"/>
          <cell r="E1065"/>
          <cell r="F1065"/>
          <cell r="G1065" t="str">
            <v>800087210210 ,  800083060270</v>
          </cell>
          <cell r="H1065" t="str">
            <v>นาง</v>
          </cell>
          <cell r="I1065" t="str">
            <v>สิริลักษณ์</v>
          </cell>
          <cell r="J1065" t="str">
            <v>รพีวิมลศุภกร</v>
          </cell>
          <cell r="K1065" t="str">
            <v>1 5099 00020 34 4</v>
          </cell>
          <cell r="L1065" t="str">
            <v>มีโชค พลาซ่า</v>
          </cell>
          <cell r="M1065" t="str">
            <v>เชียงใหม่ 2</v>
          </cell>
          <cell r="N1065">
            <v>8</v>
          </cell>
          <cell r="O1065" t="str">
            <v>สินเชื่อแก้ไขปัญหาหนี้นอกระบบ,สินเชื่อเคหะ</v>
          </cell>
          <cell r="P1065" t="str">
            <v>1.บุคคลค้ำประกัน</v>
          </cell>
          <cell r="Q1065"/>
          <cell r="R1065"/>
          <cell r="S1065" t="str">
            <v>แขวงเชียงใหม่</v>
          </cell>
          <cell r="T1065" t="str">
            <v>ผบE7155</v>
          </cell>
          <cell r="U1065">
            <v>2565</v>
          </cell>
          <cell r="V1065" t="str">
            <v>ผบE1682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cell r="BM1065"/>
          <cell r="BN1065"/>
          <cell r="BO1065"/>
          <cell r="BP1065"/>
          <cell r="BQ1065"/>
          <cell r="BR1065"/>
          <cell r="BS1065"/>
          <cell r="BT1065" t="str">
            <v>นางสิริลักษณ์ รพีวิมลศุภกร</v>
          </cell>
          <cell r="BU1065" t="str">
            <v>883265010312, 883266040003</v>
          </cell>
          <cell r="BV1065" t="str">
            <v>1.นางสิริลักษณ์  รพีวิมลศุภกร  
2.นายชาญพิศุทธิ์  รพีวิมลศุภกร
3.นายเกรียงไกร  มณีรักษ์</v>
          </cell>
          <cell r="BW1065" t="str">
            <v>จำเลยที่ 1
คู่สมรสจำเลยที่ 1
จำเลยที่ 2</v>
          </cell>
          <cell r="BX1065" t="str">
            <v xml:space="preserve">1-5099-00020-34-4
5-1002-99059-73-1
3-5006-00218-28-7
</v>
          </cell>
          <cell r="BY1065"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5"/>
          <cell r="CA1065"/>
          <cell r="CB1065">
            <v>3</v>
          </cell>
          <cell r="CC1065"/>
          <cell r="CD1065" t="str">
            <v>นางสิริลักษณ์ รพีวิมลศุภกร</v>
          </cell>
          <cell r="CE1065"/>
          <cell r="CF1065"/>
          <cell r="CG1065"/>
          <cell r="CH1065"/>
          <cell r="CI1065"/>
          <cell r="CJ1065"/>
          <cell r="CK1065"/>
          <cell r="CL1065"/>
          <cell r="CM1065"/>
          <cell r="CN1065"/>
          <cell r="CO1065"/>
          <cell r="CP1065"/>
        </row>
        <row r="1066">
          <cell r="B1066">
            <v>2540</v>
          </cell>
          <cell r="C1066">
            <v>1692</v>
          </cell>
          <cell r="D1066"/>
          <cell r="E1066"/>
          <cell r="F1066"/>
          <cell r="G1066">
            <v>800085945064</v>
          </cell>
          <cell r="H1066" t="str">
            <v>นางสาว</v>
          </cell>
          <cell r="I1066" t="str">
            <v>ศรีพรรณ</v>
          </cell>
          <cell r="J1066" t="str">
            <v>สุวรรณ</v>
          </cell>
          <cell r="K1066" t="str">
            <v>3 5014 00723 48 5</v>
          </cell>
          <cell r="L1066" t="str">
            <v>สันทราย</v>
          </cell>
          <cell r="M1066" t="str">
            <v>เชียงใหม่ 2</v>
          </cell>
          <cell r="N1066">
            <v>8</v>
          </cell>
          <cell r="O1066" t="str">
            <v>สินเชื่อแก้ไขปัญหาหนี้นอกระบบ</v>
          </cell>
          <cell r="P1066" t="str">
            <v>1.บุคคลค้ำประกัน</v>
          </cell>
          <cell r="Q1066"/>
          <cell r="R1066"/>
          <cell r="S1066" t="str">
            <v>แขวงเชียงใหม่</v>
          </cell>
          <cell r="T1066" t="str">
            <v>ผบE1468</v>
          </cell>
          <cell r="U1066">
            <v>2566</v>
          </cell>
          <cell r="V1066" t="str">
            <v>ผบE3503</v>
          </cell>
          <cell r="W1066">
            <v>2566</v>
          </cell>
          <cell r="X1066">
            <v>22</v>
          </cell>
          <cell r="Y1066">
            <v>5</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สืบแล้ว รายงานผล 25/6/2567</v>
          </cell>
          <cell r="BC1066"/>
          <cell r="BD1066"/>
          <cell r="BE1066"/>
          <cell r="BF1066"/>
          <cell r="BG1066"/>
          <cell r="BH1066"/>
          <cell r="BI1066"/>
          <cell r="BJ1066"/>
          <cell r="BK1066"/>
          <cell r="BL1066"/>
          <cell r="BM1066"/>
          <cell r="BN1066"/>
          <cell r="BO1066"/>
          <cell r="BP1066"/>
          <cell r="BQ1066"/>
          <cell r="BR1066"/>
          <cell r="BS1066"/>
          <cell r="BT1066" t="str">
            <v>นางสาวศรีพรรณ สุวรรณ</v>
          </cell>
          <cell r="BU1066">
            <v>883265010848</v>
          </cell>
          <cell r="BV1066" t="str">
            <v xml:space="preserve">1.นางสาวศรีพรรณ์  สุวรรณ 
2.นางคนึงนิตร  สุวรรณ
3.นางสาวสหัสธยา  ปินตา 
4.นายเทพฤทธิ์  ปินตา </v>
          </cell>
          <cell r="BW1066" t="str">
            <v>จำเลยที่ 1
จำเลยที่ 2
จำเลยที่ 3
คู่สมรสจำเลยที่ 3</v>
          </cell>
          <cell r="BX1066" t="str">
            <v>3-5014-00723-48-5
3-5014-00659-00-1
1-5705-00112-40-5
3-5014-00659-01-9</v>
          </cell>
          <cell r="BY106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6"/>
          <cell r="CA1066"/>
          <cell r="CB1066">
            <v>4</v>
          </cell>
          <cell r="CC1066"/>
          <cell r="CD1066" t="str">
            <v>นางสาวศรีพรรณ สุวรรณ</v>
          </cell>
          <cell r="CE1066"/>
          <cell r="CF1066"/>
          <cell r="CG1066"/>
          <cell r="CH1066"/>
          <cell r="CI1066"/>
          <cell r="CJ1066"/>
          <cell r="CK1066"/>
          <cell r="CL1066"/>
          <cell r="CM1066"/>
          <cell r="CN1066"/>
          <cell r="CO1066"/>
          <cell r="CP1066"/>
        </row>
        <row r="1067">
          <cell r="B1067">
            <v>2541</v>
          </cell>
          <cell r="C1067">
            <v>1693</v>
          </cell>
          <cell r="D1067"/>
          <cell r="E1067"/>
          <cell r="F1067"/>
          <cell r="G1067">
            <v>800048168333</v>
          </cell>
          <cell r="H1067" t="str">
            <v>นางสาว</v>
          </cell>
          <cell r="I1067" t="str">
            <v>พิทยาภรณ์</v>
          </cell>
          <cell r="J1067" t="str">
            <v>อินทะบุญ</v>
          </cell>
          <cell r="K1067" t="str">
            <v>3 5006 00070 12 3</v>
          </cell>
          <cell r="L1067" t="str">
            <v>แม่แตง</v>
          </cell>
          <cell r="M1067" t="str">
            <v>เชียงใหม่ 2</v>
          </cell>
          <cell r="N1067">
            <v>8</v>
          </cell>
          <cell r="O1067" t="str">
            <v>ธนาคารประชาชน</v>
          </cell>
          <cell r="P1067" t="str">
            <v>1.บุคคลค้ำประกัน</v>
          </cell>
          <cell r="Q1067"/>
          <cell r="R1067"/>
          <cell r="S1067" t="str">
            <v>แขวงเชียงดาว</v>
          </cell>
          <cell r="T1067" t="str">
            <v>ผบE336</v>
          </cell>
          <cell r="U1067">
            <v>2563</v>
          </cell>
          <cell r="V1067" t="str">
            <v>ผบE320</v>
          </cell>
          <cell r="W1067">
            <v>2563</v>
          </cell>
          <cell r="X1067"/>
          <cell r="Y1067"/>
          <cell r="Z1067"/>
          <cell r="AA1067">
            <v>10</v>
          </cell>
          <cell r="AB1067">
            <v>11</v>
          </cell>
          <cell r="AC1067">
            <v>2563</v>
          </cell>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cell r="BM1067"/>
          <cell r="BN1067"/>
          <cell r="BO1067"/>
          <cell r="BP1067"/>
          <cell r="BQ1067"/>
          <cell r="BR1067"/>
          <cell r="BS1067"/>
          <cell r="BT1067" t="str">
            <v>นางสาวพิทยาภรณ์ อินทะบุญ</v>
          </cell>
          <cell r="BU1067">
            <v>0</v>
          </cell>
          <cell r="BV1067"/>
          <cell r="BW1067"/>
          <cell r="BX1067"/>
          <cell r="BY1067"/>
          <cell r="BZ1067"/>
          <cell r="CA1067"/>
          <cell r="CB1067"/>
          <cell r="CC1067"/>
          <cell r="CD1067" t="str">
            <v>นางสาวพิทยาภรณ์ อินทะบุญ</v>
          </cell>
          <cell r="CE1067"/>
          <cell r="CF1067"/>
          <cell r="CG1067"/>
          <cell r="CH1067"/>
          <cell r="CI1067"/>
          <cell r="CJ1067"/>
          <cell r="CK1067"/>
          <cell r="CL1067"/>
          <cell r="CM1067"/>
          <cell r="CN1067"/>
          <cell r="CO1067"/>
          <cell r="CP1067"/>
        </row>
        <row r="1068">
          <cell r="B1068">
            <v>2542</v>
          </cell>
          <cell r="C1068">
            <v>1694</v>
          </cell>
          <cell r="D1068"/>
          <cell r="E1068"/>
          <cell r="F1068"/>
          <cell r="G1068">
            <v>800007474581</v>
          </cell>
          <cell r="H1068" t="str">
            <v>นางสาว</v>
          </cell>
          <cell r="I1068" t="str">
            <v>นิตยา</v>
          </cell>
          <cell r="J1068" t="str">
            <v>คำอินต๊ะมูล</v>
          </cell>
          <cell r="K1068" t="str">
            <v>1 5099 00061 10 5</v>
          </cell>
          <cell r="L1068" t="str">
            <v>มหาวิทยาลัยเชียงใหม่</v>
          </cell>
          <cell r="M1068" t="str">
            <v>เชียงใหม่ 2</v>
          </cell>
          <cell r="N1068">
            <v>8</v>
          </cell>
          <cell r="O1068" t="str">
            <v>สินเชื่อโครงการสวัสดิการเงินกู้แก่สมาชิก ช.พ.ค.</v>
          </cell>
          <cell r="P1068" t="str">
            <v>1.บุคคลค้ำประกัน</v>
          </cell>
          <cell r="Q1068"/>
          <cell r="R1068"/>
          <cell r="S1068" t="str">
            <v>จังหวัดเชียงใหม่</v>
          </cell>
          <cell r="T1068" t="str">
            <v>ผบE328</v>
          </cell>
          <cell r="U1068">
            <v>2566</v>
          </cell>
          <cell r="V1068" t="str">
            <v>ผบE720</v>
          </cell>
          <cell r="W1068">
            <v>2566</v>
          </cell>
          <cell r="X1068"/>
          <cell r="Y1068"/>
          <cell r="Z1068"/>
          <cell r="AA1068">
            <v>15</v>
          </cell>
          <cell r="AB1068">
            <v>5</v>
          </cell>
          <cell r="AC1068">
            <v>2566</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นางสาวนิตยา คำอินต๊ะมูล</v>
          </cell>
          <cell r="BU1068">
            <v>883265010841</v>
          </cell>
          <cell r="BV1068"/>
          <cell r="BW1068"/>
          <cell r="BX1068"/>
          <cell r="BY1068"/>
          <cell r="BZ1068"/>
          <cell r="CA1068"/>
          <cell r="CB1068"/>
          <cell r="CC1068"/>
          <cell r="CD1068" t="str">
            <v>นางสาวนิตยา คำอินต๊ะมูล</v>
          </cell>
          <cell r="CE1068"/>
          <cell r="CF1068"/>
          <cell r="CG1068"/>
          <cell r="CH1068"/>
          <cell r="CI1068"/>
          <cell r="CJ1068"/>
          <cell r="CK1068"/>
          <cell r="CL1068"/>
          <cell r="CM1068"/>
          <cell r="CN1068"/>
          <cell r="CO1068"/>
          <cell r="CP1068"/>
        </row>
        <row r="1069">
          <cell r="B1069">
            <v>2543</v>
          </cell>
          <cell r="C1069">
            <v>1695</v>
          </cell>
          <cell r="D1069"/>
          <cell r="E1069"/>
          <cell r="F1069"/>
          <cell r="G1069">
            <v>800016818349</v>
          </cell>
          <cell r="H1069" t="str">
            <v>นาง</v>
          </cell>
          <cell r="I1069" t="str">
            <v>อภิญญา</v>
          </cell>
          <cell r="J1069" t="str">
            <v>วิถี</v>
          </cell>
          <cell r="K1069" t="str">
            <v>3 5014 00597 80 3</v>
          </cell>
          <cell r="L1069" t="str">
            <v>มีโชค พลาซ่า</v>
          </cell>
          <cell r="M1069" t="str">
            <v>เชียงใหม่ 2</v>
          </cell>
          <cell r="N1069">
            <v>8</v>
          </cell>
          <cell r="O1069" t="str">
            <v>สินเชื่อเพื่อพัฒนากลุ่มอาชีพ , ลูกหนี้ค่าเบี้ยประกันภัยจ่ายแทน</v>
          </cell>
          <cell r="P1069" t="str">
            <v>1.บุคคลค้ำประกัน</v>
          </cell>
          <cell r="Q1069"/>
          <cell r="R1069"/>
          <cell r="S1069" t="str">
            <v>จังหวัดเชียงใหม่</v>
          </cell>
          <cell r="T1069" t="str">
            <v>ผบE1806</v>
          </cell>
          <cell r="U1069">
            <v>2565</v>
          </cell>
          <cell r="V1069" t="str">
            <v>ผบE152</v>
          </cell>
          <cell r="W1069">
            <v>2566</v>
          </cell>
          <cell r="X1069"/>
          <cell r="Y1069"/>
          <cell r="Z1069"/>
          <cell r="AA1069">
            <v>31</v>
          </cell>
          <cell r="AB1069">
            <v>12</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cell r="BM1069"/>
          <cell r="BN1069"/>
          <cell r="BO1069"/>
          <cell r="BP1069"/>
          <cell r="BQ1069"/>
          <cell r="BR1069"/>
          <cell r="BS1069"/>
          <cell r="BT1069" t="str">
            <v>นางอภิญญา วิถี</v>
          </cell>
          <cell r="BU1069">
            <v>883265010699</v>
          </cell>
          <cell r="BV1069"/>
          <cell r="BW1069"/>
          <cell r="BX1069"/>
          <cell r="BY1069"/>
          <cell r="BZ1069"/>
          <cell r="CA1069"/>
          <cell r="CB1069"/>
          <cell r="CC1069"/>
          <cell r="CD1069" t="str">
            <v>นางอภิญญา วิถี</v>
          </cell>
          <cell r="CE1069"/>
          <cell r="CF1069"/>
          <cell r="CG1069"/>
          <cell r="CH1069"/>
          <cell r="CI1069"/>
          <cell r="CJ1069"/>
          <cell r="CK1069"/>
          <cell r="CL1069"/>
          <cell r="CM1069"/>
          <cell r="CN1069"/>
          <cell r="CO1069"/>
          <cell r="CP1069"/>
        </row>
        <row r="1070">
          <cell r="B1070">
            <v>2544</v>
          </cell>
          <cell r="C1070">
            <v>1696</v>
          </cell>
          <cell r="D1070"/>
          <cell r="E1070"/>
          <cell r="F1070"/>
          <cell r="G1070">
            <v>800074572929</v>
          </cell>
          <cell r="H1070" t="str">
            <v>นาง</v>
          </cell>
          <cell r="I1070" t="str">
            <v>มะลิวัลย์</v>
          </cell>
          <cell r="J1070" t="str">
            <v>สุวรรณโน</v>
          </cell>
          <cell r="K1070" t="str">
            <v>3 5208 00534 62 0</v>
          </cell>
          <cell r="L1070" t="str">
            <v>เชียงใหม่</v>
          </cell>
          <cell r="M1070" t="str">
            <v>เชียงใหม่ 1</v>
          </cell>
          <cell r="N1070">
            <v>8</v>
          </cell>
          <cell r="O1070" t="str">
            <v>สินเชื่อกู้ยืมเพื่อการบริโภค</v>
          </cell>
          <cell r="P1070" t="str">
            <v>4.ไม่มีหลักประกัน</v>
          </cell>
          <cell r="Q1070"/>
          <cell r="R1070"/>
          <cell r="S1070" t="str">
            <v>แขวงลำปาง</v>
          </cell>
          <cell r="T1070" t="str">
            <v>ผบE3911</v>
          </cell>
          <cell r="U1070">
            <v>2565</v>
          </cell>
          <cell r="V1070" t="str">
            <v>ผบE4248</v>
          </cell>
          <cell r="W1070">
            <v>2565</v>
          </cell>
          <cell r="X1070">
            <v>28</v>
          </cell>
          <cell r="Y1070">
            <v>11</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สืบทรัพย์ 22/1/67 //ลงผล25/3/67//</v>
          </cell>
          <cell r="BC1070"/>
          <cell r="BD1070"/>
          <cell r="BE1070"/>
          <cell r="BF1070"/>
          <cell r="BG1070"/>
          <cell r="BH1070"/>
          <cell r="BI1070"/>
          <cell r="BJ1070"/>
          <cell r="BK1070"/>
          <cell r="BL1070"/>
          <cell r="BM1070"/>
          <cell r="BN1070"/>
          <cell r="BO1070"/>
          <cell r="BP1070"/>
          <cell r="BQ1070"/>
          <cell r="BR1070"/>
          <cell r="BS1070"/>
          <cell r="BT1070" t="str">
            <v>นางมะลิวัลย์ สุวรรณโน</v>
          </cell>
          <cell r="BU1070">
            <v>883164010388</v>
          </cell>
          <cell r="BV1070" t="str">
            <v>1.นางมะลิวัลย์  สุวรรณโน
2.นายสว่าง  สุวรรณโน</v>
          </cell>
          <cell r="BW1070" t="str">
            <v>จำเลยที่ 1
คู่สมรสจำเลยที่ 1</v>
          </cell>
          <cell r="BX1070" t="str">
            <v>3-5208-00534-62-0
3-5805-00041-37-7</v>
          </cell>
          <cell r="BY1070"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0" t="str">
            <v>ไม่พบ</v>
          </cell>
          <cell r="CA1070"/>
          <cell r="CB1070"/>
          <cell r="CC1070"/>
          <cell r="CD1070"/>
          <cell r="CE1070"/>
          <cell r="CF1070"/>
          <cell r="CG1070"/>
          <cell r="CH1070"/>
          <cell r="CI1070"/>
          <cell r="CJ1070"/>
          <cell r="CK1070"/>
          <cell r="CL1070"/>
          <cell r="CM1070"/>
          <cell r="CN1070"/>
          <cell r="CO1070"/>
          <cell r="CP1070"/>
        </row>
        <row r="1071">
          <cell r="B1071">
            <v>2545</v>
          </cell>
          <cell r="C1071">
            <v>1697</v>
          </cell>
          <cell r="D1071"/>
          <cell r="E1071"/>
          <cell r="F1071"/>
          <cell r="G1071">
            <v>800068596926</v>
          </cell>
          <cell r="H1071" t="str">
            <v>นางสาว</v>
          </cell>
          <cell r="I1071" t="str">
            <v>ปราณี</v>
          </cell>
          <cell r="J1071" t="str">
            <v>แซ่อึ้ง</v>
          </cell>
          <cell r="K1071" t="str">
            <v>2-6005-00018-79-6</v>
          </cell>
          <cell r="L1071" t="str">
            <v>เชียงใหม่</v>
          </cell>
          <cell r="M1071" t="str">
            <v>เชียงใหม่ 1</v>
          </cell>
          <cell r="N1071">
            <v>8</v>
          </cell>
          <cell r="O1071" t="str">
            <v>สินเชื่อกู้ยืมเพื่อการบริโภค</v>
          </cell>
          <cell r="P1071" t="str">
            <v>1.บุคคลค้ำประกัน</v>
          </cell>
          <cell r="Q1071"/>
          <cell r="R1071"/>
          <cell r="S1071" t="str">
            <v>แขวงเชียงใหม่</v>
          </cell>
          <cell r="T1071" t="str">
            <v>ผบE2734</v>
          </cell>
          <cell r="U1071">
            <v>2566</v>
          </cell>
          <cell r="V1071" t="str">
            <v>ผบE5669</v>
          </cell>
          <cell r="W1071">
            <v>2566</v>
          </cell>
          <cell r="X1071">
            <v>10</v>
          </cell>
          <cell r="Y1071">
            <v>7</v>
          </cell>
          <cell r="Z1071">
            <v>2566</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//ลงผล29/3/67//</v>
          </cell>
          <cell r="BC1071"/>
          <cell r="BD1071"/>
          <cell r="BE1071"/>
          <cell r="BF1071"/>
          <cell r="BG1071"/>
          <cell r="BH1071"/>
          <cell r="BI1071"/>
          <cell r="BJ1071"/>
          <cell r="BK1071"/>
          <cell r="BL1071"/>
          <cell r="BM1071"/>
          <cell r="BN1071"/>
          <cell r="BO1071"/>
          <cell r="BP1071"/>
          <cell r="BQ1071"/>
          <cell r="BR1071"/>
          <cell r="BS1071"/>
          <cell r="BT1071" t="str">
            <v>นางสาวปราณี แซ่อึ้ง</v>
          </cell>
          <cell r="BU1071">
            <v>883165010895</v>
          </cell>
          <cell r="BV1071" t="str">
            <v>1.นางสาวปราณี แซ่อึ้ง 
2.นายจบ พัมธน่วม
3.นายกิติพัทธ์ ภู่โทสนธิ์
4.นางสาวชญาน์นันทท์ เกียรปรีชาพล</v>
          </cell>
          <cell r="BW1071" t="str">
            <v>จำเลยที่ 1
คู่สมรสจำเลยที่ 1
จำเลยที่ 2
จำเลยที่ 3</v>
          </cell>
          <cell r="BX1071" t="str">
            <v>2-6005-00018-79-1
3-6005-00395-91-7
3-6001-00810-59-3
3-6005-00060-34-6</v>
          </cell>
          <cell r="BY1071"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1" t="str">
            <v>พบ</v>
          </cell>
          <cell r="CA1071"/>
          <cell r="CB1071">
            <v>4</v>
          </cell>
          <cell r="CC1071"/>
          <cell r="CD1071" t="str">
            <v>นางสาวปราณี แซ่อึ้ง</v>
          </cell>
          <cell r="CE1071"/>
          <cell r="CF1071"/>
          <cell r="CG1071"/>
          <cell r="CH1071"/>
          <cell r="CI1071"/>
          <cell r="CJ1071"/>
          <cell r="CK1071"/>
          <cell r="CL1071"/>
          <cell r="CM1071"/>
          <cell r="CN1071"/>
          <cell r="CO1071"/>
          <cell r="CP1071"/>
        </row>
        <row r="1072">
          <cell r="B1072">
            <v>2546</v>
          </cell>
          <cell r="C1072">
            <v>1698</v>
          </cell>
          <cell r="D1072"/>
          <cell r="E1072"/>
          <cell r="F1072"/>
          <cell r="G1072" t="str">
            <v>800081967104 , 800104073112</v>
          </cell>
          <cell r="H1072" t="str">
            <v>นาย</v>
          </cell>
          <cell r="I1072" t="str">
            <v>สมชาย</v>
          </cell>
          <cell r="J1072" t="str">
            <v>กันนะ</v>
          </cell>
          <cell r="K1072" t="str">
            <v>8-5020-73012-08-7</v>
          </cell>
          <cell r="L1072" t="str">
            <v>เมญ่าเชียงใหม่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ผบE313</v>
          </cell>
          <cell r="U1072">
            <v>2566</v>
          </cell>
          <cell r="V1072" t="str">
            <v>ผบE2104</v>
          </cell>
          <cell r="W1072">
            <v>2566</v>
          </cell>
          <cell r="X1072">
            <v>18</v>
          </cell>
          <cell r="Y1072">
            <v>4</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5/05/67//ลงผล 21/5/67//รายงานผล23/5/67</v>
          </cell>
          <cell r="BC1072"/>
          <cell r="BD1072"/>
          <cell r="BE1072"/>
          <cell r="BF1072"/>
          <cell r="BG1072"/>
          <cell r="BH1072"/>
          <cell r="BI1072"/>
          <cell r="BJ1072"/>
          <cell r="BK1072"/>
          <cell r="BL1072"/>
          <cell r="BM1072"/>
          <cell r="BN1072"/>
          <cell r="BO1072"/>
          <cell r="BP1072"/>
          <cell r="BQ1072"/>
          <cell r="BR1072"/>
          <cell r="BS1072"/>
          <cell r="BT1072" t="str">
            <v>นายสมชาย กันนะ</v>
          </cell>
          <cell r="BU1072">
            <v>883165010727</v>
          </cell>
          <cell r="BV1072" t="str">
            <v>1.นายสมชาย กันนะ
2.นางมนัสนันท์ บุญมาติ
3.นางสาวณษมณ จินดาวงศ์
4.นายบรณต เลิศศิลป์</v>
          </cell>
          <cell r="BW1072" t="str">
            <v>จำเลยที่ 1
จำเลยที่ 2
จำเลยที่ 3
คู่สมรสจำเลยที่ 3</v>
          </cell>
          <cell r="BX1072" t="str">
            <v xml:space="preserve">8-5020-73012-08-7
3-5009-00756-81-1
3-5016-00777-46-4
3-1009-00971-32-4
</v>
          </cell>
          <cell r="BY107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2" t="str">
            <v>ไม่พบ</v>
          </cell>
          <cell r="CA1072"/>
          <cell r="CB1072">
            <v>4</v>
          </cell>
          <cell r="CC1072"/>
          <cell r="CD1072" t="str">
            <v>นายสมชาย กันนะ</v>
          </cell>
          <cell r="CE1072"/>
          <cell r="CF1072"/>
          <cell r="CG1072"/>
          <cell r="CH1072"/>
          <cell r="CI1072"/>
          <cell r="CJ1072"/>
          <cell r="CK1072"/>
          <cell r="CL1072"/>
          <cell r="CM1072"/>
          <cell r="CN1072"/>
          <cell r="CO1072"/>
          <cell r="CP1072"/>
        </row>
        <row r="1073">
          <cell r="B1073">
            <v>2547</v>
          </cell>
          <cell r="C1073">
            <v>1699</v>
          </cell>
          <cell r="D1073"/>
          <cell r="E1073"/>
          <cell r="F1073"/>
          <cell r="G1073">
            <v>800068029290</v>
          </cell>
          <cell r="H1073" t="str">
            <v>นางสาว</v>
          </cell>
          <cell r="I1073" t="str">
            <v>สุรินดา</v>
          </cell>
          <cell r="J1073" t="str">
            <v>คำคิด</v>
          </cell>
          <cell r="K1073" t="str">
            <v>3-5006-00216-36-5</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แขวงเชียงดาว</v>
          </cell>
          <cell r="T1073" t="str">
            <v>ผบE44</v>
          </cell>
          <cell r="U1073">
            <v>2566</v>
          </cell>
          <cell r="V1073" t="str">
            <v>ผบE145</v>
          </cell>
          <cell r="W1073">
            <v>2566</v>
          </cell>
          <cell r="X1073">
            <v>21</v>
          </cell>
          <cell r="Y1073">
            <v>2</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7/05/67//ลงผล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นางสาวสุรินดา คำคิด</v>
          </cell>
          <cell r="BU1073">
            <v>883165010725</v>
          </cell>
          <cell r="BV1073" t="str">
            <v>1.นางสาวสุรินดา คำคิด
2.นายเจษฏาพร กองเมือง
3.นางสาวสุทธินีย์ หัตถะกอง
4.นายธงชัย เกตุผาสุข</v>
          </cell>
          <cell r="BW1073" t="str">
            <v>จำเลยที่ 1
จำเลยที่ 2
จำเลยที่ 3
คู่สมรสจำเลยที่ 3</v>
          </cell>
          <cell r="BX1073" t="str">
            <v xml:space="preserve">3-5006-00216-36-5
1-5009-00579-64-3
1-5713-00008-36-2
1-5009-00482-88-7
</v>
          </cell>
          <cell r="BY1073"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3" t="str">
            <v>ไม่พบ</v>
          </cell>
          <cell r="CA1073"/>
          <cell r="CB1073">
            <v>4</v>
          </cell>
          <cell r="CC1073"/>
          <cell r="CD1073" t="str">
            <v>นางสาวสุรินดา คำคิด</v>
          </cell>
          <cell r="CE1073"/>
          <cell r="CF1073"/>
          <cell r="CG1073"/>
          <cell r="CH1073"/>
          <cell r="CI1073"/>
          <cell r="CJ1073"/>
          <cell r="CK1073"/>
          <cell r="CL1073"/>
          <cell r="CM1073"/>
          <cell r="CN1073"/>
          <cell r="CO1073"/>
          <cell r="CP1073"/>
        </row>
        <row r="1074">
          <cell r="B1074">
            <v>2548</v>
          </cell>
          <cell r="C1074">
            <v>1700</v>
          </cell>
          <cell r="D1074"/>
          <cell r="E1074"/>
          <cell r="F1074"/>
          <cell r="G1074">
            <v>800097273851</v>
          </cell>
          <cell r="H1074" t="str">
            <v>นางสาว</v>
          </cell>
          <cell r="I1074" t="str">
            <v>กมลชนก</v>
          </cell>
          <cell r="J1074" t="str">
            <v>คำพลอย</v>
          </cell>
          <cell r="K1074" t="str">
            <v>1-7798-00149-75-1</v>
          </cell>
          <cell r="L1074" t="str">
            <v>ถนนทิพย์เนตร</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ผบE925</v>
          </cell>
          <cell r="U1074">
            <v>2565</v>
          </cell>
          <cell r="V1074" t="str">
            <v>ผบE21</v>
          </cell>
          <cell r="W1074">
            <v>2566</v>
          </cell>
          <cell r="X1074">
            <v>16</v>
          </cell>
          <cell r="Y1074">
            <v>1</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23/5/67//รายงานผล23/5/67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นางสาวกมลชนก คำพลอย</v>
          </cell>
          <cell r="BU1074">
            <v>883165010420</v>
          </cell>
          <cell r="BV1074" t="str">
            <v>1.นางสาวกมลชนก คำพลอย 
2.นายการัณย์พล รากคำ
3. นางสาวสุประวีณ์ คำพลอย</v>
          </cell>
          <cell r="BW1074" t="str">
            <v>จำเลยที่ 1
จำเลยที่ 2
คู่สมรสจำเลยที่ 2</v>
          </cell>
          <cell r="BX1074" t="str">
            <v xml:space="preserve">1-7798-00149-75-1
5-5001-00010-14-4
3-5004-00047-62-4
</v>
          </cell>
          <cell r="BY1074"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4"/>
          <cell r="CA1074"/>
          <cell r="CB1074"/>
          <cell r="CC1074"/>
          <cell r="CD1074" t="str">
            <v>นางสาวกมลชนก คำพลอย</v>
          </cell>
          <cell r="CE1074"/>
          <cell r="CF1074"/>
          <cell r="CG1074"/>
          <cell r="CH1074"/>
          <cell r="CI1074"/>
          <cell r="CJ1074"/>
          <cell r="CK1074"/>
          <cell r="CL1074"/>
          <cell r="CM1074"/>
          <cell r="CN1074"/>
          <cell r="CO1074"/>
          <cell r="CP1074"/>
        </row>
        <row r="1075">
          <cell r="B1075">
            <v>2549</v>
          </cell>
          <cell r="C1075">
            <v>1701</v>
          </cell>
          <cell r="D1075"/>
          <cell r="E1075"/>
          <cell r="F1075"/>
          <cell r="G1075">
            <v>800022192796</v>
          </cell>
          <cell r="H1075" t="str">
            <v>นาย</v>
          </cell>
          <cell r="I1075" t="str">
            <v>ศักดา</v>
          </cell>
          <cell r="J1075" t="str">
            <v>วงศ์ตระกูลโลหะ</v>
          </cell>
          <cell r="K1075" t="str">
            <v>3-1005-01561-66-1</v>
          </cell>
          <cell r="L1075" t="str">
            <v>เซนทรัล เชียงใหม่ แอร์พอต</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แขวงเชียงใหม่</v>
          </cell>
          <cell r="T1075" t="str">
            <v>ผบ4732</v>
          </cell>
          <cell r="U1075">
            <v>2561</v>
          </cell>
          <cell r="V1075" t="str">
            <v>ผบ5963</v>
          </cell>
          <cell r="W1075">
            <v>2561</v>
          </cell>
          <cell r="X1075">
            <v>3</v>
          </cell>
          <cell r="Y1075">
            <v>7</v>
          </cell>
          <cell r="Z1075">
            <v>2561</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นายศักดา วงศ์ตระกูลโลหะ</v>
          </cell>
          <cell r="BU1075">
            <v>0</v>
          </cell>
          <cell r="BV1075" t="str">
            <v>1.นายศักดา วงศ์ตระกูลโลหะ
2.นางสาวรภัสสรณ์ แก้วจิโน
3. นางสาวพัชรินทร์ ราชนิภา
4.นายศราวุธ ดวงคำ</v>
          </cell>
          <cell r="BW1075" t="str">
            <v xml:space="preserve">จำเลยที่ 1
คู่สมรสจำเลยที่ 1
จำเลยมี่ 2
จำเลยที่ 3
</v>
          </cell>
          <cell r="BX1075" t="str">
            <v xml:space="preserve">3-1005-01561-66-1
3-6005-00395-91-7
3-5014-00316-08-1
1-5099-00469-79-1
</v>
          </cell>
          <cell r="BY1075"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5" t="str">
            <v>ไม่พบ</v>
          </cell>
          <cell r="CA1075"/>
          <cell r="CB1075">
            <v>4</v>
          </cell>
          <cell r="CC1075"/>
          <cell r="CD1075" t="str">
            <v>นายศักดา วงศ์ตระกูลโลหะ</v>
          </cell>
          <cell r="CE1075"/>
          <cell r="CF1075"/>
          <cell r="CG1075"/>
          <cell r="CH1075"/>
          <cell r="CI1075"/>
          <cell r="CJ1075"/>
          <cell r="CK1075"/>
          <cell r="CL1075"/>
          <cell r="CM1075"/>
          <cell r="CN1075"/>
          <cell r="CO1075"/>
          <cell r="CP1075"/>
        </row>
        <row r="1076">
          <cell r="B1076">
            <v>2550</v>
          </cell>
          <cell r="C1076">
            <v>1702</v>
          </cell>
          <cell r="D1076"/>
          <cell r="E1076"/>
          <cell r="F1076"/>
          <cell r="G1076">
            <v>800080508545</v>
          </cell>
          <cell r="H1076" t="str">
            <v>นาย</v>
          </cell>
          <cell r="I1076" t="str">
            <v xml:space="preserve">วรวิทย์ </v>
          </cell>
          <cell r="J1076" t="str">
            <v>จอมเดช</v>
          </cell>
          <cell r="K1076" t="str">
            <v>1-5007-00154-06-3</v>
          </cell>
          <cell r="L1076" t="str">
            <v>เมญ่าเชียงใหม่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ผบE924</v>
          </cell>
          <cell r="U1076">
            <v>2565</v>
          </cell>
          <cell r="V1076" t="str">
            <v>ผบE20</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27/5/67//รายงาน29/5/2567//</v>
          </cell>
          <cell r="BC1076"/>
          <cell r="BD1076"/>
          <cell r="BE1076"/>
          <cell r="BF1076"/>
          <cell r="BG1076"/>
          <cell r="BH1076"/>
          <cell r="BI1076"/>
          <cell r="BJ1076"/>
          <cell r="BK1076"/>
          <cell r="BL1076"/>
          <cell r="BM1076"/>
          <cell r="BN1076"/>
          <cell r="BO1076"/>
          <cell r="BP1076"/>
          <cell r="BQ1076"/>
          <cell r="BR1076"/>
          <cell r="BS1076"/>
          <cell r="BT1076" t="str">
            <v>นายวรวิทย์  จอมเดช</v>
          </cell>
          <cell r="BU1076">
            <v>883165010728</v>
          </cell>
          <cell r="BV1076" t="str">
            <v>1.นายวรวิทย์ จอมเดช
2.นายนที มูลมาวัน
3.นางสาววรรษมล จุ่มภา
4.นายณัฐกานต์ จุ่มภา
5.นางสาววิสารัตน์ ชมภูสร้อย</v>
          </cell>
          <cell r="BW1076" t="str">
            <v>จำเลยที่ 1
จำเลยที่ 2
คู่สมรสจำเลยที่ 2
จำเลยที่ 3
คู่สมรสจำเลยที่ 3</v>
          </cell>
          <cell r="BX1076" t="str">
            <v xml:space="preserve">1-5007-00154-06-3
1-5002-00104-90-3
1-5099-00482-48-8
1-5099-01566-36-7
1-5101-00156-37-5
</v>
          </cell>
          <cell r="BY1076"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6" t="str">
            <v>พบ</v>
          </cell>
          <cell r="CA1076"/>
          <cell r="CB1076">
            <v>5</v>
          </cell>
          <cell r="CC1076"/>
          <cell r="CD1076" t="str">
            <v>นายวรวิทย์  จอมเดช</v>
          </cell>
          <cell r="CE1076"/>
          <cell r="CF1076"/>
          <cell r="CG1076"/>
          <cell r="CH1076"/>
          <cell r="CI1076"/>
          <cell r="CJ1076"/>
          <cell r="CK1076"/>
          <cell r="CL1076"/>
          <cell r="CM1076"/>
          <cell r="CN1076"/>
          <cell r="CO1076"/>
          <cell r="CP1076"/>
        </row>
        <row r="1077">
          <cell r="B1077">
            <v>2551</v>
          </cell>
          <cell r="C1077">
            <v>1703</v>
          </cell>
          <cell r="D1077"/>
          <cell r="E1077"/>
          <cell r="F1077"/>
          <cell r="G1077">
            <v>800035524340</v>
          </cell>
          <cell r="H1077" t="str">
            <v>นาย</v>
          </cell>
          <cell r="I1077" t="str">
            <v>พงศ์กร</v>
          </cell>
          <cell r="J1077" t="str">
            <v>กันทวี</v>
          </cell>
          <cell r="K1077" t="str">
            <v>3-5019-00591-95-2</v>
          </cell>
          <cell r="L1077" t="str">
            <v>หนองหอย</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แขวงเชียงใหม่</v>
          </cell>
          <cell r="T1077" t="str">
            <v>ผบE3671</v>
          </cell>
          <cell r="U1077">
            <v>2566</v>
          </cell>
          <cell r="V1077" t="str">
            <v>ผบE5708</v>
          </cell>
          <cell r="W1077">
            <v>2566</v>
          </cell>
          <cell r="X1077">
            <v>10</v>
          </cell>
          <cell r="Y1077">
            <v>7</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สืบทรัพย์ครั้งที่ 1 21/5/2567//ลงผลสืบครั้งที่ 1 5/6/2567//รายงานผลสืบทรัพย์11/6/2567//</v>
          </cell>
          <cell r="BC1077"/>
          <cell r="BD1077"/>
          <cell r="BE1077"/>
          <cell r="BF1077"/>
          <cell r="BG1077"/>
          <cell r="BH1077"/>
          <cell r="BI1077"/>
          <cell r="BJ1077"/>
          <cell r="BK1077"/>
          <cell r="BL1077"/>
          <cell r="BM1077"/>
          <cell r="BN1077"/>
          <cell r="BO1077"/>
          <cell r="BP1077"/>
          <cell r="BQ1077"/>
          <cell r="BR1077"/>
          <cell r="BS1077"/>
          <cell r="BT1077" t="str">
            <v>นายพงศ์กร กันทวี</v>
          </cell>
          <cell r="BU1077">
            <v>823561010050</v>
          </cell>
          <cell r="BV1077" t="str">
            <v xml:space="preserve">1.นายพงศ์กร  กันทวี
2.นายชฎารัตน์  กันทวี
3.นายอุดม  คำหมื่น
</v>
          </cell>
          <cell r="BW1077" t="str">
            <v xml:space="preserve">จำเลยที่ 1
คู่สมรสจำเลยที่ 1
จำเลยที่ 2
</v>
          </cell>
          <cell r="BX1077" t="str">
            <v>3-5019-00591-95-2
3-5099-01491-68-1
3-5019-00590-49-2</v>
          </cell>
          <cell r="BY1077"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7"/>
          <cell r="CA1077"/>
          <cell r="CB1077"/>
          <cell r="CC1077"/>
          <cell r="CD1077"/>
          <cell r="CE1077"/>
          <cell r="CF1077"/>
          <cell r="CG1077"/>
          <cell r="CH1077"/>
          <cell r="CI1077"/>
          <cell r="CJ1077"/>
          <cell r="CK1077"/>
          <cell r="CL1077"/>
          <cell r="CM1077"/>
          <cell r="CN1077"/>
          <cell r="CO1077"/>
          <cell r="CP1077"/>
        </row>
        <row r="1078">
          <cell r="B1078">
            <v>2552</v>
          </cell>
          <cell r="C1078">
            <v>1704</v>
          </cell>
          <cell r="D1078"/>
          <cell r="E1078"/>
          <cell r="F1078"/>
          <cell r="G1078">
            <v>800100843716</v>
          </cell>
          <cell r="H1078" t="str">
            <v>นาย</v>
          </cell>
          <cell r="I1078" t="str">
            <v>ไชยากร</v>
          </cell>
          <cell r="J1078" t="str">
            <v>ธารสุขวงศ์ไชย</v>
          </cell>
          <cell r="K1078" t="str">
            <v>5-5104-00009-22-2</v>
          </cell>
          <cell r="L1078" t="str">
            <v>เมญ่าเชียงใหม่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จังหวัดลำพูน</v>
          </cell>
          <cell r="T1078" t="str">
            <v>ผบE929</v>
          </cell>
          <cell r="U1078">
            <v>2566</v>
          </cell>
          <cell r="V1078" t="str">
            <v>ผบE1556</v>
          </cell>
          <cell r="W1078">
            <v>2566</v>
          </cell>
          <cell r="X1078">
            <v>6</v>
          </cell>
          <cell r="Y1078">
            <v>6</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cell r="BD1078"/>
          <cell r="BE1078"/>
          <cell r="BF1078"/>
          <cell r="BG1078"/>
          <cell r="BH1078"/>
          <cell r="BI1078"/>
          <cell r="BJ1078"/>
          <cell r="BK1078"/>
          <cell r="BL1078"/>
          <cell r="BM1078"/>
          <cell r="BN1078"/>
          <cell r="BO1078"/>
          <cell r="BP1078"/>
          <cell r="BQ1078"/>
          <cell r="BR1078"/>
          <cell r="BS1078"/>
          <cell r="BT1078" t="str">
            <v>นายไชยากร ธารสุขวงศ์ไชย</v>
          </cell>
          <cell r="BU1078">
            <v>883165010726</v>
          </cell>
          <cell r="BV1078" t="str">
            <v>1.นายไชยากร ธารสุขวงศ์ชัย
2.นางสาวจันทร์ฉาย หารพงดง
3.นายนัฐพล มีโพธิ์กลาง</v>
          </cell>
          <cell r="BW1078" t="str">
            <v>จำเลยที่ 1
จำเลยที่ 2
คู่สมรสจำเลยที่ 2</v>
          </cell>
          <cell r="BX1078" t="str">
            <v xml:space="preserve">5-5104-00009-22-2
1-5010-00084-50-1
1-5099-01563-37-6
</v>
          </cell>
          <cell r="BY1078"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8" t="str">
            <v>พบ</v>
          </cell>
          <cell r="CA1078"/>
          <cell r="CB1078">
            <v>3</v>
          </cell>
          <cell r="CC1078"/>
          <cell r="CD1078" t="str">
            <v>นายไชยากร ธารสุขวงศ์ไชย</v>
          </cell>
          <cell r="CE1078"/>
          <cell r="CF1078"/>
          <cell r="CG1078"/>
          <cell r="CH1078"/>
          <cell r="CI1078"/>
          <cell r="CJ1078"/>
          <cell r="CK1078"/>
          <cell r="CL1078"/>
          <cell r="CM1078"/>
          <cell r="CN1078"/>
          <cell r="CO1078"/>
          <cell r="CP1078"/>
        </row>
        <row r="1079">
          <cell r="B1079">
            <v>2553</v>
          </cell>
          <cell r="C1079">
            <v>1705</v>
          </cell>
          <cell r="D1079"/>
          <cell r="E1079"/>
          <cell r="F1079"/>
          <cell r="G1079">
            <v>800099713771</v>
          </cell>
          <cell r="H1079" t="str">
            <v>นางสาว</v>
          </cell>
          <cell r="I1079" t="str">
            <v>เอมสิรินันท์</v>
          </cell>
          <cell r="J1079" t="str">
            <v>ท่าทาง</v>
          </cell>
          <cell r="K1079" t="str">
            <v>3-5405-00283-76-1</v>
          </cell>
          <cell r="L1079" t="str">
            <v>เชียงใหม่</v>
          </cell>
          <cell r="M1079" t="str">
            <v>เชียงใหม่ 1</v>
          </cell>
          <cell r="N1079">
            <v>8</v>
          </cell>
          <cell r="O1079" t="str">
            <v>สินเชื่อกู้ยืมเพื่อการบริโภค</v>
          </cell>
          <cell r="P1079" t="str">
            <v>4.ไม่มีหลักประกัน</v>
          </cell>
          <cell r="Q1079"/>
          <cell r="R1079"/>
          <cell r="S1079" t="str">
            <v>จังหวัดแพร่</v>
          </cell>
          <cell r="T1079" t="str">
            <v>ผบE3203</v>
          </cell>
          <cell r="U1079">
            <v>2565</v>
          </cell>
          <cell r="V1079" t="str">
            <v>ผบE55</v>
          </cell>
          <cell r="W1079">
            <v>2566</v>
          </cell>
          <cell r="X1079">
            <v>16</v>
          </cell>
          <cell r="Y1079">
            <v>1</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23/5/67//รายงานผล23/5/67</v>
          </cell>
          <cell r="BC1079"/>
          <cell r="BD1079"/>
          <cell r="BE1079"/>
          <cell r="BF1079"/>
          <cell r="BG1079"/>
          <cell r="BH1079"/>
          <cell r="BI1079"/>
          <cell r="BJ1079"/>
          <cell r="BK1079"/>
          <cell r="BL1079"/>
          <cell r="BM1079"/>
          <cell r="BN1079"/>
          <cell r="BO1079"/>
          <cell r="BP1079"/>
          <cell r="BQ1079"/>
          <cell r="BR1079"/>
          <cell r="BS1079"/>
          <cell r="BT1079" t="str">
            <v>นางสาวเอมสิรินันท์ ท่าทาง</v>
          </cell>
          <cell r="BU1079">
            <v>883165010114</v>
          </cell>
          <cell r="BV1079" t="str">
            <v>1.นางสาวเอมสิรินันท์ ท่าทาง</v>
          </cell>
          <cell r="BW1079" t="str">
            <v>จำเลยที่ 1</v>
          </cell>
          <cell r="BX1079" t="str">
            <v>3-5405-00283-76-1</v>
          </cell>
          <cell r="BY1079" t="str">
            <v>-ไม่พบว่ามีกรรมสิทธิ์ในที่ดิน อ.เมืองเชียงใหม่ จ.เชียงใหม่
-ไม่พบว่ามีกรรมสิทธิ์ในที่ดิน อ.เด่นชัย จ.แพร่</v>
          </cell>
          <cell r="BZ1079" t="str">
            <v>ไม่พบ</v>
          </cell>
          <cell r="CA1079"/>
          <cell r="CB1079">
            <v>1</v>
          </cell>
          <cell r="CC1079"/>
          <cell r="CD1079" t="str">
            <v>นางสาวเอมสิรินันท์ ท่าทาง</v>
          </cell>
          <cell r="CE1079"/>
          <cell r="CF1079"/>
          <cell r="CG1079"/>
          <cell r="CH1079"/>
          <cell r="CI1079"/>
          <cell r="CJ1079"/>
          <cell r="CK1079"/>
          <cell r="CL1079"/>
          <cell r="CM1079"/>
          <cell r="CN1079"/>
          <cell r="CO1079"/>
          <cell r="CP1079"/>
        </row>
        <row r="1080">
          <cell r="B1080">
            <v>2554</v>
          </cell>
          <cell r="C1080">
            <v>1706</v>
          </cell>
          <cell r="D1080"/>
          <cell r="E1080"/>
          <cell r="F1080"/>
          <cell r="G1080">
            <v>800038279306</v>
          </cell>
          <cell r="H1080" t="str">
            <v>นาย</v>
          </cell>
          <cell r="I1080" t="str">
            <v>ประดิษฐ์</v>
          </cell>
          <cell r="J1080" t="str">
            <v>สรตา</v>
          </cell>
          <cell r="K1080" t="str">
            <v>3-5017-00111-56-6</v>
          </cell>
          <cell r="L1080" t="str">
            <v>ดอยเต่า</v>
          </cell>
          <cell r="M1080" t="str">
            <v>เชียงใหม่ 3</v>
          </cell>
          <cell r="N1080">
            <v>8</v>
          </cell>
          <cell r="O1080" t="str">
            <v>สินเชื่อกู้ยืมเพื่อการบริโภค</v>
          </cell>
          <cell r="P1080" t="str">
            <v>1.บุคคลค้ำประกัน</v>
          </cell>
          <cell r="Q1080"/>
          <cell r="R1080"/>
          <cell r="S1080" t="str">
            <v>จังหวัดฮอด</v>
          </cell>
          <cell r="T1080" t="str">
            <v>ผบE708</v>
          </cell>
          <cell r="U1080">
            <v>2566</v>
          </cell>
          <cell r="V1080" t="str">
            <v>ผบE908</v>
          </cell>
          <cell r="W1080">
            <v>2566</v>
          </cell>
          <cell r="X1080"/>
          <cell r="Y1080"/>
          <cell r="Z1080"/>
          <cell r="AA1080">
            <v>26</v>
          </cell>
          <cell r="AB1080">
            <v>7</v>
          </cell>
          <cell r="AC1080">
            <v>2566</v>
          </cell>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สืบ7/05/67//ลงผล 27/5/67//รายงาน4/5/2567</v>
          </cell>
          <cell r="BC1080"/>
          <cell r="BD1080"/>
          <cell r="BE1080"/>
          <cell r="BF1080"/>
          <cell r="BG1080"/>
          <cell r="BH1080"/>
          <cell r="BI1080"/>
          <cell r="BJ1080"/>
          <cell r="BK1080"/>
          <cell r="BL1080"/>
          <cell r="BM1080"/>
          <cell r="BN1080"/>
          <cell r="BO1080"/>
          <cell r="BP1080"/>
          <cell r="BQ1080"/>
          <cell r="BR1080"/>
          <cell r="BS1080"/>
          <cell r="BT1080" t="str">
            <v>นายประดิษฐ์ สรตา</v>
          </cell>
          <cell r="BU1080">
            <v>888166010127</v>
          </cell>
          <cell r="BV1080"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0" t="str">
            <v>จำเลยที่ 1
คู่สมรสจำเลยที่ 1
จำเลยที่ 2
คู่สมรสจำเลยที่ 2
จำเลยที่ 3
คู่สมรสจำเลยที่ 3</v>
          </cell>
          <cell r="BX1080" t="str">
            <v xml:space="preserve">3-5017-00111-56-6
3-5017-00111-57-4
3-5017-00201-92-1
3-5017-00209-09-4
3-5017-00195-05-1
3-5014-00424-11-8
</v>
          </cell>
          <cell r="BY1080"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0" t="str">
            <v>พบ</v>
          </cell>
          <cell r="CA1080"/>
          <cell r="CB1080">
            <v>6</v>
          </cell>
          <cell r="CC1080"/>
          <cell r="CD1080" t="str">
            <v>นายประดิษฐ์ สรตา</v>
          </cell>
          <cell r="CE1080"/>
          <cell r="CF1080"/>
          <cell r="CG1080"/>
          <cell r="CH1080"/>
          <cell r="CI1080"/>
          <cell r="CJ1080"/>
          <cell r="CK1080"/>
          <cell r="CL1080"/>
          <cell r="CM1080"/>
          <cell r="CN1080"/>
          <cell r="CO1080"/>
          <cell r="CP1080"/>
        </row>
        <row r="1081">
          <cell r="B1081">
            <v>2555</v>
          </cell>
          <cell r="C1081">
            <v>1707</v>
          </cell>
          <cell r="D1081"/>
          <cell r="E1081"/>
          <cell r="F1081"/>
          <cell r="G1081">
            <v>800091067259</v>
          </cell>
          <cell r="H1081" t="str">
            <v>นาย</v>
          </cell>
          <cell r="I1081" t="str">
            <v>ประจักษ์</v>
          </cell>
          <cell r="J1081" t="str">
            <v>แก้วจันทร์</v>
          </cell>
          <cell r="K1081" t="str">
            <v>3-5017-00208-35-7</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ผบE709</v>
          </cell>
          <cell r="U1081">
            <v>2566</v>
          </cell>
          <cell r="V1081" t="str">
            <v>ผบE909</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7/05/67//ลงผล 27/5/67//รายงาน 4/6/2567</v>
          </cell>
          <cell r="BC1081"/>
          <cell r="BD1081"/>
          <cell r="BE1081"/>
          <cell r="BF1081"/>
          <cell r="BG1081"/>
          <cell r="BH1081"/>
          <cell r="BI1081"/>
          <cell r="BJ1081"/>
          <cell r="BK1081"/>
          <cell r="BL1081"/>
          <cell r="BM1081"/>
          <cell r="BN1081"/>
          <cell r="BO1081"/>
          <cell r="BP1081"/>
          <cell r="BQ1081"/>
          <cell r="BR1081"/>
          <cell r="BS1081"/>
          <cell r="BT1081" t="str">
            <v>นายประจักษ์ แก้วจันทร์</v>
          </cell>
          <cell r="BU1081">
            <v>888166010125</v>
          </cell>
          <cell r="BV1081" t="str">
            <v>1.นายประจักรษ์ แก้วจันทร์
2.นางแสงเพชร โบแมน
3. นายสอแก้ว โบแมน
4.นางรจนา จุ่มคำ
5.นายเอกรินทร์ เปอะปิน</v>
          </cell>
          <cell r="BW1081" t="str">
            <v>จำเลยที่ 1
จำเลยที่ 2
คู่สมรสจำเลยที่ 2
จำเลยที่ 3
คู่สมรสจำเลยที่ 3</v>
          </cell>
          <cell r="BX1081" t="str">
            <v xml:space="preserve">3-5017-00208-35-7
3-5017-00210-73-4
3-5017-00210-72-6
3-5017-00211-51-0
3-5017-00202-77-4
</v>
          </cell>
          <cell r="BY108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1" t="str">
            <v>พบ</v>
          </cell>
          <cell r="CA1081"/>
          <cell r="CB1081">
            <v>5</v>
          </cell>
          <cell r="CC1081"/>
          <cell r="CD1081" t="str">
            <v>นายประจักษ์ แก้วจันทร์</v>
          </cell>
          <cell r="CE1081"/>
          <cell r="CF1081"/>
          <cell r="CG1081"/>
          <cell r="CH1081"/>
          <cell r="CI1081"/>
          <cell r="CJ1081"/>
          <cell r="CK1081"/>
          <cell r="CL1081"/>
          <cell r="CM1081"/>
          <cell r="CN1081"/>
          <cell r="CO1081"/>
          <cell r="CP1081"/>
        </row>
        <row r="1082">
          <cell r="B1082">
            <v>2556</v>
          </cell>
          <cell r="C1082">
            <v>1708</v>
          </cell>
          <cell r="D1082"/>
          <cell r="E1082"/>
          <cell r="F1082"/>
          <cell r="G1082">
            <v>800049883237</v>
          </cell>
          <cell r="H1082" t="str">
            <v>นาย</v>
          </cell>
          <cell r="I1082" t="str">
            <v>อานิสงส์</v>
          </cell>
          <cell r="J1082" t="str">
            <v>เจริญธรรม</v>
          </cell>
          <cell r="K1082" t="str">
            <v>1-5007-00091-51-7</v>
          </cell>
          <cell r="L1082" t="str">
            <v>ถนนทิพย์เนตร</v>
          </cell>
          <cell r="M1082" t="str">
            <v>เชียงใหม่ 1</v>
          </cell>
          <cell r="N1082">
            <v>8</v>
          </cell>
          <cell r="O1082" t="str">
            <v>สินเชื่อกู้ยืมเพื่อการบริโภค</v>
          </cell>
          <cell r="P1082" t="str">
            <v>1.บุคคลค้ำประกัน</v>
          </cell>
          <cell r="Q1082"/>
          <cell r="R1082"/>
          <cell r="S1082" t="str">
            <v>แขวงเชียงใหม่</v>
          </cell>
          <cell r="T1082" t="str">
            <v>ผบE7755</v>
          </cell>
          <cell r="U1082">
            <v>2565</v>
          </cell>
          <cell r="V1082" t="str">
            <v>ผบE2349</v>
          </cell>
          <cell r="W1082">
            <v>2566</v>
          </cell>
          <cell r="X1082"/>
          <cell r="Y1082"/>
          <cell r="Z1082"/>
          <cell r="AA1082">
            <v>25</v>
          </cell>
          <cell r="AB1082">
            <v>4</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สืบทรัพย์7/05/67//ลงผล 23/5/67//รายงานผล23/5/67</v>
          </cell>
          <cell r="BC1082"/>
          <cell r="BD1082"/>
          <cell r="BE1082"/>
          <cell r="BF1082"/>
          <cell r="BG1082"/>
          <cell r="BH1082"/>
          <cell r="BI1082"/>
          <cell r="BJ1082"/>
          <cell r="BK1082"/>
          <cell r="BL1082"/>
          <cell r="BM1082"/>
          <cell r="BN1082"/>
          <cell r="BO1082"/>
          <cell r="BP1082"/>
          <cell r="BQ1082"/>
          <cell r="BR1082"/>
          <cell r="BS1082"/>
          <cell r="BT1082" t="str">
            <v>นายอานิสงส์ เจริญธรรม</v>
          </cell>
          <cell r="BU1082">
            <v>0</v>
          </cell>
          <cell r="BV1082" t="str">
            <v xml:space="preserve">1.นายอานิสงส์ เจริญธรรม
2.นางสาวอุเบกขา เจริณธรรม
3.นายโชติพัฒน์ ศรีพันธ์
</v>
          </cell>
          <cell r="BW1082" t="str">
            <v>จำเลยที่ 1
จำเลยที่ 2
จำเลยที่ 3</v>
          </cell>
          <cell r="BX1082" t="str">
            <v xml:space="preserve">1-5007-00091-51-7
1-5099-01002-52-8
1-5899-00053-24-2
</v>
          </cell>
          <cell r="BY1082"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2" t="str">
            <v>ไม่พบ</v>
          </cell>
          <cell r="CA1082"/>
          <cell r="CB1082">
            <v>3</v>
          </cell>
          <cell r="CC1082"/>
          <cell r="CD1082" t="str">
            <v>นายอานิสงส์ เจริญธรรม</v>
          </cell>
          <cell r="CE1082"/>
          <cell r="CF1082"/>
          <cell r="CG1082"/>
          <cell r="CH1082"/>
          <cell r="CI1082"/>
          <cell r="CJ1082"/>
          <cell r="CK1082"/>
          <cell r="CL1082"/>
          <cell r="CM1082"/>
          <cell r="CN1082"/>
          <cell r="CO1082"/>
          <cell r="CP1082"/>
        </row>
        <row r="1083">
          <cell r="B1083">
            <v>2557</v>
          </cell>
          <cell r="C1083">
            <v>1709</v>
          </cell>
          <cell r="D1083"/>
          <cell r="E1083"/>
          <cell r="F1083"/>
          <cell r="G1083">
            <v>800087439645</v>
          </cell>
          <cell r="H1083" t="str">
            <v>นางสาว</v>
          </cell>
          <cell r="I1083" t="str">
            <v>แก่นจันทร์</v>
          </cell>
          <cell r="J1083" t="str">
            <v>ดีอูป</v>
          </cell>
          <cell r="K1083" t="str">
            <v>3-5003-00011-23-7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จังหวัดฮอด</v>
          </cell>
          <cell r="T1083" t="str">
            <v>ผบE850</v>
          </cell>
          <cell r="U1083">
            <v>2566</v>
          </cell>
          <cell r="V1083" t="str">
            <v>ผบE1096</v>
          </cell>
          <cell r="W1083">
            <v>2566</v>
          </cell>
          <cell r="X1083">
            <v>18</v>
          </cell>
          <cell r="Y1083">
            <v>9</v>
          </cell>
          <cell r="Z1083">
            <v>2566</v>
          </cell>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สืบ7/05/67//ลงผล 27/5/67//รายงาน29/5/2567//</v>
          </cell>
          <cell r="BC1083"/>
          <cell r="BD1083"/>
          <cell r="BE1083"/>
          <cell r="BF1083"/>
          <cell r="BG1083"/>
          <cell r="BH1083"/>
          <cell r="BI1083"/>
          <cell r="BJ1083"/>
          <cell r="BK1083"/>
          <cell r="BL1083"/>
          <cell r="BM1083"/>
          <cell r="BN1083"/>
          <cell r="BO1083"/>
          <cell r="BP1083"/>
          <cell r="BQ1083"/>
          <cell r="BR1083"/>
          <cell r="BS1083"/>
          <cell r="BT1083" t="str">
            <v>นางสาวแก่นจันทร์ ดีอูป</v>
          </cell>
          <cell r="BU1083">
            <v>883166010114</v>
          </cell>
          <cell r="BV1083" t="str">
            <v>1.นางสาวแก่นจันทรื ดีอูป
2.นางปั้นหยี สุขจิตร์
3.นายประสิทธ์ สุขจิตร์</v>
          </cell>
          <cell r="BW1083" t="str">
            <v>จำเลยที่ 1
จำเลยที่ 2
คู่สมรสจำเลยที่ 2</v>
          </cell>
          <cell r="BX1083" t="str">
            <v xml:space="preserve">3-5003-00011-23-7
3-1124-00081-38-1
3-1024-00081-39-9
</v>
          </cell>
          <cell r="BY1083"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3" t="str">
            <v>พบ</v>
          </cell>
          <cell r="CA1083"/>
          <cell r="CB1083">
            <v>3</v>
          </cell>
          <cell r="CC1083"/>
          <cell r="CD1083" t="str">
            <v>นางสาวแก่นจันทร์ ดีอูป</v>
          </cell>
          <cell r="CE1083"/>
          <cell r="CF1083"/>
          <cell r="CG1083"/>
          <cell r="CH1083"/>
          <cell r="CI1083"/>
          <cell r="CJ1083"/>
          <cell r="CK1083"/>
          <cell r="CL1083"/>
          <cell r="CM1083"/>
          <cell r="CN1083"/>
          <cell r="CO1083"/>
          <cell r="CP1083"/>
        </row>
        <row r="1084">
          <cell r="B1084">
            <v>2558</v>
          </cell>
          <cell r="C1084">
            <v>1710</v>
          </cell>
          <cell r="D1084"/>
          <cell r="E1084"/>
          <cell r="F1084"/>
          <cell r="G1084">
            <v>800103838150</v>
          </cell>
          <cell r="H1084" t="str">
            <v>นาย</v>
          </cell>
          <cell r="I1084" t="str">
            <v>ธนวัฒน์</v>
          </cell>
          <cell r="J1084" t="str">
            <v>กันธา</v>
          </cell>
          <cell r="K1084" t="str">
            <v>3-5014-00521-87-4</v>
          </cell>
          <cell r="L1084" t="str">
            <v>ถนนเนตรทิพย์</v>
          </cell>
          <cell r="M1084" t="str">
            <v>เชียงใหม่ 1</v>
          </cell>
          <cell r="N1084">
            <v>8</v>
          </cell>
          <cell r="O1084" t="str">
            <v>สินเชื่อธนาคารประชาชน</v>
          </cell>
          <cell r="P1084" t="str">
            <v>1.บุคคลค้ำประกัน</v>
          </cell>
          <cell r="Q1084"/>
          <cell r="R1084"/>
          <cell r="S1084" t="str">
            <v>แขวงเชียงใหม่</v>
          </cell>
          <cell r="T1084" t="str">
            <v>ผบE2730</v>
          </cell>
          <cell r="U1084">
            <v>2566</v>
          </cell>
          <cell r="V1084">
            <v>5666</v>
          </cell>
          <cell r="W1084">
            <v>2566</v>
          </cell>
          <cell r="X1084"/>
          <cell r="Y1084"/>
          <cell r="Z1084"/>
          <cell r="AA1084">
            <v>10</v>
          </cell>
          <cell r="AB1084">
            <v>7</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cell r="BD1084"/>
          <cell r="BE1084"/>
          <cell r="BF1084"/>
          <cell r="BG1084"/>
          <cell r="BH1084"/>
          <cell r="BI1084"/>
          <cell r="BJ1084"/>
          <cell r="BK1084"/>
          <cell r="BL1084"/>
          <cell r="BM1084"/>
          <cell r="BN1084"/>
          <cell r="BO1084"/>
          <cell r="BP1084"/>
          <cell r="BQ1084"/>
          <cell r="BR1084"/>
          <cell r="BS1084"/>
          <cell r="BT1084" t="str">
            <v>นายธนวัฒน์ กันธา</v>
          </cell>
          <cell r="BU1084">
            <v>883166010008</v>
          </cell>
          <cell r="BV1084" t="str">
            <v>2.</v>
          </cell>
          <cell r="BW1084" t="str">
            <v>จำเลยที่ 1
คู่สมรสจำเลยที่ 1</v>
          </cell>
          <cell r="BX1084" t="str">
            <v>3-5014-00521-87-4
3-5014-00046-40-8</v>
          </cell>
          <cell r="BY1084" t="str">
            <v xml:space="preserve">-ไม่พบว่ามีกรรมสิทธิ์ในที่ดิน อ.สันทราย จ.เชียงใหม่ 
-ไม่พบว่ามีกรรมสิทธิ์ในที่ดิน อ.สันทราย จ.เชียงใหม่ </v>
          </cell>
          <cell r="BZ1084" t="str">
            <v>ไม่พบ</v>
          </cell>
          <cell r="CA1084"/>
          <cell r="CB1084">
            <v>2</v>
          </cell>
          <cell r="CC1084"/>
          <cell r="CD1084" t="str">
            <v>นายธนวัฒน์ กันธา</v>
          </cell>
          <cell r="CE1084"/>
          <cell r="CF1084"/>
          <cell r="CG1084"/>
          <cell r="CH1084"/>
          <cell r="CI1084"/>
          <cell r="CJ1084"/>
          <cell r="CK1084"/>
          <cell r="CL1084"/>
          <cell r="CM1084"/>
          <cell r="CN1084"/>
          <cell r="CO1084"/>
          <cell r="CP1084"/>
        </row>
        <row r="1085">
          <cell r="B1085">
            <v>2559</v>
          </cell>
          <cell r="C1085">
            <v>1711</v>
          </cell>
          <cell r="D1085"/>
          <cell r="E1085"/>
          <cell r="F1085"/>
          <cell r="G1085"/>
          <cell r="H1085" t="str">
            <v>นางสาว</v>
          </cell>
          <cell r="I1085" t="str">
            <v>นันธิกา</v>
          </cell>
          <cell r="J1085" t="str">
            <v>สุภา</v>
          </cell>
          <cell r="K1085" t="str">
            <v>3-5009-00464-83-6</v>
          </cell>
          <cell r="L1085" t="str">
            <v>ไชยปราการ</v>
          </cell>
          <cell r="M1085" t="str">
            <v>เชียงใหม่ 2</v>
          </cell>
          <cell r="N1085">
            <v>8</v>
          </cell>
          <cell r="O1085" t="str">
            <v>สินเชื่อธนาคารประชาชน</v>
          </cell>
          <cell r="P1085" t="str">
            <v>1.บุคคลค้ำประกัน</v>
          </cell>
          <cell r="Q1085"/>
          <cell r="R1085"/>
          <cell r="S1085" t="str">
            <v>จังหวัดฝาง</v>
          </cell>
          <cell r="T1085" t="str">
            <v>ผบE1031</v>
          </cell>
          <cell r="U1085">
            <v>2566</v>
          </cell>
          <cell r="V1085" t="str">
            <v>ผบE1200</v>
          </cell>
          <cell r="W1085">
            <v>2566</v>
          </cell>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สืบแล้ว รายงานผล 25/6/2567</v>
          </cell>
          <cell r="BC1085"/>
          <cell r="BD1085"/>
          <cell r="BE1085"/>
          <cell r="BF1085"/>
          <cell r="BG1085"/>
          <cell r="BH1085"/>
          <cell r="BI1085"/>
          <cell r="BJ1085"/>
          <cell r="BK1085"/>
          <cell r="BL1085"/>
          <cell r="BM1085"/>
          <cell r="BN1085"/>
          <cell r="BO1085"/>
          <cell r="BP1085"/>
          <cell r="BQ1085"/>
          <cell r="BR1085"/>
          <cell r="BS1085"/>
          <cell r="BT1085" t="str">
            <v>นางสาวนันธิกา สุภา</v>
          </cell>
          <cell r="BU1085">
            <v>0</v>
          </cell>
          <cell r="BV1085" t="str">
            <v xml:space="preserve">1.นางสาวนันธิกา  สุภา 
2.นางปิยะมาศ  ศรีวิชัย
3.นายนที  ศรีวิชัย
4.นางสาวพศวีร์  มะโน
</v>
          </cell>
          <cell r="BW1085" t="str">
            <v>จำเลยที่ 1
จำเลยที่ 2
คู่สมรสจำเลยที่ 2
จำเลยที่ 3</v>
          </cell>
          <cell r="BX1085" t="str">
            <v>3-5009-00464-83-6
3-5009-00128-64-0
3-5009-00908-25-4
3-5009-00507-46-2</v>
          </cell>
          <cell r="BY1085"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5"/>
          <cell r="CA1085"/>
          <cell r="CB1085">
            <v>4</v>
          </cell>
          <cell r="CC1085"/>
          <cell r="CD1085" t="str">
            <v>นางสาวนันธิกา สุภา</v>
          </cell>
          <cell r="CE1085"/>
          <cell r="CF1085"/>
          <cell r="CG1085"/>
          <cell r="CH1085"/>
          <cell r="CI1085"/>
          <cell r="CJ1085"/>
          <cell r="CK1085"/>
          <cell r="CL1085"/>
          <cell r="CM1085"/>
          <cell r="CN1085"/>
          <cell r="CO1085"/>
          <cell r="CP1085"/>
        </row>
        <row r="1086">
          <cell r="B1086">
            <v>2560</v>
          </cell>
          <cell r="C1086">
            <v>1712</v>
          </cell>
          <cell r="D1086"/>
          <cell r="E1086"/>
          <cell r="F1086"/>
          <cell r="G1086"/>
          <cell r="H1086" t="str">
            <v>นาง</v>
          </cell>
          <cell r="I1086" t="str">
            <v>กฤษณา</v>
          </cell>
          <cell r="J1086" t="str">
            <v>โค้วตระกูล</v>
          </cell>
          <cell r="K1086" t="str">
            <v>3-5009-00346-79-5</v>
          </cell>
          <cell r="L1086"/>
          <cell r="M1086"/>
          <cell r="N1086"/>
          <cell r="O1086" t="str">
            <v>สินเชื่อพัฒนาองค์กร</v>
          </cell>
          <cell r="P1086" t="str">
            <v>1.บุคคลค้ำประกัน</v>
          </cell>
          <cell r="Q1086"/>
          <cell r="R1086"/>
          <cell r="S1086" t="str">
            <v>จังหวัดฝาง</v>
          </cell>
          <cell r="T1086" t="str">
            <v>ผบE1027</v>
          </cell>
          <cell r="U1086">
            <v>2566</v>
          </cell>
          <cell r="V1086" t="str">
            <v>ผบE1335</v>
          </cell>
          <cell r="W1086">
            <v>2566</v>
          </cell>
          <cell r="X1086">
            <v>31</v>
          </cell>
          <cell r="Y1086">
            <v>11</v>
          </cell>
          <cell r="Z1086">
            <v>2566</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cell r="BM1086"/>
          <cell r="BN1086"/>
          <cell r="BO1086"/>
          <cell r="BP1086"/>
          <cell r="BQ1086"/>
          <cell r="BR1086"/>
          <cell r="BS1086"/>
          <cell r="BT1086" t="str">
            <v>นางกฤษณา โค้วตระกูล</v>
          </cell>
          <cell r="BU1086">
            <v>0</v>
          </cell>
          <cell r="BV1086"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6" t="str">
            <v>จำเลยที่ 1
คู่สมรสจำเลยที่ 1
จำเลยที่ 2
คู่สมรสจำเลยที่ 2
จำเลยที่ 3
คู่สมรสจำเลยที่ 3
จำเลยที่ 4
ในฐานะโดยธรรม</v>
          </cell>
          <cell r="BX1086" t="str">
            <v>3-5009-00346-79-5
3-5009-00351-70-5
3-5201-00941-41-9
3-5009-00346-41-8
3-5009-00342-05-6
3-5009-00266-72-4
3-5009-00352-02-7
3-5012-00511-30-1</v>
          </cell>
          <cell r="BY1086"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6"/>
          <cell r="CA1086"/>
          <cell r="CB1086"/>
          <cell r="CC1086"/>
          <cell r="CD1086" t="str">
            <v>นางกฤษณา โค้วตระกูล</v>
          </cell>
          <cell r="CE1086"/>
          <cell r="CF1086"/>
          <cell r="CG1086"/>
          <cell r="CH1086"/>
          <cell r="CI1086"/>
          <cell r="CJ1086"/>
          <cell r="CK1086"/>
          <cell r="CL1086"/>
          <cell r="CM1086"/>
          <cell r="CN1086"/>
          <cell r="CO1086"/>
          <cell r="CP1086"/>
        </row>
        <row r="1087">
          <cell r="B1087">
            <v>2561</v>
          </cell>
          <cell r="C1087">
            <v>1713</v>
          </cell>
          <cell r="D1087"/>
          <cell r="E1087"/>
          <cell r="F1087"/>
          <cell r="G1087">
            <v>800085629734</v>
          </cell>
          <cell r="H1087" t="str">
            <v>นางสาว</v>
          </cell>
          <cell r="I1087" t="str">
            <v>พัชรพร</v>
          </cell>
          <cell r="J1087" t="str">
            <v>ลาภโต</v>
          </cell>
          <cell r="K1087" t="str">
            <v>1-5207-00062-54-1</v>
          </cell>
          <cell r="L1087" t="str">
            <v>บิ๊กซี  หางดง</v>
          </cell>
          <cell r="M1087" t="str">
            <v>เชียงใหม่ 3</v>
          </cell>
          <cell r="N1087">
            <v>8</v>
          </cell>
          <cell r="O1087" t="str">
            <v>สินเชื่อกู้ยืมเพื่อการบริโภค</v>
          </cell>
          <cell r="P1087" t="str">
            <v>1.บุคคลค้ำประกัน</v>
          </cell>
          <cell r="Q1087"/>
          <cell r="R1087"/>
          <cell r="S1087" t="str">
            <v>แขวงเชียงใหม่</v>
          </cell>
          <cell r="T1087" t="str">
            <v>ผบE1909</v>
          </cell>
          <cell r="U1087">
            <v>2566</v>
          </cell>
          <cell r="V1087">
            <v>3386</v>
          </cell>
          <cell r="W1087">
            <v>2566</v>
          </cell>
          <cell r="X1087"/>
          <cell r="Y1087"/>
          <cell r="Z1087"/>
          <cell r="AA1087">
            <v>19</v>
          </cell>
          <cell r="AB1087">
            <v>5</v>
          </cell>
          <cell r="AC1087">
            <v>2566</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cell r="BM1087"/>
          <cell r="BN1087"/>
          <cell r="BO1087"/>
          <cell r="BP1087"/>
          <cell r="BQ1087"/>
          <cell r="BR1087"/>
          <cell r="BS1087"/>
          <cell r="BT1087" t="str">
            <v>นางสาวพัชรพร ลาภโต</v>
          </cell>
          <cell r="BU1087">
            <v>888165011197</v>
          </cell>
          <cell r="BV1087"/>
          <cell r="BW1087"/>
          <cell r="BX1087"/>
          <cell r="BY1087"/>
          <cell r="BZ1087"/>
          <cell r="CA1087"/>
          <cell r="CB1087"/>
          <cell r="CC1087"/>
          <cell r="CD1087" t="str">
            <v>นางสาวพัชรพร ลาภโต</v>
          </cell>
          <cell r="CE1087"/>
          <cell r="CF1087"/>
          <cell r="CG1087"/>
          <cell r="CH1087"/>
          <cell r="CI1087"/>
          <cell r="CJ1087"/>
          <cell r="CK1087"/>
          <cell r="CL1087"/>
          <cell r="CM1087"/>
          <cell r="CN1087"/>
          <cell r="CO1087"/>
          <cell r="CP1087"/>
        </row>
        <row r="1088">
          <cell r="B1088">
            <v>2562</v>
          </cell>
          <cell r="C1088">
            <v>1714</v>
          </cell>
          <cell r="D1088"/>
          <cell r="E1088"/>
          <cell r="F1088"/>
          <cell r="G1088">
            <v>800093230723</v>
          </cell>
          <cell r="H1088" t="str">
            <v>นาย</v>
          </cell>
          <cell r="I1088" t="str">
            <v>ศักดิ์ชัย</v>
          </cell>
          <cell r="J1088" t="str">
            <v>แสนเขียว</v>
          </cell>
          <cell r="K1088" t="str">
            <v>1-1007-00060-87-9</v>
          </cell>
          <cell r="L1088" t="str">
            <v>สันทราย</v>
          </cell>
          <cell r="M1088" t="str">
            <v>เชียงใหม่ 2</v>
          </cell>
          <cell r="N1088">
            <v>8</v>
          </cell>
          <cell r="O1088" t="str">
            <v>สินเชื่อกู้ยืมเพื่อการบริโภค</v>
          </cell>
          <cell r="P1088" t="str">
            <v>1.บุคคลค้ำประกัน</v>
          </cell>
          <cell r="Q1088"/>
          <cell r="R1088"/>
          <cell r="S1088" t="str">
            <v>แขวงเชียงใหม่</v>
          </cell>
          <cell r="T1088" t="str">
            <v>ผบE2740</v>
          </cell>
          <cell r="U1088">
            <v>2566</v>
          </cell>
          <cell r="V1088" t="str">
            <v>ผบE5703</v>
          </cell>
          <cell r="W1088">
            <v>2566</v>
          </cell>
          <cell r="X1088">
            <v>10</v>
          </cell>
          <cell r="Y1088">
            <v>7</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นายศักดิ์ชัย แสนเขียว</v>
          </cell>
          <cell r="BU1088">
            <v>883266010022</v>
          </cell>
          <cell r="BV1088"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8" t="str">
            <v>จำเลยที่ 1
จำเลยที่ 2
คู่สมรสจำเลยที่ 2
จำเลยที่ 3
คู่สมรสจำเลยที่ 3</v>
          </cell>
          <cell r="BX1088" t="str">
            <v>1-1007-00060-87-9
1-5299-00103-11-8
2-5014-00016-03-9
5-5014-00002-49-1
1-5099-00674-00-0</v>
          </cell>
          <cell r="BY1088"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8"/>
          <cell r="CA1088"/>
          <cell r="CB1088">
            <v>5</v>
          </cell>
          <cell r="CC1088"/>
          <cell r="CD1088" t="str">
            <v>นายศักดิ์ชัย แสนเขียว</v>
          </cell>
          <cell r="CE1088"/>
          <cell r="CF1088"/>
          <cell r="CG1088"/>
          <cell r="CH1088"/>
          <cell r="CI1088"/>
          <cell r="CJ1088"/>
          <cell r="CK1088"/>
          <cell r="CL1088"/>
          <cell r="CM1088"/>
          <cell r="CN1088"/>
          <cell r="CO1088"/>
          <cell r="CP1088"/>
        </row>
        <row r="1089">
          <cell r="B1089">
            <v>2563</v>
          </cell>
          <cell r="C1089">
            <v>1715</v>
          </cell>
          <cell r="D1089"/>
          <cell r="E1089"/>
          <cell r="F1089"/>
          <cell r="G1089">
            <v>800102334896</v>
          </cell>
          <cell r="H1089" t="str">
            <v>นาย</v>
          </cell>
          <cell r="I1089" t="str">
            <v>สุทน</v>
          </cell>
          <cell r="J1089" t="str">
            <v>จันทร์พลอย</v>
          </cell>
          <cell r="K1089" t="str">
            <v>1-5099-00916-00-3</v>
          </cell>
          <cell r="L1089" t="str">
            <v>แม่แตง</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แขวงเชียงดาว</v>
          </cell>
          <cell r="T1089" t="str">
            <v>ผบE466</v>
          </cell>
          <cell r="U1089">
            <v>2566</v>
          </cell>
          <cell r="V1089" t="str">
            <v>ผบE579</v>
          </cell>
          <cell r="W1089">
            <v>2566</v>
          </cell>
          <cell r="X1089">
            <v>4</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cell r="BM1089"/>
          <cell r="BN1089"/>
          <cell r="BO1089"/>
          <cell r="BP1089"/>
          <cell r="BQ1089"/>
          <cell r="BR1089"/>
          <cell r="BS1089"/>
          <cell r="BT1089" t="str">
            <v>นายสุทน จันทร์พลอย</v>
          </cell>
          <cell r="BU1089">
            <v>883265010857</v>
          </cell>
          <cell r="BV1089"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89" t="str">
            <v>จำเลยที่ 1
คู่สมรสจำเลยที่ 1
จำเลยที่ 2
คู่สมรสจำเลยที่ 2
จำเลยที่ 3</v>
          </cell>
          <cell r="BX1089" t="str">
            <v xml:space="preserve">1-5099-00916-00-3
2-5006-00019-01-4
3-3010-00784-73-0
3-5006-00496-76-7
1-5007-00159-2-1
</v>
          </cell>
          <cell r="BY1089"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89"/>
          <cell r="CA1089"/>
          <cell r="CB1089">
            <v>5</v>
          </cell>
          <cell r="CC1089"/>
          <cell r="CD1089" t="str">
            <v>นายสุทน จันทร์พลอย</v>
          </cell>
          <cell r="CE1089"/>
          <cell r="CF1089"/>
          <cell r="CG1089"/>
          <cell r="CH1089"/>
          <cell r="CI1089"/>
          <cell r="CJ1089"/>
          <cell r="CK1089"/>
          <cell r="CL1089"/>
          <cell r="CM1089"/>
          <cell r="CN1089"/>
          <cell r="CO1089"/>
          <cell r="CP1089"/>
        </row>
        <row r="1090">
          <cell r="B1090">
            <v>2564</v>
          </cell>
          <cell r="C1090">
            <v>1716</v>
          </cell>
          <cell r="D1090"/>
          <cell r="E1090"/>
          <cell r="F1090"/>
          <cell r="G1090">
            <v>800029149260</v>
          </cell>
          <cell r="H1090" t="str">
            <v>นางสาว</v>
          </cell>
          <cell r="I1090" t="str">
            <v>วรรณวิภา</v>
          </cell>
          <cell r="J1090" t="str">
            <v>คำใจ</v>
          </cell>
          <cell r="K1090"/>
          <cell r="L1090" t="str">
            <v>อมก๋อย</v>
          </cell>
          <cell r="M1090" t="str">
            <v>เชียงใหม่ 3</v>
          </cell>
          <cell r="N1090">
            <v>8</v>
          </cell>
          <cell r="O1090" t="str">
            <v>สินเชื่อธนาคารประชาชน</v>
          </cell>
          <cell r="P1090" t="str">
            <v>1.บุคคลค้ำประกัน</v>
          </cell>
          <cell r="Q1090"/>
          <cell r="R1090"/>
          <cell r="S1090" t="str">
            <v>จังหวัดฮอด</v>
          </cell>
          <cell r="T1090" t="str">
            <v>ผบE504</v>
          </cell>
          <cell r="U1090">
            <v>2564</v>
          </cell>
          <cell r="V1090" t="str">
            <v>ผบE628</v>
          </cell>
          <cell r="W1090">
            <v>2564</v>
          </cell>
          <cell r="X1090"/>
          <cell r="Y1090"/>
          <cell r="Z1090"/>
          <cell r="AA1090">
            <v>25</v>
          </cell>
          <cell r="AB1090">
            <v>10</v>
          </cell>
          <cell r="AC1090">
            <v>2564</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สืบทรัพย์ 25/03/67//รายงานผล 18/4/67//</v>
          </cell>
          <cell r="BC1090"/>
          <cell r="BD1090"/>
          <cell r="BE1090"/>
          <cell r="BF1090"/>
          <cell r="BG1090"/>
          <cell r="BH1090"/>
          <cell r="BI1090"/>
          <cell r="BJ1090"/>
          <cell r="BK1090"/>
          <cell r="BL1090"/>
          <cell r="BM1090"/>
          <cell r="BN1090"/>
          <cell r="BO1090"/>
          <cell r="BP1090"/>
          <cell r="BQ1090"/>
          <cell r="BR1090"/>
          <cell r="BS1090"/>
          <cell r="BT1090" t="str">
            <v>นางสาววรรณวิภา คำใจ</v>
          </cell>
          <cell r="BU1090">
            <v>0</v>
          </cell>
          <cell r="BV1090" t="str">
            <v>1.นางสาววรรณวิภาหรรือพิมพ์ณภา คำใจ
2. นายสุพจน์ ประยูรพนา
3.นางสาววนิดา วสันต์สำราญ</v>
          </cell>
          <cell r="BW1090" t="str">
            <v>จำเลยที่ 1
จำเลยที่ 2
คู่สมรสจำเลยที่ 2</v>
          </cell>
          <cell r="BX1090"/>
          <cell r="BY109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0" t="str">
            <v>ไม่พบ</v>
          </cell>
          <cell r="CA1090"/>
          <cell r="CB1090">
            <v>3</v>
          </cell>
          <cell r="CC1090"/>
          <cell r="CD1090" t="str">
            <v>นางสาววรรณวิภา คำใจ</v>
          </cell>
          <cell r="CE1090"/>
          <cell r="CF1090"/>
          <cell r="CG1090"/>
          <cell r="CH1090"/>
          <cell r="CI1090"/>
          <cell r="CJ1090"/>
          <cell r="CK1090"/>
          <cell r="CL1090"/>
          <cell r="CM1090"/>
          <cell r="CN1090"/>
          <cell r="CO1090"/>
          <cell r="CP1090"/>
        </row>
        <row r="1091">
          <cell r="B1091">
            <v>2565</v>
          </cell>
          <cell r="C1091">
            <v>1717</v>
          </cell>
          <cell r="D1091"/>
          <cell r="E1091"/>
          <cell r="F1091"/>
          <cell r="G1091">
            <v>800017921357</v>
          </cell>
          <cell r="H1091" t="str">
            <v>นางสาว</v>
          </cell>
          <cell r="I1091" t="str">
            <v>ธิตินันท์</v>
          </cell>
          <cell r="J1091" t="str">
            <v>เรือนจินเจ็ก</v>
          </cell>
          <cell r="K1091"/>
          <cell r="L1091" t="str">
            <v>ฮอด</v>
          </cell>
          <cell r="M1091" t="str">
            <v>เชียงใหม่ 3</v>
          </cell>
          <cell r="N1091">
            <v>8</v>
          </cell>
          <cell r="O1091"/>
          <cell r="P1091" t="str">
            <v>1.บุคคลค้ำประกัน</v>
          </cell>
          <cell r="Q1091"/>
          <cell r="R1091"/>
          <cell r="S1091" t="str">
            <v>แขวงเชียงใหม่</v>
          </cell>
          <cell r="T1091" t="str">
            <v>ผบ.5799</v>
          </cell>
          <cell r="U1091">
            <v>2557</v>
          </cell>
          <cell r="V1091" t="str">
            <v>ผบ.6210</v>
          </cell>
          <cell r="W1091">
            <v>2557</v>
          </cell>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cell r="BM1091"/>
          <cell r="BN1091"/>
          <cell r="BO1091"/>
          <cell r="BP1091"/>
          <cell r="BQ1091"/>
          <cell r="BR1091"/>
          <cell r="BS1091"/>
          <cell r="BT1091" t="str">
            <v>นางสาวธิตินันท์ เรือนจินเจ็ก</v>
          </cell>
          <cell r="BU1091">
            <v>0</v>
          </cell>
          <cell r="BV1091"/>
          <cell r="BW1091"/>
          <cell r="BX1091"/>
          <cell r="BY1091"/>
          <cell r="BZ1091"/>
          <cell r="CA1091"/>
          <cell r="CB1091"/>
          <cell r="CC1091"/>
          <cell r="CD1091" t="str">
            <v>นางสาวธิตินันท์ เรือนจินเจ็ก</v>
          </cell>
          <cell r="CE1091"/>
          <cell r="CF1091"/>
          <cell r="CG1091"/>
          <cell r="CH1091"/>
          <cell r="CI1091"/>
          <cell r="CJ1091"/>
          <cell r="CK1091"/>
          <cell r="CL1091"/>
          <cell r="CM1091"/>
          <cell r="CN1091"/>
          <cell r="CO1091"/>
          <cell r="CP1091"/>
        </row>
        <row r="1092">
          <cell r="B1092">
            <v>2566</v>
          </cell>
          <cell r="C1092">
            <v>1718</v>
          </cell>
          <cell r="D1092"/>
          <cell r="E1092"/>
          <cell r="F1092"/>
          <cell r="G1092">
            <v>800081021811</v>
          </cell>
          <cell r="H1092" t="str">
            <v>นาย</v>
          </cell>
          <cell r="I1092" t="str">
            <v>สมคเนย์</v>
          </cell>
          <cell r="J1092" t="str">
            <v>คชศิลา</v>
          </cell>
          <cell r="K1092" t="str">
            <v>1-1002-01226-10-1</v>
          </cell>
          <cell r="L1092" t="str">
            <v>เม-ญ่า เชียงใหม่</v>
          </cell>
          <cell r="M1092" t="str">
            <v>เชียงใหม่ 1</v>
          </cell>
          <cell r="N1092">
            <v>8</v>
          </cell>
          <cell r="O1092" t="str">
            <v>สินเชื่อธนาคารประชาชน</v>
          </cell>
          <cell r="P1092" t="str">
            <v>1.บุคคลค้ำประกัน</v>
          </cell>
          <cell r="Q1092"/>
          <cell r="R1092"/>
          <cell r="S1092" t="str">
            <v>แขวงเชียงใหม่</v>
          </cell>
          <cell r="T1092" t="str">
            <v>ผบE369</v>
          </cell>
          <cell r="U1092">
            <v>2566</v>
          </cell>
          <cell r="V1092" t="str">
            <v>ผบ3172</v>
          </cell>
          <cell r="W1092">
            <v>2566</v>
          </cell>
          <cell r="X1092"/>
          <cell r="Y1092"/>
          <cell r="Z1092"/>
          <cell r="AA1092">
            <v>15</v>
          </cell>
          <cell r="AB1092">
            <v>5</v>
          </cell>
          <cell r="AC1092">
            <v>2566</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นายสมคเนย์ คชศิลา</v>
          </cell>
          <cell r="BU1092">
            <v>0</v>
          </cell>
          <cell r="BV1092" t="str">
            <v>1.นายสมคเนย์   คชศิลา
2.นายพัชร์ธีรัตน์  วิชัยศรี
3.นายธีระศักดิ์   พิคุณ</v>
          </cell>
          <cell r="BW1092" t="str">
            <v>จำเลยที่ 1
จำเลยที่ 2
จำเลยที่ 3</v>
          </cell>
          <cell r="BX1092" t="str">
            <v>3-5009-00346-41-8</v>
          </cell>
          <cell r="BY109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2" t="str">
            <v>พบทรัพย์</v>
          </cell>
          <cell r="CA1092"/>
          <cell r="CB1092"/>
          <cell r="CC1092"/>
          <cell r="CD1092"/>
          <cell r="CE1092"/>
          <cell r="CF1092"/>
          <cell r="CG1092"/>
          <cell r="CH1092"/>
          <cell r="CI1092"/>
          <cell r="CJ1092"/>
          <cell r="CK1092"/>
          <cell r="CL1092"/>
          <cell r="CM1092"/>
          <cell r="CN1092"/>
          <cell r="CO1092"/>
          <cell r="CP1092"/>
        </row>
        <row r="1093">
          <cell r="B1093">
            <v>2567</v>
          </cell>
          <cell r="C1093">
            <v>1719</v>
          </cell>
          <cell r="D1093"/>
          <cell r="E1093"/>
          <cell r="F1093"/>
          <cell r="G1093">
            <v>800019359598</v>
          </cell>
          <cell r="H1093" t="str">
            <v>นางสาว</v>
          </cell>
          <cell r="I1093" t="str">
            <v>ณวรา</v>
          </cell>
          <cell r="J1093" t="str">
            <v>หยองอนุกูล</v>
          </cell>
          <cell r="K1093" t="str">
            <v>3-5101-00078-68-1</v>
          </cell>
          <cell r="L1093" t="str">
            <v>เชียงใหม่</v>
          </cell>
          <cell r="M1093" t="str">
            <v>เชียงใหม่ 1</v>
          </cell>
          <cell r="N1093">
            <v>8</v>
          </cell>
          <cell r="O1093" t="str">
            <v>สินเชือธนาคารประชาชน</v>
          </cell>
          <cell r="P1093" t="str">
            <v>1.บุคคลค้ำประกัน</v>
          </cell>
          <cell r="Q1093"/>
          <cell r="R1093"/>
          <cell r="S1093" t="str">
            <v>จังหวัดลำพูน</v>
          </cell>
          <cell r="T1093" t="str">
            <v>ผบE3372</v>
          </cell>
          <cell r="U1093">
            <v>2566</v>
          </cell>
          <cell r="V1093" t="str">
            <v>ผบE4046</v>
          </cell>
          <cell r="W1093">
            <v>2566</v>
          </cell>
          <cell r="X1093"/>
          <cell r="Y1093"/>
          <cell r="Z1093"/>
          <cell r="AA1093">
            <v>20</v>
          </cell>
          <cell r="AB1093">
            <v>11</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t="str">
            <v>สืบทรัพย์ 5/05/67//ลงผล 27/5/67//</v>
          </cell>
          <cell r="BC1093"/>
          <cell r="BD1093"/>
          <cell r="BE1093"/>
          <cell r="BF1093"/>
          <cell r="BG1093"/>
          <cell r="BH1093"/>
          <cell r="BI1093"/>
          <cell r="BJ1093"/>
          <cell r="BK1093"/>
          <cell r="BL1093"/>
          <cell r="BM1093"/>
          <cell r="BN1093"/>
          <cell r="BO1093"/>
          <cell r="BP1093"/>
          <cell r="BQ1093"/>
          <cell r="BR1093"/>
          <cell r="BS1093"/>
          <cell r="BT1093" t="str">
            <v>นางสาวณวรา หยองอนุกูล</v>
          </cell>
          <cell r="BU1093">
            <v>0</v>
          </cell>
          <cell r="BV1093"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3" t="str">
            <v>จำเลยที่ 1
คู่สมรสจำเลยที่ 1
จำเลยที่ 2
จำเลยที่ 3
คู่สมรสจำเลยที่ 3
จำเลยที่ 4</v>
          </cell>
          <cell r="BX1093"/>
          <cell r="BY1093"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3" t="str">
            <v>พบ</v>
          </cell>
          <cell r="CA1093"/>
          <cell r="CB1093">
            <v>6</v>
          </cell>
          <cell r="CC1093"/>
          <cell r="CD1093" t="str">
            <v>นางสาวณวรา หยองอนุกูล</v>
          </cell>
          <cell r="CE1093"/>
          <cell r="CF1093"/>
          <cell r="CG1093"/>
          <cell r="CH1093"/>
          <cell r="CI1093"/>
          <cell r="CJ1093"/>
          <cell r="CK1093"/>
          <cell r="CL1093"/>
          <cell r="CM1093"/>
          <cell r="CN1093"/>
          <cell r="CO1093"/>
          <cell r="CP1093"/>
        </row>
        <row r="1094">
          <cell r="B1094">
            <v>2568</v>
          </cell>
          <cell r="C1094">
            <v>1720</v>
          </cell>
          <cell r="D1094"/>
          <cell r="E1094"/>
          <cell r="F1094"/>
          <cell r="G1094">
            <v>800046954221</v>
          </cell>
          <cell r="H1094" t="str">
            <v>นาย</v>
          </cell>
          <cell r="I1094" t="str">
            <v>วัชระ</v>
          </cell>
          <cell r="J1094" t="str">
            <v>บัวใหญ่</v>
          </cell>
          <cell r="K1094" t="str">
            <v>1-5499-00136-91-1</v>
          </cell>
          <cell r="L1094" t="str">
            <v>เทสโก้โลตัส คำเที่ยง</v>
          </cell>
          <cell r="M1094" t="str">
            <v>เชียงใหม่ 1</v>
          </cell>
          <cell r="N1094">
            <v>8</v>
          </cell>
          <cell r="O1094" t="str">
            <v>สินเชือธนาคารประชาชน</v>
          </cell>
          <cell r="P1094" t="str">
            <v>1.บุคคลค้ำประกัน</v>
          </cell>
          <cell r="Q1094"/>
          <cell r="R1094"/>
          <cell r="S1094" t="str">
            <v>จังหวัดเชียงใหม่</v>
          </cell>
          <cell r="T1094" t="str">
            <v>ผบE68</v>
          </cell>
          <cell r="U1094">
            <v>2566</v>
          </cell>
          <cell r="V1094" t="str">
            <v>ผบE470</v>
          </cell>
          <cell r="W1094">
            <v>2566</v>
          </cell>
          <cell r="X1094"/>
          <cell r="Y1094"/>
          <cell r="Z1094"/>
          <cell r="AA1094">
            <v>29</v>
          </cell>
          <cell r="AB1094">
            <v>3</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7/05/67//ลงผล 27/5/67//</v>
          </cell>
          <cell r="BC1094"/>
          <cell r="BD1094"/>
          <cell r="BE1094"/>
          <cell r="BF1094"/>
          <cell r="BG1094"/>
          <cell r="BH1094"/>
          <cell r="BI1094"/>
          <cell r="BJ1094"/>
          <cell r="BK1094"/>
          <cell r="BL1094"/>
          <cell r="BM1094"/>
          <cell r="BN1094"/>
          <cell r="BO1094"/>
          <cell r="BP1094"/>
          <cell r="BQ1094"/>
          <cell r="BR1094"/>
          <cell r="BS1094"/>
          <cell r="BT1094" t="str">
            <v>นายวัชระ บัวใหญ่</v>
          </cell>
          <cell r="BU1094">
            <v>0</v>
          </cell>
          <cell r="BV1094" t="str">
            <v>1.นายวัชระ บัวใหญ่
2.นายพงศ์ศิริ หงษ์สีธิ
3.นายณัฐจักร ถิ่นการ์</v>
          </cell>
          <cell r="BW1094" t="str">
            <v xml:space="preserve">จำเลยที่ 1
จำเลยที่ 2
จำเลยที่ 3
</v>
          </cell>
          <cell r="BX1094" t="str">
            <v>3-5009-00342-05-6</v>
          </cell>
          <cell r="BY1094"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4" t="str">
            <v>พบ</v>
          </cell>
          <cell r="CA1094"/>
          <cell r="CB1094">
            <v>3</v>
          </cell>
          <cell r="CC1094"/>
          <cell r="CD1094" t="str">
            <v>นายวัชระ บัวใหญ่</v>
          </cell>
          <cell r="CE1094"/>
          <cell r="CF1094"/>
          <cell r="CG1094"/>
          <cell r="CH1094"/>
          <cell r="CI1094"/>
          <cell r="CJ1094"/>
          <cell r="CK1094"/>
          <cell r="CL1094"/>
          <cell r="CM1094"/>
          <cell r="CN1094"/>
          <cell r="CO1094"/>
          <cell r="CP1094"/>
        </row>
        <row r="1095">
          <cell r="B1095">
            <v>2573</v>
          </cell>
          <cell r="C1095">
            <v>1725</v>
          </cell>
          <cell r="D1095">
            <v>27</v>
          </cell>
          <cell r="E1095">
            <v>3</v>
          </cell>
          <cell r="F1095">
            <v>2567</v>
          </cell>
          <cell r="G1095">
            <v>8000034225485</v>
          </cell>
          <cell r="H1095" t="str">
            <v>นาย</v>
          </cell>
          <cell r="I1095" t="str">
            <v>สุริยัน</v>
          </cell>
          <cell r="J1095" t="str">
            <v>ต๊ะคำ</v>
          </cell>
          <cell r="K1095" t="str">
            <v>3-5002-00350-87-1</v>
          </cell>
          <cell r="L1095" t="str">
            <v>แม่แจ่ม</v>
          </cell>
          <cell r="M1095" t="str">
            <v>เชียงใหม่ 3</v>
          </cell>
          <cell r="N1095">
            <v>8</v>
          </cell>
          <cell r="O1095" t="str">
            <v>สินเชื่อธนาคารประชาชน</v>
          </cell>
          <cell r="P1095" t="str">
            <v>1.บุคคลค้ำประกัน</v>
          </cell>
          <cell r="Q1095" t="str">
            <v>50,059.06</v>
          </cell>
          <cell r="R1095" t="str">
            <v>41,895.60</v>
          </cell>
          <cell r="S1095" t="str">
            <v>แขวงเชียงใหม่</v>
          </cell>
          <cell r="T1095" t="str">
            <v>ผบ.8426</v>
          </cell>
          <cell r="U1095">
            <v>2560</v>
          </cell>
          <cell r="V1095" t="str">
            <v>ผบ.8892</v>
          </cell>
          <cell r="W1095">
            <v>2560</v>
          </cell>
          <cell r="X1095"/>
          <cell r="Y1095"/>
          <cell r="Z1095"/>
          <cell r="AA1095">
            <v>19</v>
          </cell>
          <cell r="AB1095">
            <v>9</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cell r="BM1095"/>
          <cell r="BN1095"/>
          <cell r="BO1095"/>
          <cell r="BP1095"/>
          <cell r="BQ1095"/>
          <cell r="BR1095"/>
          <cell r="BS1095"/>
          <cell r="BT1095" t="str">
            <v>นายสุริยัน ต๊ะคำ</v>
          </cell>
          <cell r="BU1095">
            <v>82370040161</v>
          </cell>
          <cell r="BV1095"/>
          <cell r="BW1095"/>
          <cell r="BX1095" t="str">
            <v>3-5009-00266-72-4</v>
          </cell>
          <cell r="BY1095"/>
          <cell r="BZ1095"/>
          <cell r="CA1095"/>
          <cell r="CB1095"/>
          <cell r="CC1095"/>
          <cell r="CD1095" t="str">
            <v>นายสุริยัน ต๊ะคำ</v>
          </cell>
          <cell r="CE1095"/>
          <cell r="CF1095"/>
          <cell r="CG1095"/>
          <cell r="CH1095"/>
          <cell r="CI1095"/>
          <cell r="CJ1095"/>
          <cell r="CK1095"/>
          <cell r="CL1095"/>
          <cell r="CM1095"/>
          <cell r="CN1095"/>
          <cell r="CO1095"/>
          <cell r="CP1095"/>
        </row>
        <row r="1096">
          <cell r="B1096">
            <v>2574</v>
          </cell>
          <cell r="C1096">
            <v>1726</v>
          </cell>
          <cell r="D1096">
            <v>27</v>
          </cell>
          <cell r="E1096">
            <v>3</v>
          </cell>
          <cell r="F1096">
            <v>2567</v>
          </cell>
          <cell r="G1096">
            <v>800037882928</v>
          </cell>
          <cell r="H1096" t="str">
            <v>นาง</v>
          </cell>
          <cell r="I1096" t="str">
            <v>จริยา</v>
          </cell>
          <cell r="J1096" t="str">
            <v>ธิยานนท์</v>
          </cell>
          <cell r="K1096" t="str">
            <v>3-6399-00153-46-3</v>
          </cell>
          <cell r="L1096" t="str">
            <v>ดอยเต่า</v>
          </cell>
          <cell r="M1096" t="str">
            <v>เชียงใหม่ 3</v>
          </cell>
          <cell r="N1096">
            <v>8</v>
          </cell>
          <cell r="O1096" t="str">
            <v>สินเชื่อธนาคารประชาชน</v>
          </cell>
          <cell r="P1096" t="str">
            <v>1.บุคคลค้ำประกัน</v>
          </cell>
          <cell r="Q1096" t="str">
            <v>71,394.74</v>
          </cell>
          <cell r="R1096" t="str">
            <v>60,024.54</v>
          </cell>
          <cell r="S1096" t="str">
            <v>จังหวัดฮอด</v>
          </cell>
          <cell r="T1096" t="str">
            <v>ผบ,1128</v>
          </cell>
          <cell r="U1096">
            <v>2562</v>
          </cell>
          <cell r="V1096" t="str">
            <v>ผบ,1203</v>
          </cell>
          <cell r="W1096">
            <v>2562</v>
          </cell>
          <cell r="X1096"/>
          <cell r="Y1096"/>
          <cell r="Z1096"/>
          <cell r="AA1096">
            <v>25</v>
          </cell>
          <cell r="AB1096">
            <v>11</v>
          </cell>
          <cell r="AC1096">
            <v>2562</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นางจริยา ธิยานนท์</v>
          </cell>
          <cell r="BU1096">
            <v>883262011620</v>
          </cell>
          <cell r="BV1096"/>
          <cell r="BW1096"/>
          <cell r="BX1096"/>
          <cell r="BY1096"/>
          <cell r="BZ1096"/>
          <cell r="CA1096"/>
          <cell r="CB1096"/>
          <cell r="CC1096"/>
          <cell r="CD1096" t="str">
            <v>นางจริยา ธิยานนท์</v>
          </cell>
          <cell r="CE1096"/>
          <cell r="CF1096"/>
          <cell r="CG1096"/>
          <cell r="CH1096"/>
          <cell r="CI1096"/>
          <cell r="CJ1096"/>
          <cell r="CK1096"/>
          <cell r="CL1096"/>
          <cell r="CM1096"/>
          <cell r="CN1096"/>
          <cell r="CO1096"/>
          <cell r="CP1096"/>
        </row>
        <row r="1097">
          <cell r="B1097">
            <v>2575</v>
          </cell>
          <cell r="C1097">
            <v>1727</v>
          </cell>
          <cell r="D1097">
            <v>27</v>
          </cell>
          <cell r="E1097">
            <v>3</v>
          </cell>
          <cell r="F1097">
            <v>2567</v>
          </cell>
          <cell r="G1097">
            <v>800067495021</v>
          </cell>
          <cell r="H1097" t="str">
            <v>นางสาว</v>
          </cell>
          <cell r="I1097" t="str">
            <v>นารีรัตน์</v>
          </cell>
          <cell r="J1097" t="str">
            <v>หวังศรี</v>
          </cell>
          <cell r="K1097" t="str">
            <v>3-6002-0288-21-0</v>
          </cell>
          <cell r="L1097" t="str">
            <v>ดอยเต่า</v>
          </cell>
          <cell r="M1097" t="str">
            <v>เชียงใหม่ 3</v>
          </cell>
          <cell r="N1097">
            <v>8</v>
          </cell>
          <cell r="O1097" t="str">
            <v>สินเชื่อธนาคารประชาชน</v>
          </cell>
          <cell r="P1097" t="str">
            <v>1.บุคคลค้ำประกัน</v>
          </cell>
          <cell r="Q1097">
            <v>90904.77</v>
          </cell>
          <cell r="R1097" t="str">
            <v>89,043.00</v>
          </cell>
          <cell r="S1097" t="str">
            <v>จังหวัดฮอด</v>
          </cell>
          <cell r="T1097" t="str">
            <v>ผบE306</v>
          </cell>
          <cell r="U1097">
            <v>2563</v>
          </cell>
          <cell r="V1097" t="str">
            <v>ผบE56</v>
          </cell>
          <cell r="W1097">
            <v>2563</v>
          </cell>
          <cell r="X1097"/>
          <cell r="Y1097"/>
          <cell r="Z1097"/>
          <cell r="AA1097">
            <v>4</v>
          </cell>
          <cell r="AB1097">
            <v>8</v>
          </cell>
          <cell r="AC1097">
            <v>2563</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นางสาวนารีรัตน์ หวังศรี</v>
          </cell>
          <cell r="BU1097">
            <v>883263010038</v>
          </cell>
          <cell r="BV1097"/>
          <cell r="BW1097"/>
          <cell r="BX1097"/>
          <cell r="BY1097"/>
          <cell r="BZ1097"/>
          <cell r="CA1097"/>
          <cell r="CB1097"/>
          <cell r="CC1097"/>
          <cell r="CD1097" t="str">
            <v>นางสาวนารีรัตน์ หวังศรี</v>
          </cell>
          <cell r="CE1097"/>
          <cell r="CF1097"/>
          <cell r="CG1097"/>
          <cell r="CH1097"/>
          <cell r="CI1097"/>
          <cell r="CJ1097"/>
          <cell r="CK1097"/>
          <cell r="CL1097"/>
          <cell r="CM1097"/>
          <cell r="CN1097"/>
          <cell r="CO1097"/>
          <cell r="CP1097"/>
        </row>
        <row r="1098">
          <cell r="B1098">
            <v>2576</v>
          </cell>
          <cell r="C1098">
            <v>1728</v>
          </cell>
          <cell r="D1098">
            <v>27</v>
          </cell>
          <cell r="E1098">
            <v>3</v>
          </cell>
          <cell r="F1098">
            <v>2567</v>
          </cell>
          <cell r="G1098">
            <v>800091412943</v>
          </cell>
          <cell r="H1098" t="str">
            <v>นาง</v>
          </cell>
          <cell r="I1098" t="str">
            <v>วัลนิภา</v>
          </cell>
          <cell r="J1098" t="str">
            <v>หนูเปี้ย</v>
          </cell>
          <cell r="K1098" t="str">
            <v>3-5017-00062-01-8</v>
          </cell>
          <cell r="L1098" t="str">
            <v>ดอยเต่า</v>
          </cell>
          <cell r="M1098" t="str">
            <v>เชียงใหม่ 3</v>
          </cell>
          <cell r="N1098">
            <v>8</v>
          </cell>
          <cell r="O1098" t="str">
            <v>สินเชื่อแก้ไขปัญหาหนี้นอกระบบPSAระยะที่2</v>
          </cell>
          <cell r="P1098" t="str">
            <v>1.บุคคลค้ำประกัน</v>
          </cell>
          <cell r="Q1098">
            <v>50826.03</v>
          </cell>
          <cell r="R1098" t="str">
            <v>44,188.88</v>
          </cell>
          <cell r="S1098" t="str">
            <v>จังหวัดออด</v>
          </cell>
          <cell r="T1098" t="str">
            <v>ผบE146/</v>
          </cell>
          <cell r="U1098">
            <v>2565</v>
          </cell>
          <cell r="V1098" t="str">
            <v>ผบE146</v>
          </cell>
          <cell r="W1098">
            <v>2565</v>
          </cell>
          <cell r="X1098"/>
          <cell r="Y1098"/>
          <cell r="Z1098"/>
          <cell r="AA1098">
            <v>19</v>
          </cell>
          <cell r="AB1098">
            <v>4</v>
          </cell>
          <cell r="AC1098">
            <v>2565</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นางวัลนิภา หนูเปี้ย</v>
          </cell>
          <cell r="BU1098">
            <v>883263010048</v>
          </cell>
          <cell r="BV1098"/>
          <cell r="BW1098"/>
          <cell r="BX1098"/>
          <cell r="BY1098"/>
          <cell r="BZ1098"/>
          <cell r="CA1098"/>
          <cell r="CB1098"/>
          <cell r="CC1098"/>
          <cell r="CD1098" t="str">
            <v>นางวัลนิภา หนูเปี้ย</v>
          </cell>
          <cell r="CE1098"/>
          <cell r="CF1098"/>
          <cell r="CG1098"/>
          <cell r="CH1098"/>
          <cell r="CI1098"/>
          <cell r="CJ1098"/>
          <cell r="CK1098"/>
          <cell r="CL1098"/>
          <cell r="CM1098"/>
          <cell r="CN1098"/>
          <cell r="CO1098"/>
          <cell r="CP1098"/>
        </row>
        <row r="1099">
          <cell r="B1099">
            <v>2577</v>
          </cell>
          <cell r="C1099">
            <v>1729</v>
          </cell>
          <cell r="D1099">
            <v>27</v>
          </cell>
          <cell r="E1099">
            <v>3</v>
          </cell>
          <cell r="F1099">
            <v>2567</v>
          </cell>
          <cell r="G1099">
            <v>800069414525</v>
          </cell>
          <cell r="H1099" t="str">
            <v>นางสาว</v>
          </cell>
          <cell r="I1099" t="str">
            <v>โชติรส</v>
          </cell>
          <cell r="J1099" t="str">
            <v>ประทุมมา</v>
          </cell>
          <cell r="K1099" t="str">
            <v>3-5016-00138-98-5</v>
          </cell>
          <cell r="L1099" t="str">
            <v>ฮอด</v>
          </cell>
          <cell r="M1099" t="str">
            <v>เชียงใหม่ 3</v>
          </cell>
          <cell r="N1099">
            <v>8</v>
          </cell>
          <cell r="O1099" t="str">
            <v>สินเชื่อธนาคารประชาชน</v>
          </cell>
          <cell r="P1099" t="str">
            <v>1.บุคคลค้ำประกัน</v>
          </cell>
          <cell r="Q1099">
            <v>71730.23</v>
          </cell>
          <cell r="R1099" t="str">
            <v>46,899.09</v>
          </cell>
          <cell r="S1099" t="str">
            <v>จังหวัดฮอด</v>
          </cell>
          <cell r="T1099" t="str">
            <v>ผบE806</v>
          </cell>
          <cell r="U1099">
            <v>2565</v>
          </cell>
          <cell r="V1099" t="str">
            <v>ผบE946</v>
          </cell>
          <cell r="W1099">
            <v>2565</v>
          </cell>
          <cell r="X1099"/>
          <cell r="Y1099"/>
          <cell r="Z1099"/>
          <cell r="AA1099">
            <v>6</v>
          </cell>
          <cell r="AB1099">
            <v>12</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สืบทรัพย์ 4/05/67//ลงผล 27/5/67//รายงานผล31/5/67</v>
          </cell>
          <cell r="BC1099"/>
          <cell r="BD1099"/>
          <cell r="BE1099"/>
          <cell r="BF1099"/>
          <cell r="BG1099"/>
          <cell r="BH1099"/>
          <cell r="BI1099"/>
          <cell r="BJ1099"/>
          <cell r="BK1099"/>
          <cell r="BL1099"/>
          <cell r="BM1099"/>
          <cell r="BN1099"/>
          <cell r="BO1099"/>
          <cell r="BP1099"/>
          <cell r="BQ1099"/>
          <cell r="BR1099"/>
          <cell r="BS1099"/>
          <cell r="BT1099" t="str">
            <v>นางสาวโชติรส ประทุมมา</v>
          </cell>
          <cell r="BU1099">
            <v>883263011675</v>
          </cell>
          <cell r="BV1099" t="str">
            <v>1.นางสาวโชติรส ประทุมมา
2.นางสาวเบญจมาศ โปธิ
3.นายชัยสว่าง แสงวงค์มา 
4.นางพร แสงวงค์มา</v>
          </cell>
          <cell r="BW1099" t="str">
            <v xml:space="preserve">จำเลยที่ 1
จำเลยที่ 2
คู่สมรสจำเลยที่ 2
จำเลยที่ 3
</v>
          </cell>
          <cell r="BX1099" t="str">
            <v>3-5009-00352-02-7</v>
          </cell>
          <cell r="BY1099"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099" t="str">
            <v>พบ</v>
          </cell>
          <cell r="CA1099"/>
          <cell r="CB1099">
            <v>4</v>
          </cell>
          <cell r="CC1099"/>
          <cell r="CD1099" t="str">
            <v>นางสาวโชติรส ประทุมมา</v>
          </cell>
          <cell r="CE1099"/>
          <cell r="CF1099"/>
          <cell r="CG1099"/>
          <cell r="CH1099"/>
          <cell r="CI1099"/>
          <cell r="CJ1099"/>
          <cell r="CK1099"/>
          <cell r="CL1099"/>
          <cell r="CM1099"/>
          <cell r="CN1099"/>
          <cell r="CO1099"/>
          <cell r="CP1099"/>
        </row>
        <row r="1100">
          <cell r="B1100">
            <v>2578</v>
          </cell>
          <cell r="C1100">
            <v>1730</v>
          </cell>
          <cell r="D1100">
            <v>27</v>
          </cell>
          <cell r="E1100">
            <v>3</v>
          </cell>
          <cell r="F1100">
            <v>2567</v>
          </cell>
          <cell r="G1100">
            <v>800030097649</v>
          </cell>
          <cell r="H1100" t="str">
            <v>นางสาว</v>
          </cell>
          <cell r="I1100" t="str">
            <v>ศิราณี</v>
          </cell>
          <cell r="J1100" t="str">
            <v>ฟูเมือง</v>
          </cell>
          <cell r="K1100" t="str">
            <v>1-5002-90000-21-5</v>
          </cell>
          <cell r="L1100" t="str">
            <v>ฮอด</v>
          </cell>
          <cell r="M1100" t="str">
            <v>เชียงใหม่ 3</v>
          </cell>
          <cell r="N1100">
            <v>8</v>
          </cell>
          <cell r="O1100" t="str">
            <v>สินเชื่อธนาคารประชาชน</v>
          </cell>
          <cell r="P1100" t="str">
            <v>1.บุคคลค้ำประกัน</v>
          </cell>
          <cell r="Q1100">
            <v>77937.899999999994</v>
          </cell>
          <cell r="R1100" t="str">
            <v>62,027.80</v>
          </cell>
          <cell r="S1100" t="str">
            <v>จังหวัดฮอด</v>
          </cell>
          <cell r="T1100" t="str">
            <v>ผบE32</v>
          </cell>
          <cell r="U1100">
            <v>2565</v>
          </cell>
          <cell r="V1100" t="str">
            <v>ผบ,E193</v>
          </cell>
          <cell r="W1100">
            <v>2565</v>
          </cell>
          <cell r="X1100"/>
          <cell r="Y1100"/>
          <cell r="Z1100"/>
          <cell r="AA1100">
            <v>15</v>
          </cell>
          <cell r="AB1100">
            <v>3</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cell r="BM1100"/>
          <cell r="BN1100"/>
          <cell r="BO1100"/>
          <cell r="BP1100"/>
          <cell r="BQ1100"/>
          <cell r="BR1100"/>
          <cell r="BS1100"/>
          <cell r="BT1100" t="str">
            <v>นางสาวศิราณี ฟูเมือง</v>
          </cell>
          <cell r="BU1100">
            <v>888164010104</v>
          </cell>
          <cell r="BV1100"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0" t="str">
            <v>จำเลยที่ 1
จำเลยที่ 2
คู่สมรสจำเลยที่ 2
จำเลยที่ 3
คู่สมรสจำเลยที่ 3</v>
          </cell>
          <cell r="BX1100" t="str">
            <v>3-5012-00511-30-1</v>
          </cell>
          <cell r="BY1100"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0" t="str">
            <v>พบ</v>
          </cell>
          <cell r="CA1100"/>
          <cell r="CB1100">
            <v>5</v>
          </cell>
          <cell r="CC1100"/>
          <cell r="CD1100" t="str">
            <v>นางสาวศิราณี ฟูเมือง</v>
          </cell>
          <cell r="CE1100"/>
          <cell r="CF1100"/>
          <cell r="CG1100"/>
          <cell r="CH1100"/>
          <cell r="CI1100"/>
          <cell r="CJ1100"/>
          <cell r="CK1100"/>
          <cell r="CL1100"/>
          <cell r="CM1100"/>
          <cell r="CN1100"/>
          <cell r="CO1100"/>
          <cell r="CP1100"/>
        </row>
        <row r="1101">
          <cell r="B1101">
            <v>2579</v>
          </cell>
          <cell r="C1101">
            <v>1731</v>
          </cell>
          <cell r="D1101">
            <v>27</v>
          </cell>
          <cell r="E1101">
            <v>3</v>
          </cell>
          <cell r="F1101">
            <v>2567</v>
          </cell>
          <cell r="G1101">
            <v>800055984234</v>
          </cell>
          <cell r="H1101" t="str">
            <v>นาย</v>
          </cell>
          <cell r="I1101" t="str">
            <v>ณัฐพงศ์</v>
          </cell>
          <cell r="J1101" t="str">
            <v>เปงดี</v>
          </cell>
          <cell r="K1101" t="str">
            <v>1-5016-00884-59-5</v>
          </cell>
          <cell r="L1101" t="str">
            <v>ดอยเต่า</v>
          </cell>
          <cell r="M1101" t="str">
            <v xml:space="preserve">เชียงใหม่ 3 </v>
          </cell>
          <cell r="N1101">
            <v>8</v>
          </cell>
          <cell r="O1101" t="str">
            <v>สินเชื่อพัฒนาองค์กรชุมชน(รายบุคคล)</v>
          </cell>
          <cell r="P1101" t="str">
            <v>1.บุคคลค้ำประกัน</v>
          </cell>
          <cell r="Q1101">
            <v>65166.7</v>
          </cell>
          <cell r="R1101" t="str">
            <v>52,690.19</v>
          </cell>
          <cell r="S1101" t="str">
            <v>จังหวัดฮอด</v>
          </cell>
          <cell r="T1101" t="str">
            <v>ผบE796</v>
          </cell>
          <cell r="U1101">
            <v>2565</v>
          </cell>
          <cell r="V1101" t="str">
            <v>ผบE891</v>
          </cell>
          <cell r="W1101">
            <v>2565</v>
          </cell>
          <cell r="X1101"/>
          <cell r="Y1101"/>
          <cell r="Z1101"/>
          <cell r="AA1101">
            <v>21</v>
          </cell>
          <cell r="AB1101">
            <v>11</v>
          </cell>
          <cell r="AC1101">
            <v>2564</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นายณัฐพงศ์ เปงดี</v>
          </cell>
          <cell r="BU1101">
            <v>888164010477</v>
          </cell>
          <cell r="BV1101"/>
          <cell r="BW1101"/>
          <cell r="BX1101"/>
          <cell r="BY1101"/>
          <cell r="BZ1101"/>
          <cell r="CA1101"/>
          <cell r="CB1101"/>
          <cell r="CC1101"/>
          <cell r="CD1101" t="str">
            <v>นายณัฐพงศ์ เปงดี</v>
          </cell>
          <cell r="CE1101"/>
          <cell r="CF1101"/>
          <cell r="CG1101"/>
          <cell r="CH1101"/>
          <cell r="CI1101"/>
          <cell r="CJ1101"/>
          <cell r="CK1101"/>
          <cell r="CL1101"/>
          <cell r="CM1101"/>
          <cell r="CN1101"/>
          <cell r="CO1101"/>
          <cell r="CP1101"/>
        </row>
        <row r="1102">
          <cell r="B1102">
            <v>2580</v>
          </cell>
          <cell r="C1102">
            <v>1732</v>
          </cell>
          <cell r="D1102">
            <v>27</v>
          </cell>
          <cell r="E1102">
            <v>3</v>
          </cell>
          <cell r="F1102">
            <v>2567</v>
          </cell>
          <cell r="G1102">
            <v>800190719164</v>
          </cell>
          <cell r="H1102" t="str">
            <v>นาย</v>
          </cell>
          <cell r="I1102" t="str">
            <v>ณัฐพงศ์</v>
          </cell>
          <cell r="J1102" t="str">
            <v>ผางวารี</v>
          </cell>
          <cell r="K1102" t="str">
            <v>1-5099-00356-15-6</v>
          </cell>
          <cell r="L1102" t="str">
            <v>จอมทอง</v>
          </cell>
          <cell r="M1102" t="str">
            <v>เชียงใหม่ 3</v>
          </cell>
          <cell r="N1102">
            <v>8</v>
          </cell>
          <cell r="O1102" t="str">
            <v>สินเชื่อผู้รายได้ประจำ Covid-19 (PSA)</v>
          </cell>
          <cell r="P1102" t="str">
            <v>1.บุคคลค้ำประกัน</v>
          </cell>
          <cell r="Q1102">
            <v>34049.47</v>
          </cell>
          <cell r="R1102" t="str">
            <v>31,575.90</v>
          </cell>
          <cell r="S1102" t="str">
            <v>จังหวัดลำพูน</v>
          </cell>
          <cell r="T1102" t="str">
            <v>ผบE1689</v>
          </cell>
          <cell r="U1102">
            <v>2565</v>
          </cell>
          <cell r="V1102" t="str">
            <v>ผบE2110</v>
          </cell>
          <cell r="W1102">
            <v>2565</v>
          </cell>
          <cell r="X1102"/>
          <cell r="Y1102"/>
          <cell r="Z1102"/>
          <cell r="AA1102">
            <v>20</v>
          </cell>
          <cell r="AB1102">
            <v>10</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สืบทรัพย์ครั้งที่ 1 27/5/2567// ลงผลสืบครั้งที่ 1 5/6/2567//รายงานผลสืบทรัพย์11/6/2567//</v>
          </cell>
          <cell r="BC1102"/>
          <cell r="BD1102"/>
          <cell r="BE1102"/>
          <cell r="BF1102"/>
          <cell r="BG1102"/>
          <cell r="BH1102"/>
          <cell r="BI1102"/>
          <cell r="BJ1102"/>
          <cell r="BK1102"/>
          <cell r="BL1102"/>
          <cell r="BM1102"/>
          <cell r="BN1102"/>
          <cell r="BO1102"/>
          <cell r="BP1102"/>
          <cell r="BQ1102"/>
          <cell r="BR1102"/>
          <cell r="BS1102"/>
          <cell r="BT1102" t="str">
            <v>นายณัฐพงศ์ ผางวารี</v>
          </cell>
          <cell r="BU1102">
            <v>888165010020</v>
          </cell>
          <cell r="BV1102" t="str">
            <v xml:space="preserve">1.นายณัฐพงศ์  ผางวารี 
2.นางณปภัชหรือมิ่งขวัญ  สุภาศรีหรือคำส่วย
3.นายปิยะพงศ์หรือรชธร  สุภาศรี
</v>
          </cell>
          <cell r="BW1102" t="str">
            <v>จำเลยที่ 1
จำเลยที่ 2
คู่สมรสจำเลยที่ 2</v>
          </cell>
          <cell r="BX1102" t="str">
            <v xml:space="preserve">1-5099-00356-15-6
3-5013-00643-21-8
3-5019-00009-14-5
</v>
          </cell>
          <cell r="BY1102"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2" t="str">
            <v>ไม่พบทรัพย์</v>
          </cell>
          <cell r="CA1102"/>
          <cell r="CB1102">
            <v>3</v>
          </cell>
          <cell r="CC1102" t="str">
            <v>ธิติพร</v>
          </cell>
          <cell r="CD1102"/>
          <cell r="CE1102"/>
          <cell r="CF1102"/>
          <cell r="CG1102"/>
          <cell r="CH1102"/>
          <cell r="CI1102"/>
          <cell r="CJ1102"/>
          <cell r="CK1102"/>
          <cell r="CL1102"/>
          <cell r="CM1102"/>
          <cell r="CN1102"/>
          <cell r="CO1102"/>
          <cell r="CP1102"/>
        </row>
        <row r="1103">
          <cell r="B1103">
            <v>2581</v>
          </cell>
          <cell r="C1103">
            <v>1721</v>
          </cell>
          <cell r="D1103"/>
          <cell r="E1103"/>
          <cell r="F1103"/>
          <cell r="G1103">
            <v>800093571183</v>
          </cell>
          <cell r="H1103" t="str">
            <v>นาย</v>
          </cell>
          <cell r="I1103" t="str">
            <v>สิรภัทร</v>
          </cell>
          <cell r="J1103" t="str">
            <v>สุต๋าคำ</v>
          </cell>
          <cell r="K1103" t="str">
            <v>3-5002-00272-07-1</v>
          </cell>
          <cell r="L1103" t="str">
            <v>จอมทอง</v>
          </cell>
          <cell r="M1103" t="str">
            <v>เชียงใหม่ 3</v>
          </cell>
          <cell r="N1103">
            <v>8</v>
          </cell>
          <cell r="O1103" t="str">
            <v>สินเชื่อแก้ไขปัญหาหนี้นอกระบบ PSAระยะที่2</v>
          </cell>
          <cell r="P1103" t="str">
            <v>1.บุคคลค้ำประกัน</v>
          </cell>
          <cell r="Q1103"/>
          <cell r="R1103"/>
          <cell r="S1103" t="str">
            <v>จังหวัดฮอด</v>
          </cell>
          <cell r="T1103" t="str">
            <v>ผบE434</v>
          </cell>
          <cell r="U1103">
            <v>2565</v>
          </cell>
          <cell r="V1103" t="str">
            <v>ผบE544</v>
          </cell>
          <cell r="W1103">
            <v>2565</v>
          </cell>
          <cell r="X1103"/>
          <cell r="Y1103"/>
          <cell r="Z1103"/>
          <cell r="AA1103">
            <v>20</v>
          </cell>
          <cell r="AB1103">
            <v>10</v>
          </cell>
          <cell r="AC1103">
            <v>2565</v>
          </cell>
          <cell r="AD1103"/>
          <cell r="AE1103"/>
          <cell r="AF1103"/>
          <cell r="AG1103"/>
          <cell r="AH1103"/>
          <cell r="AI1103"/>
          <cell r="AJ1103"/>
          <cell r="AK1103"/>
          <cell r="AL1103"/>
          <cell r="AM1103"/>
          <cell r="AN1103"/>
          <cell r="AO1103"/>
          <cell r="AP1103"/>
          <cell r="AQ1103"/>
          <cell r="BB1103" t="str">
            <v>สืบทรัพย์ครั้งที่1 24/4/67//ลงผลสืบ27/4/67//รอคัดภาพลักษณ์//ลงผลคัดภาพลักษณ์17/5/67//รายงานรอบที่หนึ่ง17/5/2567</v>
          </cell>
          <cell r="BC1103"/>
          <cell r="BD1103"/>
          <cell r="BE1103"/>
          <cell r="BF1103"/>
          <cell r="BG1103"/>
          <cell r="BH1103"/>
          <cell r="BI1103"/>
          <cell r="BJ1103"/>
          <cell r="BK1103"/>
          <cell r="BL1103"/>
          <cell r="BM1103"/>
          <cell r="BN1103"/>
          <cell r="BO1103"/>
          <cell r="BP1103"/>
          <cell r="BQ1103"/>
          <cell r="BR1103"/>
          <cell r="BS1103"/>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2582</v>
          </cell>
          <cell r="C1104">
            <v>1722</v>
          </cell>
          <cell r="D1104"/>
          <cell r="E1104"/>
          <cell r="F1104"/>
          <cell r="G1104">
            <v>800094730432</v>
          </cell>
          <cell r="H1104" t="str">
            <v>นาย</v>
          </cell>
          <cell r="I1104" t="str">
            <v>จรัส</v>
          </cell>
          <cell r="J1104" t="str">
            <v>ฟูคำฟู</v>
          </cell>
          <cell r="K1104" t="str">
            <v>5-5804-90001-52-8</v>
          </cell>
          <cell r="L1104" t="str">
            <v>จอมทอง</v>
          </cell>
          <cell r="M1104" t="str">
            <v xml:space="preserve">เชียงใหม่ 3 </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ผบE429</v>
          </cell>
          <cell r="U1104">
            <v>2565</v>
          </cell>
          <cell r="V1104" t="str">
            <v>ผบE626</v>
          </cell>
          <cell r="W1104">
            <v>2565</v>
          </cell>
          <cell r="X1104"/>
          <cell r="Y1104"/>
          <cell r="Z1104"/>
          <cell r="AA1104">
            <v>23</v>
          </cell>
          <cell r="AB1104">
            <v>8</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2583</v>
          </cell>
          <cell r="C1105">
            <v>1723</v>
          </cell>
          <cell r="D1105"/>
          <cell r="E1105"/>
          <cell r="F1105"/>
          <cell r="G1105">
            <v>800072153813</v>
          </cell>
          <cell r="H1105" t="str">
            <v>นาง</v>
          </cell>
          <cell r="I1105" t="str">
            <v>บัวแก้ว</v>
          </cell>
          <cell r="J1105" t="str">
            <v>ยาพิชัย</v>
          </cell>
          <cell r="K1105" t="str">
            <v xml:space="preserve">3-5002-00778-78-1 </v>
          </cell>
          <cell r="L1105" t="str">
            <v>จอมทอง</v>
          </cell>
          <cell r="M1105" t="str">
            <v xml:space="preserve">เชียงใหม่ 3 </v>
          </cell>
          <cell r="N1105">
            <v>8</v>
          </cell>
          <cell r="O1105" t="str">
            <v>สินเชื่อธนาคารประชาชน</v>
          </cell>
          <cell r="P1105" t="str">
            <v>1.บุคคลค้ำประกัน</v>
          </cell>
          <cell r="Q1105"/>
          <cell r="R1105"/>
          <cell r="S1105" t="str">
            <v>แขวงเชียงใหม่</v>
          </cell>
          <cell r="T1105" t="str">
            <v>ผบ.889</v>
          </cell>
          <cell r="U1105">
            <v>2565</v>
          </cell>
          <cell r="V1105" t="str">
            <v>ผบ.1303</v>
          </cell>
          <cell r="W1105">
            <v>2565</v>
          </cell>
          <cell r="X1105"/>
          <cell r="Y1105"/>
          <cell r="Z1105"/>
          <cell r="AA1105">
            <v>17</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cell r="BM1105"/>
          <cell r="BN1105"/>
          <cell r="BO1105"/>
          <cell r="BP1105"/>
          <cell r="BQ1105"/>
          <cell r="BR1105"/>
          <cell r="BS1105"/>
          <cell r="BT1105" t="str">
            <v>นางบัวแก้ว ยาพิชัย</v>
          </cell>
          <cell r="BU1105">
            <v>888165010027</v>
          </cell>
          <cell r="BV1105" t="str">
            <v>1.นางบัวแก้ว ยาพิชัย
2.นางนิลุบล ขาวพนัต
3.นายจำรัส กันทะยวง
4.นางปราณี กันทะยวง</v>
          </cell>
          <cell r="BW1105" t="str">
            <v>จำเลยที่ 1
จำเลยที่ 2
จำเลยที่ 3
คู่สมรสจำเลยที่ 3</v>
          </cell>
          <cell r="BX1105" t="str">
            <v>3-5002-00778-78-1
3-5002-00946-97-8
3-5016-00012-23-0
3-5002-00800-19-1</v>
          </cell>
          <cell r="BY1105"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5" t="str">
            <v>ไม่พบ</v>
          </cell>
          <cell r="CA1105"/>
          <cell r="CB1105">
            <v>4</v>
          </cell>
          <cell r="CC1105"/>
          <cell r="CD1105"/>
          <cell r="CE1105"/>
          <cell r="CF1105"/>
          <cell r="CG1105"/>
          <cell r="CH1105"/>
          <cell r="CI1105"/>
          <cell r="CJ1105"/>
          <cell r="CK1105"/>
          <cell r="CL1105"/>
          <cell r="CM1105"/>
          <cell r="CN1105"/>
          <cell r="CO1105"/>
        </row>
        <row r="1106">
          <cell r="B1106">
            <v>2584</v>
          </cell>
          <cell r="C1106">
            <v>1736</v>
          </cell>
          <cell r="D1106">
            <v>27</v>
          </cell>
          <cell r="E1106">
            <v>3</v>
          </cell>
          <cell r="F1106">
            <v>2567</v>
          </cell>
          <cell r="G1106">
            <v>800090964464</v>
          </cell>
          <cell r="H1106" t="str">
            <v>นางสาว</v>
          </cell>
          <cell r="I1106" t="str">
            <v>ชลลดา</v>
          </cell>
          <cell r="J1106" t="str">
            <v>อุดงหรือสงวนศิลป์</v>
          </cell>
          <cell r="K1106" t="str">
            <v>1-5002-00143-96-8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v>43296.83</v>
          </cell>
          <cell r="R1106" t="str">
            <v>34,660.50</v>
          </cell>
          <cell r="S1106" t="str">
            <v>จังหวัดฮอด</v>
          </cell>
          <cell r="T1106" t="str">
            <v>ผบE439</v>
          </cell>
          <cell r="U1106">
            <v>2565</v>
          </cell>
          <cell r="V1106" t="str">
            <v>ผบE558</v>
          </cell>
          <cell r="W1106">
            <v>2565</v>
          </cell>
          <cell r="X1106"/>
          <cell r="Y1106"/>
          <cell r="Z1106"/>
          <cell r="AA1106">
            <v>27</v>
          </cell>
          <cell r="AB1106">
            <v>7</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สืบทรัพย์ 14/05/67//ลงผล 21/5/67//รายงานผล21/5/67</v>
          </cell>
          <cell r="BC1106"/>
          <cell r="BD1106"/>
          <cell r="BE1106"/>
          <cell r="BF1106"/>
          <cell r="BG1106"/>
          <cell r="BH1106"/>
          <cell r="BI1106"/>
          <cell r="BJ1106"/>
          <cell r="BK1106"/>
          <cell r="BL1106"/>
          <cell r="BM1106"/>
          <cell r="BN1106"/>
          <cell r="BO1106"/>
          <cell r="BP1106"/>
          <cell r="BQ1106"/>
          <cell r="BR1106"/>
          <cell r="BS1106"/>
          <cell r="BT1106" t="str">
            <v>นางสาวชลลดา อุดงหรือสงวนศิลป์</v>
          </cell>
          <cell r="BU1106">
            <v>888165010039</v>
          </cell>
          <cell r="BV1106" t="str">
            <v>1.นางสาว ชลดดา อุดง
2.นายสิทธิชัย สวงนศิลป์
3.นางสาวณิชานันท์ คำมามูล
4.นางสาวรัชดา รรมขัน</v>
          </cell>
          <cell r="BW1106" t="str">
            <v>จำเลยที่ 1
คู่สมรสจำเลยที่ 1
จำเลยที่ 2
จำเลยที่ 3</v>
          </cell>
          <cell r="BX1106" t="str">
            <v xml:space="preserve">1-5002-00143-36-8
1-5099-01062-90-3
3-5002-00620-43-6
1-5099-01355-37-4
</v>
          </cell>
          <cell r="BY1106"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4</v>
          </cell>
          <cell r="CC1106"/>
          <cell r="CD1106"/>
          <cell r="CE1106"/>
          <cell r="CF1106"/>
          <cell r="CG1106"/>
          <cell r="CH1106"/>
          <cell r="CI1106"/>
          <cell r="CJ1106"/>
          <cell r="CK1106"/>
          <cell r="CL1106"/>
          <cell r="CM1106"/>
          <cell r="CN1106"/>
          <cell r="CO1106"/>
        </row>
        <row r="1107">
          <cell r="B1107">
            <v>2585</v>
          </cell>
          <cell r="C1107">
            <v>1737</v>
          </cell>
          <cell r="D1107">
            <v>27</v>
          </cell>
          <cell r="E1107">
            <v>3</v>
          </cell>
          <cell r="F1107">
            <v>2567</v>
          </cell>
          <cell r="G1107">
            <v>80096252286</v>
          </cell>
          <cell r="H1107" t="str">
            <v>นางสาว</v>
          </cell>
          <cell r="I1107" t="str">
            <v>แจ่มจันทร์</v>
          </cell>
          <cell r="J1107" t="str">
            <v>เหมพันธุ์</v>
          </cell>
          <cell r="K1107" t="str">
            <v>1-5099-00094-87-9</v>
          </cell>
          <cell r="L1107" t="str">
            <v>ดอยเต่า</v>
          </cell>
          <cell r="M1107" t="str">
            <v>เชียงใหม่ 3</v>
          </cell>
          <cell r="N1107">
            <v>8</v>
          </cell>
          <cell r="O1107" t="str">
            <v>สินเชื่อแก้ไขปัญหาหนี้นอกระบบ PSAระยะที่2</v>
          </cell>
          <cell r="P1107" t="str">
            <v>1.บุคคลค้ำประกัน</v>
          </cell>
          <cell r="Q1107">
            <v>54957.760000000002</v>
          </cell>
          <cell r="R1107" t="str">
            <v>42,494.00</v>
          </cell>
          <cell r="S1107" t="str">
            <v>แขวงเชียงใหม่</v>
          </cell>
          <cell r="T1107" t="str">
            <v>ผบE5225</v>
          </cell>
          <cell r="U1107">
            <v>2565</v>
          </cell>
          <cell r="V1107" t="str">
            <v xml:space="preserve">	ผบE7513</v>
          </cell>
          <cell r="W1107">
            <v>2565</v>
          </cell>
          <cell r="X1107"/>
          <cell r="Y1107"/>
          <cell r="Z1107"/>
          <cell r="AA1107">
            <v>25</v>
          </cell>
          <cell r="AB1107">
            <v>10</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cell r="BM1107"/>
          <cell r="BN1107"/>
          <cell r="BO1107"/>
          <cell r="BP1107"/>
          <cell r="BQ1107"/>
          <cell r="BR1107"/>
          <cell r="BS1107"/>
          <cell r="BT1107" t="str">
            <v>นางสาวแจ่มจันทร์ เหมพันธุ์</v>
          </cell>
          <cell r="BU1107">
            <v>888165010011</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2586</v>
          </cell>
          <cell r="C1108">
            <v>1738</v>
          </cell>
          <cell r="D1108">
            <v>27</v>
          </cell>
          <cell r="E1108">
            <v>3</v>
          </cell>
          <cell r="F1108">
            <v>2567</v>
          </cell>
          <cell r="G1108">
            <v>800096282978</v>
          </cell>
          <cell r="H1108" t="str">
            <v>นางสาว</v>
          </cell>
          <cell r="I1108" t="str">
            <v>พนิตตา</v>
          </cell>
          <cell r="J1108" t="str">
            <v>ปัญญาพร</v>
          </cell>
          <cell r="K1108" t="str">
            <v>3-5099-00855-08-6</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47830.69</v>
          </cell>
          <cell r="R1108" t="str">
            <v>39,596.00</v>
          </cell>
          <cell r="S1108" t="str">
            <v>แขวงเชียงใหม่</v>
          </cell>
          <cell r="T1108" t="str">
            <v>ผบ.887</v>
          </cell>
          <cell r="U1108">
            <v>2565</v>
          </cell>
          <cell r="V1108" t="str">
            <v>ผบ.1302</v>
          </cell>
          <cell r="W1108">
            <v>2565</v>
          </cell>
          <cell r="X1108"/>
          <cell r="Y1108"/>
          <cell r="Z1108"/>
          <cell r="AA1108">
            <v>17</v>
          </cell>
          <cell r="AB1108">
            <v>8</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นางสาวพนิตตา ปัญญาพร</v>
          </cell>
          <cell r="BU1108">
            <v>88165010009</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2587</v>
          </cell>
          <cell r="C1109">
            <v>1739</v>
          </cell>
          <cell r="D1109">
            <v>27</v>
          </cell>
          <cell r="E1109">
            <v>3</v>
          </cell>
          <cell r="F1109">
            <v>2567</v>
          </cell>
          <cell r="G1109">
            <v>800094861773</v>
          </cell>
          <cell r="H1109" t="str">
            <v>นางสาว</v>
          </cell>
          <cell r="I1109" t="str">
            <v>สุภาณี</v>
          </cell>
          <cell r="J1109" t="str">
            <v>ศรีวิชัย</v>
          </cell>
          <cell r="K1109" t="str">
            <v>3-5001-00191-66-5</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52644.83</v>
          </cell>
          <cell r="R1109" t="str">
            <v>42,264.00</v>
          </cell>
          <cell r="S1109" t="str">
            <v>แขวงเชียงใหม่</v>
          </cell>
          <cell r="T1109" t="str">
            <v>ผบ.891</v>
          </cell>
          <cell r="U1109">
            <v>2565</v>
          </cell>
          <cell r="V1109" t="str">
            <v>ผบ.13015</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นางสาวสุภาณี ศรีวิชัย</v>
          </cell>
          <cell r="BU1109">
            <v>888165010008</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2588</v>
          </cell>
          <cell r="C1110">
            <v>1740</v>
          </cell>
          <cell r="D1110">
            <v>27</v>
          </cell>
          <cell r="E1110">
            <v>3</v>
          </cell>
          <cell r="F1110">
            <v>2567</v>
          </cell>
          <cell r="G1110">
            <v>800082990519</v>
          </cell>
          <cell r="H1110" t="str">
            <v>นาย</v>
          </cell>
          <cell r="I1110" t="str">
            <v>มนูญ</v>
          </cell>
          <cell r="J1110" t="str">
            <v>ติ๊บซอ</v>
          </cell>
          <cell r="K1110" t="str">
            <v>1-5016-00120-60-5</v>
          </cell>
          <cell r="L1110" t="str">
            <v>ฮอด</v>
          </cell>
          <cell r="M1110" t="str">
            <v>เชียงใหม่ 3</v>
          </cell>
          <cell r="N1110">
            <v>8</v>
          </cell>
          <cell r="O1110" t="str">
            <v>สินเชื่อธนาคารประชาชน</v>
          </cell>
          <cell r="P1110" t="str">
            <v>1.บุคคลค้ำประกัน</v>
          </cell>
          <cell r="Q1110">
            <v>41234.32</v>
          </cell>
          <cell r="R1110" t="str">
            <v>30,826.28</v>
          </cell>
          <cell r="S1110" t="str">
            <v>จังหวัดฮอด</v>
          </cell>
          <cell r="T1110" t="str">
            <v>ผบE672</v>
          </cell>
          <cell r="U1110">
            <v>2565</v>
          </cell>
          <cell r="V1110" t="str">
            <v>ผบE772</v>
          </cell>
          <cell r="W1110">
            <v>2565</v>
          </cell>
          <cell r="X1110"/>
          <cell r="Y1110"/>
          <cell r="Z1110"/>
          <cell r="AA1110">
            <v>11</v>
          </cell>
          <cell r="AB1110">
            <v>10</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นายมนูญ ติ๊บซอ</v>
          </cell>
          <cell r="BU1110">
            <v>888165010309</v>
          </cell>
          <cell r="BV1110" t="str">
            <v>1.นายมนูญ ติ๊บซอ
2.นายก้องเกียรติ ตุ้ยดง
3. นางสาวนฤมล ปัญญาปินทร์
4.นางสาวอัญญามาศ ทานา
5.นายจักรกฤษท์ อุปละ</v>
          </cell>
          <cell r="BW1110" t="str">
            <v>จำเลยที่ 1
จำเลยที่ 2
คู่สมรสจำเลยที่ 2
จำเลยที่ 3
คู่สมรสจำเลยที่ 3</v>
          </cell>
          <cell r="BX1110" t="str">
            <v xml:space="preserve">1-5016-00120-60-5
1-5099-010229-01-9
1-5016-00100-28-1
1-5003-00053-17-1
3-5016-00084-13-3
</v>
          </cell>
          <cell r="BY111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0" t="str">
            <v>ไม่พบ</v>
          </cell>
          <cell r="CA1110"/>
          <cell r="CB1110">
            <v>5</v>
          </cell>
          <cell r="CC1110"/>
          <cell r="CD1110"/>
          <cell r="CE1110"/>
          <cell r="CF1110"/>
          <cell r="CG1110"/>
          <cell r="CH1110"/>
          <cell r="CI1110"/>
          <cell r="CJ1110"/>
          <cell r="CK1110"/>
          <cell r="CL1110"/>
          <cell r="CM1110"/>
          <cell r="CN1110"/>
          <cell r="CO1110"/>
        </row>
        <row r="1111">
          <cell r="B1111">
            <v>2589</v>
          </cell>
          <cell r="C1111">
            <v>1741</v>
          </cell>
          <cell r="D1111">
            <v>27</v>
          </cell>
          <cell r="E1111">
            <v>3</v>
          </cell>
          <cell r="F1111">
            <v>2567</v>
          </cell>
          <cell r="G1111">
            <v>800088337368</v>
          </cell>
          <cell r="H1111" t="str">
            <v>นางสาว</v>
          </cell>
          <cell r="I1111" t="str">
            <v>บุศรา</v>
          </cell>
          <cell r="J1111" t="str">
            <v>วารินทร์</v>
          </cell>
          <cell r="K1111" t="str">
            <v>1-5002-00111-34-9</v>
          </cell>
          <cell r="L1111" t="str">
            <v>ฮอด</v>
          </cell>
          <cell r="M1111" t="str">
            <v>เชียงใหม่ 3</v>
          </cell>
          <cell r="N1111">
            <v>8</v>
          </cell>
          <cell r="O1111" t="str">
            <v>สินเชื่อธนาคารประชาชน</v>
          </cell>
          <cell r="P1111" t="str">
            <v>1.บุคคลค้ำประกัน</v>
          </cell>
          <cell r="Q1111">
            <v>199651.69</v>
          </cell>
          <cell r="R1111" t="str">
            <v>161,907.20</v>
          </cell>
          <cell r="S1111" t="str">
            <v>จังหวัดฮอด</v>
          </cell>
          <cell r="T1111" t="str">
            <v>ผบE669</v>
          </cell>
          <cell r="U1111">
            <v>2565</v>
          </cell>
          <cell r="V1111" t="str">
            <v>ผบE809</v>
          </cell>
          <cell r="W1111">
            <v>2565</v>
          </cell>
          <cell r="X1111"/>
          <cell r="Y1111"/>
          <cell r="Z1111"/>
          <cell r="AA1111">
            <v>31</v>
          </cell>
          <cell r="AB1111">
            <v>1</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สืบทรัพย์ 14/05/67//ลงผล 21/5/67//รายงานผล21/5/67</v>
          </cell>
          <cell r="BC1111"/>
          <cell r="BD1111"/>
          <cell r="BE1111"/>
          <cell r="BF1111"/>
          <cell r="BG1111"/>
          <cell r="BH1111"/>
          <cell r="BI1111"/>
          <cell r="BJ1111"/>
          <cell r="BK1111"/>
          <cell r="BL1111"/>
          <cell r="BM1111"/>
          <cell r="BN1111"/>
          <cell r="BO1111"/>
          <cell r="BP1111"/>
          <cell r="BQ1111"/>
          <cell r="BR1111"/>
          <cell r="BS1111"/>
          <cell r="BT1111" t="str">
            <v>นางสาวบุศรา วารินทร์</v>
          </cell>
          <cell r="BU1111">
            <v>888165010324</v>
          </cell>
          <cell r="BV1111" t="str">
            <v xml:space="preserve">1.นางสาวบุศรา วารินทร์ 
2.นายปํณณธร คำสม
3. นางสาวพิมพ์ภักดิ์ คงแดง
4.นางสาวชลธิชา จินาวงค์
</v>
          </cell>
          <cell r="BW1111" t="str">
            <v>จำเลยที่ 1
จำเลยที่ 2
คู่สมรสจำเลยที่ 2
จำเลยที่ 3</v>
          </cell>
          <cell r="BX1111" t="str">
            <v xml:space="preserve">1-5002-00111-34-9
3-5016-00265-44-8
1-5804-00017-69-9
1-5016-00061-51-0
</v>
          </cell>
          <cell r="BY11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1" t="str">
            <v>ไม่พบ</v>
          </cell>
          <cell r="CA1111"/>
          <cell r="CB1111">
            <v>4</v>
          </cell>
          <cell r="CC1111"/>
          <cell r="CD1111"/>
          <cell r="CE1111"/>
          <cell r="CF1111"/>
          <cell r="CG1111"/>
          <cell r="CH1111"/>
          <cell r="CI1111"/>
          <cell r="CJ1111"/>
          <cell r="CK1111"/>
          <cell r="CL1111"/>
          <cell r="CM1111"/>
          <cell r="CN1111"/>
          <cell r="CO1111"/>
        </row>
        <row r="1112">
          <cell r="B1112">
            <v>2590</v>
          </cell>
          <cell r="C1112">
            <v>1742</v>
          </cell>
          <cell r="D1112">
            <v>27</v>
          </cell>
          <cell r="E1112">
            <v>3</v>
          </cell>
          <cell r="F1112">
            <v>2567</v>
          </cell>
          <cell r="G1112">
            <v>800066728836</v>
          </cell>
          <cell r="H1112" t="str">
            <v>นางสาว</v>
          </cell>
          <cell r="I1112" t="str">
            <v xml:space="preserve">ขวัญชนก </v>
          </cell>
          <cell r="J1112" t="str">
            <v>สร้อยเรือน</v>
          </cell>
          <cell r="K1112" t="str">
            <v>1-5002-00163-48-9</v>
          </cell>
          <cell r="L1112" t="str">
            <v>ฮอด</v>
          </cell>
          <cell r="M1112" t="str">
            <v>เชียงใหม่ 3</v>
          </cell>
          <cell r="N1112">
            <v>8</v>
          </cell>
          <cell r="O1112" t="str">
            <v>สินเชื่อพัฒนาองค์กรชุมชน (รายบุคคล)</v>
          </cell>
          <cell r="P1112" t="str">
            <v>1.บุคคลค้ำประกัน</v>
          </cell>
          <cell r="Q1112">
            <v>89382.68</v>
          </cell>
          <cell r="R1112" t="str">
            <v>63,952.06</v>
          </cell>
          <cell r="S1112" t="str">
            <v>จังหวัดฮอด</v>
          </cell>
          <cell r="T1112" t="str">
            <v>ผบE668</v>
          </cell>
          <cell r="U1112">
            <v>2565</v>
          </cell>
          <cell r="V1112" t="str">
            <v>ผบE808</v>
          </cell>
          <cell r="W1112">
            <v>2565</v>
          </cell>
          <cell r="X1112"/>
          <cell r="Y1112"/>
          <cell r="Z1112"/>
          <cell r="AA1112">
            <v>31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สืบแล้ว รายงานผล25/6/2567</v>
          </cell>
          <cell r="BC1112"/>
          <cell r="BD1112"/>
          <cell r="BE1112"/>
          <cell r="BF1112"/>
          <cell r="BG1112"/>
          <cell r="BH1112"/>
          <cell r="BI1112"/>
          <cell r="BJ1112"/>
          <cell r="BK1112"/>
          <cell r="BL1112"/>
          <cell r="BM1112"/>
          <cell r="BN1112"/>
          <cell r="BO1112"/>
          <cell r="BP1112"/>
          <cell r="BQ1112"/>
          <cell r="BR1112"/>
          <cell r="BS1112"/>
          <cell r="BT1112" t="str">
            <v>นางสาวขวัญชนก  สร้อยเรือน</v>
          </cell>
          <cell r="BU1112">
            <v>888165010322</v>
          </cell>
          <cell r="BV1112" t="str">
            <v>1.นางสาวขวัญชนก  สร้อยเรือน 
2.นายพีรพัฒน์  ยาสิทธิ์
3.นายฉัตรปวีณ์  นำสม 
4.นางจิราภรณ์  ยาสิทธิ์
5.นายณรงศักดิ์  ยาสิทธิ์</v>
          </cell>
          <cell r="BW1112" t="str">
            <v>จำเลยที่ 1
คู่สมรสจำเลยที่ 1
จำเลยที่ 2
จำเลยที่ 3
คู่สมรสจำเลยที่ 3</v>
          </cell>
          <cell r="BX1112" t="str">
            <v>1-5002-00163-48-9
1-5016-00070-09-8
1-5016-00070-07-1
1-5016-00051-36-1
1-5016-00058-35-7</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2"/>
          <cell r="CA1112"/>
          <cell r="CB1112"/>
          <cell r="CC1112"/>
          <cell r="CD1112"/>
          <cell r="CE1112"/>
          <cell r="CF1112"/>
          <cell r="CG1112"/>
          <cell r="CH1112"/>
          <cell r="CI1112"/>
          <cell r="CJ1112"/>
          <cell r="CK1112"/>
          <cell r="CL1112"/>
          <cell r="CM1112"/>
          <cell r="CN1112"/>
          <cell r="CO1112"/>
        </row>
        <row r="1113">
          <cell r="B1113">
            <v>2591</v>
          </cell>
          <cell r="C1113">
            <v>1743</v>
          </cell>
          <cell r="D1113">
            <v>27</v>
          </cell>
          <cell r="E1113">
            <v>3</v>
          </cell>
          <cell r="F1113">
            <v>2567</v>
          </cell>
          <cell r="G1113">
            <v>800035017246</v>
          </cell>
          <cell r="H1113" t="str">
            <v>นาย</v>
          </cell>
          <cell r="I1113" t="str">
            <v>สรายุทธ</v>
          </cell>
          <cell r="J1113" t="str">
            <v>ยศสุข</v>
          </cell>
          <cell r="K1113" t="str">
            <v>3-5016-00020-11-9</v>
          </cell>
          <cell r="L1113" t="str">
            <v>ฮอด</v>
          </cell>
          <cell r="M1113" t="str">
            <v>เชียงใหม่ 3</v>
          </cell>
          <cell r="N1113">
            <v>8</v>
          </cell>
          <cell r="O1113" t="str">
            <v>สินเชื่อธนาคารประชาชน</v>
          </cell>
          <cell r="P1113" t="str">
            <v>1.บุคคลค้ำประกัน</v>
          </cell>
          <cell r="Q1113">
            <v>58808.32</v>
          </cell>
          <cell r="R1113" t="str">
            <v>33,280.00</v>
          </cell>
          <cell r="S1113" t="str">
            <v>จังหวัดฮอด</v>
          </cell>
          <cell r="T1113" t="str">
            <v>ผบE803</v>
          </cell>
          <cell r="U1113">
            <v>2565</v>
          </cell>
          <cell r="V1113" t="str">
            <v>ผบE898</v>
          </cell>
          <cell r="W1113">
            <v>2565</v>
          </cell>
          <cell r="X1113"/>
          <cell r="Y1113"/>
          <cell r="Z1113"/>
          <cell r="AA1113">
            <v>22</v>
          </cell>
          <cell r="AB1113">
            <v>11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cell r="BD1113"/>
          <cell r="BE1113"/>
          <cell r="BF1113"/>
          <cell r="BG1113"/>
          <cell r="BH1113"/>
          <cell r="BI1113"/>
          <cell r="BJ1113"/>
          <cell r="BK1113"/>
          <cell r="BL1113"/>
          <cell r="BM1113"/>
          <cell r="BN1113"/>
          <cell r="BO1113"/>
          <cell r="BP1113"/>
          <cell r="BQ1113"/>
          <cell r="BR1113"/>
          <cell r="BS1113"/>
          <cell r="BT1113" t="str">
            <v>นายสรายุทธ ยศสุข</v>
          </cell>
          <cell r="BU1113">
            <v>888165010304</v>
          </cell>
          <cell r="BV1113" t="str">
            <v xml:space="preserve">1.นายสรายุทธ ยศสุข
2.นายฤเทพ วงศ์คำ
3.นางสาวมนัสนันท์ มณี
4.นายบรรยง จาพา
5.นางสุดา จาพาหรือซาวสดิตย์ </v>
          </cell>
          <cell r="BW1113" t="str">
            <v>จำเลยที่ 1
จำเลยที่ 2
คู่สมรสจำเลยที่ 2
จำเลยที่ 3
คู่สมรสจำเลยที่ 3</v>
          </cell>
          <cell r="BX1113" t="str">
            <v>3-5016-00020-11-9
3-5016-00276-02-4
3-5016-00281-42-7
3-5016-00280-83-8
3-5016-00272-96-7</v>
          </cell>
          <cell r="BY111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3" t="str">
            <v>ไม่พบ</v>
          </cell>
          <cell r="CA1113"/>
          <cell r="CB1113">
            <v>5</v>
          </cell>
          <cell r="CC1113"/>
          <cell r="CD1113"/>
          <cell r="CE1113"/>
          <cell r="CF1113"/>
          <cell r="CG1113"/>
          <cell r="CH1113"/>
          <cell r="CI1113"/>
          <cell r="CJ1113"/>
          <cell r="CK1113"/>
          <cell r="CL1113"/>
          <cell r="CM1113"/>
          <cell r="CN1113"/>
          <cell r="CO1113"/>
        </row>
        <row r="1114">
          <cell r="B1114">
            <v>2592</v>
          </cell>
          <cell r="C1114">
            <v>1744</v>
          </cell>
          <cell r="D1114">
            <v>27</v>
          </cell>
          <cell r="E1114">
            <v>3</v>
          </cell>
          <cell r="F1114">
            <v>2567</v>
          </cell>
          <cell r="G1114">
            <v>800063928371</v>
          </cell>
          <cell r="H1114" t="str">
            <v>นาง</v>
          </cell>
          <cell r="I1114" t="str">
            <v>มาลา</v>
          </cell>
          <cell r="J1114" t="str">
            <v>เป็งแก้ว</v>
          </cell>
          <cell r="K1114" t="str">
            <v>3-5016-00193-38-2</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57007.44</v>
          </cell>
          <cell r="R1114" t="str">
            <v>41,054.36</v>
          </cell>
          <cell r="S1114" t="str">
            <v>จังหวัดฮอด</v>
          </cell>
          <cell r="T1114" t="str">
            <v>ผบE805</v>
          </cell>
          <cell r="U1114">
            <v>2565</v>
          </cell>
          <cell r="V1114" t="str">
            <v>ผบE899</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สืบทรัพย์ครั้งที่ 1 30/5/2567//รายงาน 7/6/2567//</v>
          </cell>
          <cell r="BC1114"/>
          <cell r="BD1114"/>
          <cell r="BE1114"/>
          <cell r="BF1114"/>
          <cell r="BG1114"/>
          <cell r="BH1114"/>
          <cell r="BI1114"/>
          <cell r="BJ1114"/>
          <cell r="BK1114"/>
          <cell r="BL1114"/>
          <cell r="BM1114"/>
          <cell r="BN1114"/>
          <cell r="BO1114"/>
          <cell r="BP1114"/>
          <cell r="BQ1114"/>
          <cell r="BR1114"/>
          <cell r="BS1114"/>
          <cell r="BT1114" t="str">
            <v>นางมาลา เป็งแก้ว</v>
          </cell>
          <cell r="BU1114">
            <v>888165010307</v>
          </cell>
          <cell r="BV1114" t="str">
            <v>1.นางมาลา  เป็งแก้ว
2.นายสมบัติ  เป็งแก้ว
3.นายจันทร์สม  ปิ่นแก้ว
4.นางศรีจันทร์  ปิ่นแก้ว</v>
          </cell>
          <cell r="BW1114" t="str">
            <v>จำเลยที่ 1
คู่สมรสจำเลยที่ 1
จำเลยที่ 2
จำเลยที่ 3</v>
          </cell>
          <cell r="BX1114" t="str">
            <v>3-5016-00193-38-2
3-5016-00193-71-4
3-5016-00191-57-6
3-5016-00193-35-8</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cell r="CA1114"/>
          <cell r="CB1114"/>
          <cell r="CC1114"/>
          <cell r="CD1114"/>
          <cell r="CE1114"/>
          <cell r="CF1114"/>
          <cell r="CG1114"/>
          <cell r="CH1114"/>
          <cell r="CI1114"/>
          <cell r="CJ1114"/>
          <cell r="CK1114"/>
          <cell r="CL1114"/>
          <cell r="CM1114"/>
          <cell r="CN1114"/>
          <cell r="CO1114"/>
        </row>
        <row r="1115">
          <cell r="B1115">
            <v>2593</v>
          </cell>
          <cell r="C1115">
            <v>1745</v>
          </cell>
          <cell r="D1115">
            <v>27</v>
          </cell>
          <cell r="E1115">
            <v>3</v>
          </cell>
          <cell r="F1115">
            <v>2567</v>
          </cell>
          <cell r="G1115">
            <v>800051556184</v>
          </cell>
          <cell r="H1115" t="str">
            <v>นาย</v>
          </cell>
          <cell r="I1115" t="str">
            <v>ประกาศิต</v>
          </cell>
          <cell r="J1115" t="str">
            <v>กันทะนันท์</v>
          </cell>
          <cell r="K1115" t="str">
            <v>1-5020-00043-46-5</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64439.45</v>
          </cell>
          <cell r="R1115" t="str">
            <v>34,186.00</v>
          </cell>
          <cell r="S1115" t="str">
            <v>แขวงเชียงใหม่</v>
          </cell>
          <cell r="T1115" t="str">
            <v>ผบE5224</v>
          </cell>
          <cell r="U1115">
            <v>2565</v>
          </cell>
          <cell r="V1115" t="str">
            <v>ผบE7515</v>
          </cell>
          <cell r="W1115">
            <v>2565</v>
          </cell>
          <cell r="X1115"/>
          <cell r="Y1115"/>
          <cell r="Z1115"/>
          <cell r="AA1115">
            <v>25</v>
          </cell>
          <cell r="AB1115">
            <v>10</v>
          </cell>
          <cell r="AC1115">
            <v>2565</v>
          </cell>
          <cell r="AD1115" t="str">
            <v>สินเชื่อธนาคารประชาชน</v>
          </cell>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4/05/67//ลงผล 27/5/67//รายงานผล31/5/67</v>
          </cell>
          <cell r="BC1115"/>
          <cell r="BD1115"/>
          <cell r="BE1115"/>
          <cell r="BF1115"/>
          <cell r="BG1115"/>
          <cell r="BH1115"/>
          <cell r="BI1115"/>
          <cell r="BJ1115"/>
          <cell r="BK1115"/>
          <cell r="BL1115"/>
          <cell r="BM1115"/>
          <cell r="BN1115"/>
          <cell r="BO1115"/>
          <cell r="BP1115"/>
          <cell r="BQ1115"/>
          <cell r="BR1115"/>
          <cell r="BS1115"/>
          <cell r="BT1115" t="str">
            <v>นายประกาศิต กันทะนันท์</v>
          </cell>
          <cell r="BU1115">
            <v>888165010323</v>
          </cell>
          <cell r="BV1115"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5" t="str">
            <v>จำเลยที่ 1
คู่สมรสจำเลยที่ 1
จำเลยที่ 2
คู่สมรสจำเลยที่ 2
จำเลยที่ 3
คู่สมรสจำเลยที่ 3</v>
          </cell>
          <cell r="BX1115" t="str">
            <v>1-5020-00043-46-5
1-5099-00488-78-8
3-5014-00260-71-9
3-5002-00413-85-6
3-5016-00018-23-8
3-5605-00586-74-8</v>
          </cell>
          <cell r="BY1115"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5" t="str">
            <v>พบ</v>
          </cell>
          <cell r="CA1115"/>
          <cell r="CB1115">
            <v>6</v>
          </cell>
          <cell r="CC1115"/>
          <cell r="CD1115"/>
          <cell r="CE1115"/>
          <cell r="CF1115"/>
          <cell r="CG1115"/>
          <cell r="CH1115"/>
          <cell r="CI1115"/>
          <cell r="CJ1115"/>
          <cell r="CK1115"/>
          <cell r="CL1115"/>
          <cell r="CM1115"/>
          <cell r="CN1115"/>
          <cell r="CO1115"/>
        </row>
        <row r="1116">
          <cell r="B1116">
            <v>2594</v>
          </cell>
          <cell r="C1116">
            <v>1746</v>
          </cell>
          <cell r="D1116">
            <v>27</v>
          </cell>
          <cell r="E1116">
            <v>3</v>
          </cell>
          <cell r="F1116">
            <v>2567</v>
          </cell>
          <cell r="G1116">
            <v>800024946546</v>
          </cell>
          <cell r="H1116" t="str">
            <v>นาง</v>
          </cell>
          <cell r="I1116" t="str">
            <v>แสงหล้า</v>
          </cell>
          <cell r="J1116" t="str">
            <v>จักรแก้ว</v>
          </cell>
          <cell r="K1116" t="str">
            <v>3-5016-00237-78-9</v>
          </cell>
          <cell r="L1116" t="str">
            <v>ฮอด</v>
          </cell>
          <cell r="M1116" t="str">
            <v>เชียงใหม่ 3</v>
          </cell>
          <cell r="N1116">
            <v>8</v>
          </cell>
          <cell r="O1116" t="str">
            <v>สินเชื่อธนาคารประชาชน</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2595</v>
          </cell>
          <cell r="C1117">
            <v>1747</v>
          </cell>
          <cell r="D1117">
            <v>27</v>
          </cell>
          <cell r="E1117">
            <v>3</v>
          </cell>
          <cell r="F1117">
            <v>2567</v>
          </cell>
          <cell r="G1117">
            <v>800072352688</v>
          </cell>
          <cell r="H1117" t="str">
            <v>นาย</v>
          </cell>
          <cell r="I1117" t="str">
            <v>ถนอม</v>
          </cell>
          <cell r="J1117" t="str">
            <v>สิงห์โต</v>
          </cell>
          <cell r="K1117" t="str">
            <v>3-5016-00147-05-4</v>
          </cell>
          <cell r="L1117" t="str">
            <v>ฮอด</v>
          </cell>
          <cell r="M1117" t="str">
            <v>เชียงใหม่ 3</v>
          </cell>
          <cell r="N1117">
            <v>8</v>
          </cell>
          <cell r="O1117" t="str">
            <v>สินเชื่อพัฒนาองค์กรชุมชน (รายบุคคล)</v>
          </cell>
          <cell r="P1117" t="str">
            <v>1.บุคคลค้ำประกัน</v>
          </cell>
          <cell r="Q1117">
            <v>117690.75</v>
          </cell>
          <cell r="R1117" t="str">
            <v>101,207.66</v>
          </cell>
          <cell r="S1117" t="str">
            <v>จังหวัดฮอด</v>
          </cell>
          <cell r="T1117" t="str">
            <v>ผบE795</v>
          </cell>
          <cell r="U1117">
            <v>2565</v>
          </cell>
          <cell r="V1117" t="str">
            <v>ผบE890</v>
          </cell>
          <cell r="W1117">
            <v>2565</v>
          </cell>
          <cell r="X1117"/>
          <cell r="Y1117"/>
          <cell r="Z1117"/>
          <cell r="AA1117">
            <v>21</v>
          </cell>
          <cell r="AB1117">
            <v>11</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cell r="BM1117"/>
          <cell r="BN1117"/>
          <cell r="BO1117"/>
          <cell r="BP1117"/>
          <cell r="BQ1117"/>
          <cell r="BR1117"/>
          <cell r="BS1117"/>
          <cell r="BT1117" t="str">
            <v>นายถนอม สิงห์โต</v>
          </cell>
          <cell r="BU1117">
            <v>888165010312</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2596</v>
          </cell>
          <cell r="C1118">
            <v>1748</v>
          </cell>
          <cell r="D1118">
            <v>27</v>
          </cell>
          <cell r="E1118">
            <v>3</v>
          </cell>
          <cell r="F1118">
            <v>2567</v>
          </cell>
          <cell r="G1118">
            <v>800072107702</v>
          </cell>
          <cell r="H1118" t="str">
            <v>นางสาว</v>
          </cell>
          <cell r="I1118" t="str">
            <v>พิมพา</v>
          </cell>
          <cell r="J1118" t="str">
            <v>เพียรชัยภูมิหรือสิริเจริญพร</v>
          </cell>
          <cell r="K1118" t="str">
            <v>1-5016-00059-34-5</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125621.43</v>
          </cell>
          <cell r="R1118" t="str">
            <v>96,987.91</v>
          </cell>
          <cell r="S1118" t="str">
            <v>จังหวัดฮอด</v>
          </cell>
          <cell r="T1118" t="str">
            <v>ผบE793</v>
          </cell>
          <cell r="U1118">
            <v>2565</v>
          </cell>
          <cell r="V1118" t="str">
            <v>ผบE889</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สืบทรัพย์ครั้งที่ 1 30/5/2567//รายงาน 7/6/2567//</v>
          </cell>
          <cell r="BC1118"/>
          <cell r="BD1118"/>
          <cell r="BE1118"/>
          <cell r="BF1118"/>
          <cell r="BG1118"/>
          <cell r="BH1118"/>
          <cell r="BI1118"/>
          <cell r="BJ1118"/>
          <cell r="BK1118"/>
          <cell r="BL1118"/>
          <cell r="BM1118"/>
          <cell r="BN1118"/>
          <cell r="BO1118"/>
          <cell r="BP1118"/>
          <cell r="BQ1118"/>
          <cell r="BR1118"/>
          <cell r="BS1118"/>
          <cell r="BT1118" t="str">
            <v>นางสาวพิมพา เพียรชัยภูมิหรือสิริเจริญพร</v>
          </cell>
          <cell r="BU1118">
            <v>888165010308</v>
          </cell>
          <cell r="BV1118"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8" t="str">
            <v>จำเลยที่ 1
คู่สมรสจำเลยที่ 1
จำเลยที่ 2
คู่สมรสจำเลยที่ 2
จำเลยที่ 3
คู่สมรสจำเลยที่ 3</v>
          </cell>
          <cell r="BX1118" t="str">
            <v xml:space="preserve">1-5016-00059-34-5
5-5016-00004-43-8 
3-5016-00242-86-3
3-5016-00192-06-4
1-5016-00100-28-1
1-5099-01029-01-9
</v>
          </cell>
          <cell r="BY11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8" t="str">
            <v>ไม่พบ</v>
          </cell>
          <cell r="CA1118"/>
          <cell r="CB1118"/>
          <cell r="CC1118"/>
          <cell r="CD1118"/>
          <cell r="CE1118"/>
          <cell r="CF1118"/>
          <cell r="CG1118"/>
          <cell r="CH1118"/>
          <cell r="CI1118"/>
          <cell r="CJ1118"/>
          <cell r="CK1118"/>
          <cell r="CL1118"/>
          <cell r="CM1118"/>
          <cell r="CN1118"/>
          <cell r="CO1118"/>
        </row>
        <row r="1119">
          <cell r="B1119">
            <v>2597</v>
          </cell>
          <cell r="C1119">
            <v>1749</v>
          </cell>
          <cell r="D1119">
            <v>27</v>
          </cell>
          <cell r="E1119">
            <v>3</v>
          </cell>
          <cell r="F1119">
            <v>2567</v>
          </cell>
          <cell r="G1119">
            <v>800075381577</v>
          </cell>
          <cell r="H1119" t="str">
            <v>นางสาว</v>
          </cell>
          <cell r="I1119" t="str">
            <v>พิชญานันท์</v>
          </cell>
          <cell r="J1119" t="str">
            <v>ธาดาเสาวดี</v>
          </cell>
          <cell r="K1119" t="str">
            <v>5-5104-00009-01-0</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114054.33</v>
          </cell>
          <cell r="R1119" t="str">
            <v>128,368.82</v>
          </cell>
          <cell r="S1119" t="str">
            <v>จังหวัดฮอด</v>
          </cell>
          <cell r="T1119" t="str">
            <v>ผบE797</v>
          </cell>
          <cell r="U1119">
            <v>2565</v>
          </cell>
          <cell r="V1119" t="str">
            <v>ผบE892</v>
          </cell>
          <cell r="W1119">
            <v>2565</v>
          </cell>
          <cell r="X1119"/>
          <cell r="Y1119"/>
          <cell r="Z1119"/>
          <cell r="AA1119">
            <v>11</v>
          </cell>
          <cell r="AB1119">
            <v>10</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 14/05/67//ลงผล 21/5/67//รายงานผล21/5/67</v>
          </cell>
          <cell r="BC1119"/>
          <cell r="BD1119"/>
          <cell r="BE1119"/>
          <cell r="BF1119"/>
          <cell r="BG1119"/>
          <cell r="BH1119"/>
          <cell r="BI1119"/>
          <cell r="BJ1119"/>
          <cell r="BK1119"/>
          <cell r="BL1119"/>
          <cell r="BM1119"/>
          <cell r="BN1119"/>
          <cell r="BO1119"/>
          <cell r="BP1119"/>
          <cell r="BQ1119"/>
          <cell r="BR1119"/>
          <cell r="BS1119"/>
          <cell r="BT1119" t="str">
            <v>นางสาวพิชญานันท์ ธาดาเสาวดี</v>
          </cell>
          <cell r="BU1119">
            <v>888165010314</v>
          </cell>
          <cell r="BV1119"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19" t="str">
            <v>จำเลยที่ 1
จำเลยที่ 2
คู่สมรสจำเลยที่ 2
จำเลยที่ 3
คู่สมรสจำเลยที่ 3</v>
          </cell>
          <cell r="BX1119" t="str">
            <v>5-5104-00009-01-0
1-5016-00007-91-4
1-5104-00019-23-3
3-5016-00193-77-3
3-5016-00193-70-6</v>
          </cell>
          <cell r="BY111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19" t="str">
            <v>ไม่พบ</v>
          </cell>
          <cell r="CA1119"/>
          <cell r="CB1119"/>
          <cell r="CC1119"/>
          <cell r="CD1119"/>
          <cell r="CE1119"/>
          <cell r="CF1119"/>
          <cell r="CG1119"/>
          <cell r="CH1119"/>
          <cell r="CI1119"/>
          <cell r="CJ1119"/>
          <cell r="CK1119"/>
          <cell r="CL1119"/>
          <cell r="CM1119"/>
          <cell r="CN1119"/>
          <cell r="CO1119"/>
        </row>
        <row r="1120">
          <cell r="B1120">
            <v>2598</v>
          </cell>
          <cell r="C1120">
            <v>1750</v>
          </cell>
          <cell r="D1120">
            <v>27</v>
          </cell>
          <cell r="E1120">
            <v>3</v>
          </cell>
          <cell r="F1120">
            <v>2567</v>
          </cell>
          <cell r="G1120">
            <v>800064859716</v>
          </cell>
          <cell r="H1120" t="str">
            <v>นาย</v>
          </cell>
          <cell r="I1120" t="str">
            <v>วิฑูรย์</v>
          </cell>
          <cell r="J1120" t="str">
            <v>บรรทา</v>
          </cell>
          <cell r="K1120" t="str">
            <v>3-5016-000002-33-4</v>
          </cell>
          <cell r="L1120" t="str">
            <v>ฮอด</v>
          </cell>
          <cell r="M1120" t="str">
            <v>เชียงใหม่ 3</v>
          </cell>
          <cell r="N1120">
            <v>8</v>
          </cell>
          <cell r="O1120" t="str">
            <v>สินเชื่อธนาคารประชาชน</v>
          </cell>
          <cell r="P1120" t="str">
            <v>1.บุคคลค้ำประกัน</v>
          </cell>
          <cell r="Q1120">
            <v>165337.04</v>
          </cell>
          <cell r="R1120" t="str">
            <v>121,593.04</v>
          </cell>
          <cell r="S1120" t="str">
            <v>จังหวัดฮอด</v>
          </cell>
          <cell r="T1120" t="str">
            <v>ผบE1055</v>
          </cell>
          <cell r="U1120">
            <v>2566</v>
          </cell>
          <cell r="V1120" t="str">
            <v>ผบE1394</v>
          </cell>
          <cell r="W1120">
            <v>2566</v>
          </cell>
          <cell r="X1120"/>
          <cell r="Y1120"/>
          <cell r="Z1120"/>
          <cell r="AA1120">
            <v>6</v>
          </cell>
          <cell r="AB1120">
            <v>12</v>
          </cell>
          <cell r="AC1120">
            <v>2566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สืบแล้ว รายงานผล25/6/2567</v>
          </cell>
          <cell r="BC1120"/>
          <cell r="BD1120"/>
          <cell r="BE1120"/>
          <cell r="BF1120"/>
          <cell r="BG1120"/>
          <cell r="BH1120"/>
          <cell r="BI1120"/>
          <cell r="BJ1120"/>
          <cell r="BK1120"/>
          <cell r="BL1120"/>
          <cell r="BM1120"/>
          <cell r="BN1120"/>
          <cell r="BO1120"/>
          <cell r="BP1120"/>
          <cell r="BQ1120"/>
          <cell r="BR1120"/>
          <cell r="BS1120"/>
          <cell r="BT1120" t="str">
            <v>นายวิฑูรย์ บรรทา</v>
          </cell>
          <cell r="BU1120">
            <v>888165010303</v>
          </cell>
          <cell r="BV1120"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0" t="str">
            <v>จำเลยที่ 1
คู่สมรสจำเลยที่ 1
จำเลยที่ 2
คู่สมรสจำเลยที่ 2
ในฐานะทายาทโดยธรรม
จำเลยที่ 3</v>
          </cell>
          <cell r="BX1120" t="str">
            <v>3-5016-00010-33-4
5-5016-01088-94-9
3-5016-00017-13-4
3-5016-00017-52-5
3-5016-00002-36-6
1-5015-00056-17-6</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0"/>
          <cell r="CA1120"/>
          <cell r="CB1120"/>
          <cell r="CC1120"/>
          <cell r="CD1120"/>
          <cell r="CE1120"/>
          <cell r="CF1120"/>
          <cell r="CG1120"/>
          <cell r="CH1120"/>
          <cell r="CI1120"/>
          <cell r="CJ1120"/>
          <cell r="CK1120"/>
          <cell r="CL1120"/>
          <cell r="CM1120"/>
          <cell r="CN1120"/>
          <cell r="CO1120"/>
        </row>
        <row r="1121">
          <cell r="B1121">
            <v>2599</v>
          </cell>
          <cell r="C1121">
            <v>1751</v>
          </cell>
          <cell r="D1121">
            <v>27</v>
          </cell>
          <cell r="E1121">
            <v>3</v>
          </cell>
          <cell r="F1121">
            <v>2567</v>
          </cell>
          <cell r="G1121">
            <v>800072531240</v>
          </cell>
          <cell r="H1121" t="str">
            <v>นาย</v>
          </cell>
          <cell r="I1121" t="str">
            <v>เกร็ดทอง</v>
          </cell>
          <cell r="J1121" t="str">
            <v>ภูดอนตอง</v>
          </cell>
          <cell r="K1121" t="str">
            <v>3-5106-00262-32-4</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164956.35999999999</v>
          </cell>
          <cell r="R1121" t="str">
            <v>128,368.82</v>
          </cell>
          <cell r="S1121" t="str">
            <v>จังหวัดฮอด</v>
          </cell>
          <cell r="T1121" t="str">
            <v>ผบE673</v>
          </cell>
          <cell r="U1121">
            <v>2565</v>
          </cell>
          <cell r="V1121" t="str">
            <v>ผบE773</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cell r="BD1121"/>
          <cell r="BE1121"/>
          <cell r="BF1121"/>
          <cell r="BG1121"/>
          <cell r="BH1121"/>
          <cell r="BI1121"/>
          <cell r="BJ1121"/>
          <cell r="BK1121"/>
          <cell r="BL1121"/>
          <cell r="BM1121"/>
          <cell r="BN1121"/>
          <cell r="BO1121"/>
          <cell r="BP1121"/>
          <cell r="BQ1121"/>
          <cell r="BR1121"/>
          <cell r="BS1121"/>
          <cell r="BT1121" t="str">
            <v>นายเกร็ดทอง ภูดอนตอง</v>
          </cell>
          <cell r="BU1121">
            <v>888165010320</v>
          </cell>
          <cell r="BV1121" t="str">
            <v>2.นางสาวเดวิกา  บรรเทา</v>
          </cell>
          <cell r="BW1121" t="str">
            <v>จำเลยที่ 1
จำเลยที่ 2
จำเลยที่ 3
คู่สมรสจำเลยที่ 3</v>
          </cell>
          <cell r="BX1121" t="str">
            <v xml:space="preserve">3-5106-00262-32-4
3-5002-00121-92-8
3-3508-00973-70-6
3-5016-00086-45-4
</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1" t="str">
            <v>ไม่พบ</v>
          </cell>
          <cell r="CA1121"/>
          <cell r="CB1121">
            <v>4</v>
          </cell>
          <cell r="CC1121"/>
          <cell r="CD1121"/>
          <cell r="CE1121"/>
          <cell r="CF1121"/>
          <cell r="CG1121"/>
          <cell r="CH1121"/>
          <cell r="CI1121"/>
          <cell r="CJ1121"/>
          <cell r="CK1121"/>
          <cell r="CL1121"/>
          <cell r="CM1121"/>
          <cell r="CN1121"/>
          <cell r="CO1121"/>
        </row>
        <row r="1122">
          <cell r="B1122">
            <v>2600</v>
          </cell>
          <cell r="C1122">
            <v>1752</v>
          </cell>
          <cell r="D1122">
            <v>27</v>
          </cell>
          <cell r="E1122">
            <v>3</v>
          </cell>
          <cell r="F1122">
            <v>2567</v>
          </cell>
          <cell r="G1122" t="str">
            <v>800089557063, 
800112806768</v>
          </cell>
          <cell r="H1122" t="str">
            <v>นาย</v>
          </cell>
          <cell r="I1122" t="str">
            <v>ณัฐพงศ์</v>
          </cell>
          <cell r="J1122" t="str">
            <v>เพชรเสนา</v>
          </cell>
          <cell r="K1122" t="str">
            <v>1-5099-70107-90-2</v>
          </cell>
          <cell r="L1122" t="str">
            <v>บิ๊กซี หางดง, 
ดอยเต่า</v>
          </cell>
          <cell r="M1122" t="str">
            <v>เชียงใหม่ 3</v>
          </cell>
          <cell r="N1122">
            <v>8</v>
          </cell>
          <cell r="O1122" t="str">
            <v>สินเชื่อธนาคารประชาชน, สินเชื่อผู้มีอาชีพอิสระ COVID-19 (PSA)</v>
          </cell>
          <cell r="P1122" t="str">
            <v>1.บุคคลค้ำประกัน</v>
          </cell>
          <cell r="Q1122">
            <v>96755.93</v>
          </cell>
          <cell r="R1122" t="str">
            <v>65,304.00</v>
          </cell>
          <cell r="S1122" t="str">
            <v>จังหวัดฮอด</v>
          </cell>
          <cell r="T1122" t="str">
            <v>ผบE210</v>
          </cell>
          <cell r="U1122">
            <v>2566</v>
          </cell>
          <cell r="V1122" t="str">
            <v>ผบE420</v>
          </cell>
          <cell r="W1122">
            <v>2566</v>
          </cell>
          <cell r="X1122"/>
          <cell r="Y1122"/>
          <cell r="Z1122"/>
          <cell r="AA1122">
            <v>8</v>
          </cell>
          <cell r="AB1122">
            <v>5</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cell r="BM1122"/>
          <cell r="BN1122"/>
          <cell r="BO1122"/>
          <cell r="BP1122"/>
          <cell r="BQ1122"/>
          <cell r="BR1122"/>
          <cell r="BS1122"/>
          <cell r="BT1122" t="str">
            <v>นายณัฐพงศ์ เพชรเสนา</v>
          </cell>
          <cell r="BU1122">
            <v>888165010638</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2601</v>
          </cell>
          <cell r="C1123">
            <v>1753</v>
          </cell>
          <cell r="D1123">
            <v>27</v>
          </cell>
          <cell r="E1123">
            <v>3</v>
          </cell>
          <cell r="F1123">
            <v>2567</v>
          </cell>
          <cell r="G1123">
            <v>800054860989</v>
          </cell>
          <cell r="H1123" t="str">
            <v>นางสาว</v>
          </cell>
          <cell r="I1123" t="str">
            <v>สาวิตรี</v>
          </cell>
          <cell r="J1123" t="str">
            <v>งามช่วง</v>
          </cell>
          <cell r="K1123" t="str">
            <v>1-5003-00008-67-1</v>
          </cell>
          <cell r="L1123" t="str">
            <v>แม่แจ่ม</v>
          </cell>
          <cell r="M1123" t="str">
            <v>เชียงใหม่ 3</v>
          </cell>
          <cell r="N1123">
            <v>8</v>
          </cell>
          <cell r="O1123" t="str">
            <v>สินเชื่อพัฒนาองค์กรชุมชน (รายบุคคล)</v>
          </cell>
          <cell r="P1123" t="str">
            <v>1.บุคคลค้ำประกัน</v>
          </cell>
          <cell r="Q1123">
            <v>159692.53</v>
          </cell>
          <cell r="R1123" t="str">
            <v>112,455.72</v>
          </cell>
          <cell r="S1123" t="str">
            <v>จังหวัดฮอด</v>
          </cell>
          <cell r="T1123" t="str">
            <v>ผบE713</v>
          </cell>
          <cell r="U1123">
            <v>2566</v>
          </cell>
          <cell r="V1123" t="str">
            <v>ผบE911</v>
          </cell>
          <cell r="W1123">
            <v>2566</v>
          </cell>
          <cell r="X1123"/>
          <cell r="Y1123"/>
          <cell r="Z1123"/>
          <cell r="AA1123">
            <v>26</v>
          </cell>
          <cell r="AB1123">
            <v>7</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นางสาวสาวิตรี งามช่วง</v>
          </cell>
          <cell r="BU1123">
            <v>888166010140</v>
          </cell>
          <cell r="BV1123" t="str">
            <v>3.นายปริญญา  แก้วมา</v>
          </cell>
          <cell r="BW1123"/>
          <cell r="BX1123"/>
          <cell r="BY1123"/>
          <cell r="BZ1123"/>
          <cell r="CA1123"/>
          <cell r="CB1123"/>
          <cell r="CC1123"/>
          <cell r="CD1123"/>
          <cell r="CE1123"/>
          <cell r="CF1123"/>
          <cell r="CG1123"/>
          <cell r="CH1123"/>
          <cell r="CI1123"/>
          <cell r="CJ1123"/>
          <cell r="CK1123"/>
          <cell r="CL1123"/>
          <cell r="CM1123"/>
          <cell r="CN1123"/>
          <cell r="CO1123"/>
        </row>
        <row r="1124">
          <cell r="B1124">
            <v>2602</v>
          </cell>
          <cell r="C1124">
            <v>1754</v>
          </cell>
          <cell r="D1124">
            <v>27</v>
          </cell>
          <cell r="E1124">
            <v>3</v>
          </cell>
          <cell r="F1124">
            <v>2567</v>
          </cell>
          <cell r="G1124">
            <v>800039045938</v>
          </cell>
          <cell r="H1124" t="str">
            <v>นาย</v>
          </cell>
          <cell r="I1124" t="str">
            <v>วิทยาหรือธัชชยุต</v>
          </cell>
          <cell r="J1124" t="str">
            <v>ใจบานหรือหิรัญวิทยา</v>
          </cell>
          <cell r="K1124" t="str">
            <v>1-5299-00414-60-1</v>
          </cell>
          <cell r="L1124" t="str">
            <v>แม่แจ่ม</v>
          </cell>
          <cell r="M1124" t="str">
            <v>เชียงใหม่ 3</v>
          </cell>
          <cell r="N1124">
            <v>8</v>
          </cell>
          <cell r="O1124" t="str">
            <v>สินเชื่อห้องแถว</v>
          </cell>
          <cell r="P1124" t="str">
            <v>1.บุคคลค้ำประกัน</v>
          </cell>
          <cell r="Q1124">
            <v>350607.48</v>
          </cell>
          <cell r="R1124" t="str">
            <v>285,849.09</v>
          </cell>
          <cell r="S1124" t="str">
            <v>จังหวัดเชียงใหม่</v>
          </cell>
          <cell r="T1124" t="str">
            <v>ผบE1517</v>
          </cell>
          <cell r="U1124">
            <v>2566</v>
          </cell>
          <cell r="V1124" t="str">
            <v>ผบE1915</v>
          </cell>
          <cell r="W1124">
            <v>2566</v>
          </cell>
          <cell r="X1124"/>
          <cell r="Y1124"/>
          <cell r="Z1124"/>
          <cell r="AA1124">
            <v>12</v>
          </cell>
          <cell r="AB1124">
            <v>10</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นายวิทยาหรือธัชชยุต ใจบานหรือหิรัญวิทยา</v>
          </cell>
          <cell r="BU1124">
            <v>888166010136</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2603</v>
          </cell>
          <cell r="C1125">
            <v>1755</v>
          </cell>
          <cell r="D1125">
            <v>27</v>
          </cell>
          <cell r="E1125">
            <v>3</v>
          </cell>
          <cell r="F1125">
            <v>2567</v>
          </cell>
          <cell r="G1125">
            <v>800054861458</v>
          </cell>
          <cell r="H1125" t="str">
            <v>นาง</v>
          </cell>
          <cell r="I1125" t="str">
            <v>จิรภา</v>
          </cell>
          <cell r="J1125" t="str">
            <v>โอบอ้อม</v>
          </cell>
          <cell r="K1125" t="str">
            <v>3-5003-00048-75-1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61180.37</v>
          </cell>
          <cell r="R1125" t="str">
            <v>39,132.92</v>
          </cell>
          <cell r="S1125" t="str">
            <v>จังหวัดฮอด</v>
          </cell>
          <cell r="T1125" t="str">
            <v>ผบE717</v>
          </cell>
          <cell r="U1125">
            <v>2566</v>
          </cell>
          <cell r="V1125" t="str">
            <v>ผบE914</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นางจิรภา โอบอ้อม</v>
          </cell>
          <cell r="BU1125">
            <v>888166010131</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2604</v>
          </cell>
          <cell r="C1126">
            <v>1756</v>
          </cell>
          <cell r="D1126">
            <v>27</v>
          </cell>
          <cell r="E1126">
            <v>3</v>
          </cell>
          <cell r="F1126">
            <v>2567</v>
          </cell>
          <cell r="G1126">
            <v>800075786957</v>
          </cell>
          <cell r="H1126" t="str">
            <v>นาย</v>
          </cell>
          <cell r="I1126" t="str">
            <v>โกวิทย์</v>
          </cell>
          <cell r="J1126" t="str">
            <v>สุรินทร์</v>
          </cell>
          <cell r="K1126" t="str">
            <v>1-5009-00085-77-4</v>
          </cell>
          <cell r="L1126" t="str">
            <v>อมก๋อย</v>
          </cell>
          <cell r="M1126" t="str">
            <v>เชียงใหม่ 3</v>
          </cell>
          <cell r="N1126">
            <v>8</v>
          </cell>
          <cell r="O1126" t="str">
            <v>สินเชื่อธนาคารประชาชน</v>
          </cell>
          <cell r="P1126" t="str">
            <v>1.บุคคลค้ำประกัน</v>
          </cell>
          <cell r="Q1126">
            <v>119337.52</v>
          </cell>
          <cell r="R1126" t="str">
            <v>37,381.44</v>
          </cell>
          <cell r="S1126" t="str">
            <v>จังหวัดแม่สะเรียง</v>
          </cell>
          <cell r="T1126" t="str">
            <v>ผบE325</v>
          </cell>
          <cell r="U1126">
            <v>2566</v>
          </cell>
          <cell r="V1126" t="str">
            <v>ผบE387</v>
          </cell>
          <cell r="W1126">
            <v>2566</v>
          </cell>
          <cell r="X1126">
            <v>4</v>
          </cell>
          <cell r="Y1126">
            <v>10</v>
          </cell>
          <cell r="Z1126">
            <v>2566</v>
          </cell>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นายโกวิทย์ สุรินทร์</v>
          </cell>
          <cell r="BU1126">
            <v>888166010130</v>
          </cell>
          <cell r="BV1126" t="str">
            <v>4.นางสาวจุฬาลักษณ์  หลงมณี</v>
          </cell>
          <cell r="BW1126"/>
          <cell r="BX1126"/>
          <cell r="BY1126"/>
          <cell r="BZ1126"/>
          <cell r="CA1126"/>
          <cell r="CB1126"/>
          <cell r="CC1126"/>
          <cell r="CD1126"/>
          <cell r="CE1126"/>
          <cell r="CF1126"/>
          <cell r="CG1126"/>
          <cell r="CH1126"/>
          <cell r="CI1126"/>
          <cell r="CJ1126"/>
          <cell r="CK1126"/>
          <cell r="CL1126"/>
          <cell r="CM1126"/>
          <cell r="CN1126"/>
          <cell r="CO1126"/>
        </row>
        <row r="1127">
          <cell r="B1127">
            <v>2605</v>
          </cell>
          <cell r="C1127">
            <v>1757</v>
          </cell>
          <cell r="D1127">
            <v>27</v>
          </cell>
          <cell r="E1127">
            <v>3</v>
          </cell>
          <cell r="F1127">
            <v>2567</v>
          </cell>
          <cell r="G1127">
            <v>800050353054</v>
          </cell>
          <cell r="H1127" t="str">
            <v>นาย</v>
          </cell>
          <cell r="I1127" t="str">
            <v>เสร็จสาร</v>
          </cell>
          <cell r="J1127" t="str">
            <v>ตั๋นแก้ว</v>
          </cell>
          <cell r="K1127" t="str">
            <v>3-5017-00002-72-4</v>
          </cell>
          <cell r="L1127" t="str">
            <v>ดอยเต่า</v>
          </cell>
          <cell r="M1127" t="str">
            <v>เชียงใหม่ 3</v>
          </cell>
          <cell r="N1127">
            <v>8</v>
          </cell>
          <cell r="O1127" t="str">
            <v>สินเชื่อธนาคารประชาชน</v>
          </cell>
          <cell r="P1127" t="str">
            <v>1.บุคคลค้ำประกัน</v>
          </cell>
          <cell r="Q1127">
            <v>112740.68</v>
          </cell>
          <cell r="R1127" t="str">
            <v>82,828.68</v>
          </cell>
          <cell r="S1127" t="str">
            <v>จังหวัดฮอด</v>
          </cell>
          <cell r="T1127" t="str">
            <v>ผบE851</v>
          </cell>
          <cell r="U1127">
            <v>2566</v>
          </cell>
          <cell r="V1127" t="str">
            <v>ผบE1097</v>
          </cell>
          <cell r="W1127">
            <v>2566</v>
          </cell>
          <cell r="X1127"/>
          <cell r="Y1127"/>
          <cell r="Z1127"/>
          <cell r="AA1127">
            <v>18</v>
          </cell>
          <cell r="AB1127">
            <v>9</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นายเสร็จสาร ตั๋นแก้ว</v>
          </cell>
          <cell r="BU1127">
            <v>888166010124</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2606</v>
          </cell>
          <cell r="C1128">
            <v>1758</v>
          </cell>
          <cell r="D1128">
            <v>27</v>
          </cell>
          <cell r="E1128">
            <v>3</v>
          </cell>
          <cell r="F1128">
            <v>2567</v>
          </cell>
          <cell r="G1128">
            <v>859051000982</v>
          </cell>
          <cell r="H1128" t="str">
            <v>นาง, นาย</v>
          </cell>
          <cell r="I1128" t="str">
            <v>แพร, บุญเจือ</v>
          </cell>
          <cell r="J1128" t="str">
            <v>ทิพเนตร, ทิพเนตร</v>
          </cell>
          <cell r="K1128" t="str">
            <v>3-5017-00101-59-5</v>
          </cell>
          <cell r="L1128" t="str">
            <v>ดอยเต่า</v>
          </cell>
          <cell r="M1128" t="str">
            <v>เชียงใหม่ 3</v>
          </cell>
          <cell r="N1128">
            <v>8</v>
          </cell>
          <cell r="O1128" t="str">
            <v>สินเชื่อเพื่อพัฒนากลุ่มอาชีพ</v>
          </cell>
          <cell r="P1128" t="str">
            <v>1.บุคคลค้ำประกัน</v>
          </cell>
          <cell r="Q1128">
            <v>106804.96</v>
          </cell>
          <cell r="R1128" t="str">
            <v>92,370.02</v>
          </cell>
          <cell r="S1128" t="str">
            <v>จังหวัดฮอด</v>
          </cell>
          <cell r="T1128" t="str">
            <v>ผบE855</v>
          </cell>
          <cell r="U1128">
            <v>2566</v>
          </cell>
          <cell r="V1128" t="str">
            <v>ผบE1249</v>
          </cell>
          <cell r="W1128">
            <v>2566</v>
          </cell>
          <cell r="X1128"/>
          <cell r="Y1128"/>
          <cell r="Z1128"/>
          <cell r="AA1128">
            <v>24</v>
          </cell>
          <cell r="AB1128">
            <v>10</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นาง, นายแพร, บุญเจือ ทิพเนตร, ทิพเนตร</v>
          </cell>
          <cell r="BU1128">
            <v>888166010123</v>
          </cell>
          <cell r="BV1128" t="str">
            <v>5.นางขันแก้ว  ไชยสิริ</v>
          </cell>
          <cell r="BW1128"/>
          <cell r="BX1128"/>
          <cell r="BY1128"/>
          <cell r="BZ1128"/>
          <cell r="CA1128"/>
          <cell r="CB1128"/>
          <cell r="CC1128"/>
          <cell r="CD1128"/>
          <cell r="CE1128"/>
          <cell r="CF1128"/>
          <cell r="CG1128"/>
          <cell r="CH1128"/>
          <cell r="CI1128"/>
          <cell r="CJ1128"/>
          <cell r="CK1128"/>
          <cell r="CL1128"/>
          <cell r="CM1128"/>
          <cell r="CN1128"/>
          <cell r="CO1128"/>
        </row>
        <row r="1129">
          <cell r="B1129">
            <v>2607</v>
          </cell>
          <cell r="C1129">
            <v>1759</v>
          </cell>
          <cell r="D1129">
            <v>27</v>
          </cell>
          <cell r="E1129">
            <v>3</v>
          </cell>
          <cell r="F1129">
            <v>2567</v>
          </cell>
          <cell r="G1129">
            <v>800113034774</v>
          </cell>
          <cell r="H1129" t="str">
            <v>นาย</v>
          </cell>
          <cell r="I1129" t="str">
            <v>สัณหรส</v>
          </cell>
          <cell r="J1129" t="str">
            <v>หย่าจอ</v>
          </cell>
          <cell r="K1129" t="str">
            <v>5-5018-00027-52-1</v>
          </cell>
          <cell r="L1129" t="str">
            <v>อมก๋อย</v>
          </cell>
          <cell r="M1129" t="str">
            <v>เชียงใหม่ 3</v>
          </cell>
          <cell r="N1129">
            <v>8</v>
          </cell>
          <cell r="O1129" t="str">
            <v>สินเชื่อธนาคารประชาชน</v>
          </cell>
          <cell r="P1129" t="str">
            <v>1.บุคคลค้ำประกัน</v>
          </cell>
          <cell r="Q1129">
            <v>37999.879999999997</v>
          </cell>
          <cell r="R1129" t="str">
            <v>35,040.38</v>
          </cell>
          <cell r="S1129" t="str">
            <v>จังหวัดฮอด</v>
          </cell>
          <cell r="T1129" t="str">
            <v>ผบE721</v>
          </cell>
          <cell r="U1129">
            <v>2566</v>
          </cell>
          <cell r="V1129" t="str">
            <v>ผบE1028</v>
          </cell>
          <cell r="W1129">
            <v>2566</v>
          </cell>
          <cell r="X1129"/>
          <cell r="Y1129"/>
          <cell r="Z1129"/>
          <cell r="AA1129">
            <v>29</v>
          </cell>
          <cell r="AB1129">
            <v>8</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นายสัณหรส หย่าจอ</v>
          </cell>
          <cell r="BU1129">
            <v>888166010118</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2608</v>
          </cell>
          <cell r="C1130">
            <v>1760</v>
          </cell>
          <cell r="D1130">
            <v>27</v>
          </cell>
          <cell r="E1130">
            <v>3</v>
          </cell>
          <cell r="F1130">
            <v>2567</v>
          </cell>
          <cell r="G1130">
            <v>800107936489</v>
          </cell>
          <cell r="H1130" t="str">
            <v>นาย</v>
          </cell>
          <cell r="I1130" t="str">
            <v>ไพรศาล</v>
          </cell>
          <cell r="J1130" t="str">
            <v>คำใจ</v>
          </cell>
          <cell r="K1130" t="str">
            <v>3-5018-00226-75-6</v>
          </cell>
          <cell r="L1130" t="str">
            <v>อมก๋อย</v>
          </cell>
          <cell r="M1130" t="str">
            <v>เชียงใหม่ 3</v>
          </cell>
          <cell r="N1130">
            <v>8</v>
          </cell>
          <cell r="O1130" t="str">
            <v>สินเชื่อธนาคารประชาชน</v>
          </cell>
          <cell r="P1130" t="str">
            <v>1.บุคคลค้ำประกัน</v>
          </cell>
          <cell r="Q1130">
            <v>29130.3</v>
          </cell>
          <cell r="R1130" t="str">
            <v>27,251.56</v>
          </cell>
          <cell r="S1130" t="str">
            <v>จังหวัดฮอด</v>
          </cell>
          <cell r="T1130" t="str">
            <v>ผบE711</v>
          </cell>
          <cell r="U1130">
            <v>2566</v>
          </cell>
          <cell r="V1130" t="str">
            <v>ผบE910</v>
          </cell>
          <cell r="W1130">
            <v>2566</v>
          </cell>
          <cell r="X1130"/>
          <cell r="Y1130"/>
          <cell r="Z1130"/>
          <cell r="AA1130">
            <v>26</v>
          </cell>
          <cell r="AB1130">
            <v>7</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นายไพรศาล คำใจ</v>
          </cell>
          <cell r="BU1130">
            <v>888166010117</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2609</v>
          </cell>
          <cell r="C1131">
            <v>1761</v>
          </cell>
          <cell r="D1131">
            <v>27</v>
          </cell>
          <cell r="E1131">
            <v>3</v>
          </cell>
          <cell r="F1131">
            <v>2567</v>
          </cell>
          <cell r="G1131">
            <v>800142171738</v>
          </cell>
          <cell r="H1131" t="str">
            <v>นาย</v>
          </cell>
          <cell r="I1131" t="str">
            <v>พนิตพันธ์</v>
          </cell>
          <cell r="J1131" t="str">
            <v>เจริญปัญญาเนตร</v>
          </cell>
          <cell r="K1131" t="str">
            <v>1-5018-00104-04-2</v>
          </cell>
          <cell r="L1131" t="str">
            <v>อมก๋อย</v>
          </cell>
          <cell r="M1131" t="str">
            <v>เชียงใหม่ 3</v>
          </cell>
          <cell r="N1131">
            <v>8</v>
          </cell>
          <cell r="O1131" t="str">
            <v>สินเชื่อธนาคารประชาชน</v>
          </cell>
          <cell r="P1131" t="str">
            <v>1.บุคคลค้ำประกัน</v>
          </cell>
          <cell r="Q1131">
            <v>43850.9</v>
          </cell>
          <cell r="R1131" t="str">
            <v>38,059.86</v>
          </cell>
          <cell r="S1131" t="str">
            <v>จังหวัดฮอด</v>
          </cell>
          <cell r="T1131" t="str">
            <v>ผบE852</v>
          </cell>
          <cell r="U1131">
            <v>2566</v>
          </cell>
          <cell r="V1131" t="str">
            <v>ผบE1098</v>
          </cell>
          <cell r="W1131">
            <v>2566</v>
          </cell>
          <cell r="X1131"/>
          <cell r="Y1131"/>
          <cell r="Z1131"/>
          <cell r="AA1131">
            <v>18</v>
          </cell>
          <cell r="AB1131">
            <v>9</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นายพนิตพันธ์ เจริญปัญญาเนตร</v>
          </cell>
          <cell r="BU1131">
            <v>888166010116</v>
          </cell>
          <cell r="BV1131" t="str">
            <v>6.นายเกรียงไกร  ไชยสิริ</v>
          </cell>
          <cell r="BW1131"/>
          <cell r="BX1131"/>
          <cell r="BY1131"/>
          <cell r="BZ1131"/>
          <cell r="CA1131"/>
          <cell r="CB1131"/>
          <cell r="CC1131"/>
          <cell r="CD1131"/>
          <cell r="CE1131"/>
          <cell r="CF1131"/>
          <cell r="CG1131"/>
          <cell r="CH1131"/>
          <cell r="CI1131"/>
          <cell r="CJ1131"/>
          <cell r="CK1131"/>
          <cell r="CL1131"/>
          <cell r="CM1131"/>
          <cell r="CN1131"/>
          <cell r="CO1131"/>
        </row>
        <row r="1132">
          <cell r="B1132">
            <v>2610</v>
          </cell>
          <cell r="C1132">
            <v>1762</v>
          </cell>
          <cell r="D1132">
            <v>27</v>
          </cell>
          <cell r="E1132">
            <v>3</v>
          </cell>
          <cell r="F1132">
            <v>2567</v>
          </cell>
          <cell r="G1132">
            <v>800044733387</v>
          </cell>
          <cell r="H1132" t="str">
            <v>นาง</v>
          </cell>
          <cell r="I1132" t="str">
            <v>กิรณา</v>
          </cell>
          <cell r="J1132" t="str">
            <v>เทียนเล็ก</v>
          </cell>
          <cell r="K1132" t="str">
            <v>3-2001-01341-53-1</v>
          </cell>
          <cell r="L1132" t="str">
            <v>อมก๋อย</v>
          </cell>
          <cell r="M1132" t="str">
            <v>เชียงใหม่ 3</v>
          </cell>
          <cell r="N1132">
            <v>8</v>
          </cell>
          <cell r="O1132" t="str">
            <v>สินเชื่อธนาคารประชาชน</v>
          </cell>
          <cell r="P1132" t="str">
            <v>1.บุคคลค้ำประกัน</v>
          </cell>
          <cell r="Q1132">
            <v>73633.149999999994</v>
          </cell>
          <cell r="R1132" t="str">
            <v>51,824.75</v>
          </cell>
          <cell r="S1132" t="str">
            <v>จังหวัดฮอด</v>
          </cell>
          <cell r="T1132" t="str">
            <v>ผบE853</v>
          </cell>
          <cell r="U1132">
            <v>2566</v>
          </cell>
          <cell r="V1132" t="str">
            <v>ผบE1104</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นางกิรณา เทียนเล็ก</v>
          </cell>
          <cell r="BU1132">
            <v>888166010113</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2611</v>
          </cell>
          <cell r="C1133">
            <v>1763</v>
          </cell>
          <cell r="D1133">
            <v>27</v>
          </cell>
          <cell r="E1133">
            <v>3</v>
          </cell>
          <cell r="F1133">
            <v>2567</v>
          </cell>
          <cell r="G1133">
            <v>800082233597</v>
          </cell>
          <cell r="H1133" t="str">
            <v>นางสาว</v>
          </cell>
          <cell r="I1133" t="str">
            <v>รัตนาภรณ์</v>
          </cell>
          <cell r="J1133" t="str">
            <v>นามดี</v>
          </cell>
          <cell r="K1133" t="str">
            <v>1-5009-00106-51-8</v>
          </cell>
          <cell r="L1133" t="str">
            <v>ไชยปราการ</v>
          </cell>
          <cell r="M1133" t="str">
            <v>เชียงใหม่ 2</v>
          </cell>
          <cell r="N1133">
            <v>8</v>
          </cell>
          <cell r="O1133" t="str">
            <v>สินเชื่อธนาคารประชาชน</v>
          </cell>
          <cell r="P1133" t="str">
            <v>1.บุคคลค้ำประกัน</v>
          </cell>
          <cell r="Q1133">
            <v>127910.95</v>
          </cell>
          <cell r="R1133" t="str">
            <v>118,740.00</v>
          </cell>
          <cell r="S1133" t="str">
            <v xml:space="preserve"> จังหวัดฝาง</v>
          </cell>
          <cell r="T1133" t="str">
            <v>ผบ.394</v>
          </cell>
          <cell r="U1133">
            <v>2563</v>
          </cell>
          <cell r="V1133" t="str">
            <v>ผบ724</v>
          </cell>
          <cell r="W1133">
            <v>2563</v>
          </cell>
          <cell r="X1133">
            <v>3</v>
          </cell>
          <cell r="Y1133">
            <v>9</v>
          </cell>
          <cell r="Z1133">
            <v>2563</v>
          </cell>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นางสาวรัตนาภรณ์ นามดี</v>
          </cell>
          <cell r="BU1133">
            <v>883163011451</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2615</v>
          </cell>
          <cell r="C1134">
            <v>1764</v>
          </cell>
          <cell r="D1134">
            <v>19</v>
          </cell>
          <cell r="E1134">
            <v>1</v>
          </cell>
          <cell r="F1134">
            <v>2567</v>
          </cell>
          <cell r="G1134">
            <v>80027769317</v>
          </cell>
          <cell r="H1134" t="str">
            <v>นาง</v>
          </cell>
          <cell r="I1134" t="str">
            <v>พจนา</v>
          </cell>
          <cell r="J1134" t="str">
            <v>บุญสุทธิ์</v>
          </cell>
          <cell r="K1134" t="str">
            <v>3-5013-00759-12-7</v>
          </cell>
          <cell r="L1134" t="str">
            <v>เชียงใหม่</v>
          </cell>
          <cell r="M1134" t="str">
            <v>เชียงใหม่ 1</v>
          </cell>
          <cell r="N1134">
            <v>8</v>
          </cell>
          <cell r="O1134" t="str">
            <v>สินเชื่อธนาคารประชาชน</v>
          </cell>
          <cell r="P1134" t="str">
            <v>1.บุคคลค้ำประกัน</v>
          </cell>
          <cell r="Q1134" t="str">
            <v>173,364.51</v>
          </cell>
          <cell r="R1134" t="str">
            <v>152,068.00</v>
          </cell>
          <cell r="S1134" t="str">
            <v>ศาลแขวนเชียงใหม่</v>
          </cell>
          <cell r="T1134" t="str">
            <v>ผบ.12763</v>
          </cell>
          <cell r="U1134">
            <v>2559</v>
          </cell>
          <cell r="V1134" t="str">
            <v>ผบ.24</v>
          </cell>
          <cell r="W1134">
            <v>2560</v>
          </cell>
          <cell r="X1134"/>
          <cell r="Y1134"/>
          <cell r="Z1134"/>
          <cell r="AA1134">
            <v>16</v>
          </cell>
          <cell r="AB1134">
            <v>1</v>
          </cell>
          <cell r="AC1134">
            <v>2560</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สืบครั้งที่ 1 5/6/2567//ลงผลวันที่ 8/6/2567//รายงานผลสืบทรัพย์11/6/2567//</v>
          </cell>
          <cell r="BC1134"/>
          <cell r="BD1134"/>
          <cell r="BE1134"/>
          <cell r="BF1134"/>
          <cell r="BG1134"/>
          <cell r="BH1134"/>
          <cell r="BI1134"/>
          <cell r="BJ1134"/>
          <cell r="BK1134"/>
          <cell r="BL1134"/>
          <cell r="BM1134"/>
          <cell r="BN1134"/>
          <cell r="BO1134"/>
          <cell r="BP1134"/>
          <cell r="BQ1134"/>
          <cell r="BR1134"/>
          <cell r="BS1134"/>
          <cell r="BT1134" t="str">
            <v>นางพจนา บุญสุทธิ์</v>
          </cell>
          <cell r="BU1134">
            <v>0</v>
          </cell>
          <cell r="BV1134" t="str">
            <v>1.นางพจนา  บุญสุทธิ์
2.จ.อ.บวร  บุญสุทธิ์
3.นายบรรจง  ไชยวงศ์</v>
          </cell>
          <cell r="BW1134" t="str">
            <v>จำเลยที่ 1
คู่สมรสจำเลยที่ 1
จำเลยที่ 2</v>
          </cell>
          <cell r="BX1134" t="str">
            <v>3-5013-00759-12-7
3-5001-00516-22-0 
3-5019-00619-39-3</v>
          </cell>
          <cell r="BY1134"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4"/>
          <cell r="CA1134"/>
          <cell r="CB1134"/>
          <cell r="CC1134"/>
          <cell r="CD1134" t="str">
            <v>นางพจนา บุญสุทธิ์</v>
          </cell>
          <cell r="CE1134"/>
          <cell r="CF1134"/>
          <cell r="CG1134"/>
          <cell r="CH1134"/>
          <cell r="CI1134"/>
          <cell r="CJ1134"/>
          <cell r="CK1134"/>
          <cell r="CL1134"/>
          <cell r="CM1134"/>
          <cell r="CN1134"/>
          <cell r="CO1134"/>
        </row>
        <row r="1135">
          <cell r="B1135">
            <v>2616</v>
          </cell>
          <cell r="C1135">
            <v>1765</v>
          </cell>
          <cell r="D1135">
            <v>19</v>
          </cell>
          <cell r="E1135">
            <v>1</v>
          </cell>
          <cell r="F1135">
            <v>2567</v>
          </cell>
          <cell r="G1135">
            <v>80002749715</v>
          </cell>
          <cell r="H1135" t="str">
            <v>นางสาว</v>
          </cell>
          <cell r="I1135" t="str">
            <v xml:space="preserve">อัญชลินทร์ </v>
          </cell>
          <cell r="J1135" t="str">
            <v>ธนะปรียวัชร์</v>
          </cell>
          <cell r="K1135" t="str">
            <v>3-5804-00368-97-8</v>
          </cell>
          <cell r="L1135" t="str">
            <v>ถนนทิพย์เนตร</v>
          </cell>
          <cell r="M1135" t="str">
            <v>เชียงใหม่ 1</v>
          </cell>
          <cell r="N1135">
            <v>8</v>
          </cell>
          <cell r="O1135" t="str">
            <v>สินเชื่อธนาคารประชาชน</v>
          </cell>
          <cell r="P1135" t="str">
            <v>1.บุคคลค้ำประกัน</v>
          </cell>
          <cell r="Q1135" t="str">
            <v>162,126.18</v>
          </cell>
          <cell r="R1135" t="str">
            <v>137,480.00</v>
          </cell>
          <cell r="S1135" t="str">
            <v>ศาลแขวนเชียงใหม่</v>
          </cell>
          <cell r="T1135" t="str">
            <v>ผบ.12764</v>
          </cell>
          <cell r="U1135">
            <v>2559</v>
          </cell>
          <cell r="V1135" t="str">
            <v>ผบ.379</v>
          </cell>
          <cell r="W1135">
            <v>2560</v>
          </cell>
          <cell r="X1135"/>
          <cell r="Y1135"/>
          <cell r="Z1135"/>
          <cell r="AA1135">
            <v>30</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cell r="BM1135"/>
          <cell r="BN1135"/>
          <cell r="BO1135"/>
          <cell r="BP1135"/>
          <cell r="BQ1135"/>
          <cell r="BR1135"/>
          <cell r="BS1135"/>
          <cell r="BT1135" t="str">
            <v>นางสาวอัญชลินทร์  ธนะปรียวัชร์</v>
          </cell>
          <cell r="BU1135">
            <v>0</v>
          </cell>
          <cell r="BV1135"/>
          <cell r="BW1135"/>
          <cell r="BX1135"/>
          <cell r="BY1135"/>
          <cell r="BZ1135"/>
          <cell r="CA1135"/>
          <cell r="CB1135"/>
          <cell r="CC1135"/>
          <cell r="CD1135" t="str">
            <v>นางสาวอัญชลินทร์  ธนะปรียวัชร์</v>
          </cell>
          <cell r="CE1135"/>
          <cell r="CF1135"/>
          <cell r="CG1135"/>
          <cell r="CH1135"/>
          <cell r="CI1135"/>
          <cell r="CJ1135"/>
          <cell r="CK1135"/>
          <cell r="CL1135"/>
          <cell r="CM1135"/>
          <cell r="CN1135"/>
          <cell r="CO1135"/>
        </row>
        <row r="1136">
          <cell r="B1136">
            <v>2618</v>
          </cell>
          <cell r="C1136">
            <v>1765</v>
          </cell>
          <cell r="D1136">
            <v>26</v>
          </cell>
          <cell r="E1136">
            <v>6</v>
          </cell>
          <cell r="F1136">
            <v>2567</v>
          </cell>
          <cell r="G1136">
            <v>800085055963</v>
          </cell>
          <cell r="H1136" t="str">
            <v>นาง</v>
          </cell>
          <cell r="I1136" t="str">
            <v>ประนอม</v>
          </cell>
          <cell r="J1136" t="str">
            <v>วงศ์สูง</v>
          </cell>
          <cell r="K1136" t="str">
            <v>3-5401-00777-31-7</v>
          </cell>
          <cell r="L1136" t="str">
            <v>หนองหอย</v>
          </cell>
          <cell r="M1136" t="str">
            <v>เชียงใหม่ 1</v>
          </cell>
          <cell r="N1136">
            <v>8</v>
          </cell>
          <cell r="O1136" t="str">
            <v>สินเชื่อธนาคารประชาชน</v>
          </cell>
          <cell r="P1136" t="str">
            <v>1.บุคคลค้ำประกัน</v>
          </cell>
          <cell r="Q1136">
            <v>138520.07999999999</v>
          </cell>
          <cell r="R1136">
            <v>49642.17</v>
          </cell>
          <cell r="S1136" t="str">
            <v>ศาลแขวงเชียงใหม่</v>
          </cell>
          <cell r="T1136" t="str">
            <v>ผบE8960</v>
          </cell>
          <cell r="U1136">
            <v>2566</v>
          </cell>
          <cell r="V1136" t="str">
            <v>ผบE395</v>
          </cell>
          <cell r="W1136">
            <v>2567</v>
          </cell>
          <cell r="X1136">
            <v>22</v>
          </cell>
          <cell r="Y1136">
            <v>1</v>
          </cell>
          <cell r="Z1136">
            <v>2567</v>
          </cell>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สั่งสืบทรัพย์ 26/3/67//คัดสมรส13/5/67//รายงาน29/5/2567//</v>
          </cell>
          <cell r="BC1136"/>
          <cell r="BD1136"/>
          <cell r="BE1136"/>
          <cell r="BF1136"/>
          <cell r="BG1136"/>
          <cell r="BH1136"/>
          <cell r="BI1136"/>
          <cell r="BJ1136"/>
          <cell r="BK1136"/>
          <cell r="BL1136"/>
          <cell r="BM1136"/>
          <cell r="BN1136"/>
          <cell r="BO1136"/>
          <cell r="BP1136"/>
          <cell r="BQ1136"/>
          <cell r="BR1136"/>
          <cell r="BS1136"/>
          <cell r="BT1136" t="str">
            <v>นางประนอม วงศ์สูง</v>
          </cell>
          <cell r="BU1136">
            <v>0</v>
          </cell>
          <cell r="BV1136" t="str">
            <v>1.นางประนอม วงศ์สูง
2.นางสาวพัศชนันท์ อุ่นอารมย์</v>
          </cell>
          <cell r="BW1136" t="str">
            <v xml:space="preserve">จำเลยที่ 1
จำเลยที่ 2 
</v>
          </cell>
          <cell r="BX1136" t="str">
            <v>3-5401-00777-31-7
1-5499-00140-37-4</v>
          </cell>
          <cell r="BY1136"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6" t="str">
            <v>พบ</v>
          </cell>
          <cell r="CA1136"/>
          <cell r="CB1136">
            <v>2</v>
          </cell>
          <cell r="CC1136"/>
          <cell r="CD1136"/>
          <cell r="CE1136"/>
          <cell r="CF1136"/>
          <cell r="CG1136"/>
          <cell r="CH1136"/>
          <cell r="CI1136"/>
          <cell r="CJ1136"/>
          <cell r="CK1136"/>
          <cell r="CL1136"/>
          <cell r="CM1136"/>
          <cell r="CN1136"/>
          <cell r="CO1136"/>
        </row>
        <row r="1137">
          <cell r="B1137">
            <v>2619</v>
          </cell>
          <cell r="C1137">
            <v>1771</v>
          </cell>
          <cell r="D1137">
            <v>20</v>
          </cell>
          <cell r="E1137">
            <v>1</v>
          </cell>
          <cell r="F1137">
            <v>2566</v>
          </cell>
          <cell r="G1137">
            <v>800094137182</v>
          </cell>
          <cell r="H1137" t="str">
            <v>นางสาว</v>
          </cell>
          <cell r="I1137" t="str">
            <v>อุไรวรรณ</v>
          </cell>
          <cell r="J1137" t="str">
            <v>เปี้ยกันทา</v>
          </cell>
          <cell r="K1137" t="str">
            <v>3-5012-00116-05-4</v>
          </cell>
          <cell r="L1137" t="str">
            <v>หางดง</v>
          </cell>
          <cell r="M1137" t="str">
            <v>เชียงใหม่ 3</v>
          </cell>
          <cell r="N1137">
            <v>8</v>
          </cell>
          <cell r="O1137" t="str">
            <v>สินเชื่อธนาคารประชาชน</v>
          </cell>
          <cell r="P1137" t="str">
            <v>1.บุคคลค้ำประกัน</v>
          </cell>
          <cell r="Q1137" t="str">
            <v>50,000.00</v>
          </cell>
          <cell r="R1137"/>
          <cell r="S1137" t="str">
            <v>ศาลแขวงเชียงใม่</v>
          </cell>
          <cell r="T1137" t="str">
            <v>ผบE7484</v>
          </cell>
          <cell r="U1137">
            <v>2565</v>
          </cell>
          <cell r="V1137" t="str">
            <v>ผบE5214</v>
          </cell>
          <cell r="W1137">
            <v>2565</v>
          </cell>
          <cell r="X1137">
            <v>25</v>
          </cell>
          <cell r="Y1137">
            <v>10</v>
          </cell>
          <cell r="Z1137">
            <v>2565</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21/05/67//ลงผล 23/5/67//รายงานผล24/5/67</v>
          </cell>
          <cell r="BC1137"/>
          <cell r="BD1137"/>
          <cell r="BE1137"/>
          <cell r="BF1137"/>
          <cell r="BG1137"/>
          <cell r="BH1137"/>
          <cell r="BI1137"/>
          <cell r="BJ1137"/>
          <cell r="BK1137"/>
          <cell r="BL1137"/>
          <cell r="BM1137"/>
          <cell r="BN1137"/>
          <cell r="BO1137"/>
          <cell r="BP1137"/>
          <cell r="BQ1137"/>
          <cell r="BR1137"/>
          <cell r="BS1137"/>
          <cell r="BT1137" t="str">
            <v>นางสาวอุไรวรรณ เปี้ยกันทา</v>
          </cell>
          <cell r="BU1137">
            <v>0</v>
          </cell>
          <cell r="BV1137" t="str">
            <v>1.นางสาวอุไรวรรณ เปี้ยกันทา
2.นายจิรวัฒน์ สิงห์หอม
3. นางสาวตุ๊กตา คันธะจันทร์</v>
          </cell>
          <cell r="BW1137" t="str">
            <v xml:space="preserve">จำเลยที่ 1
จำเลยที่ 2
จำเลยที่ 3
</v>
          </cell>
          <cell r="BX1137" t="str">
            <v xml:space="preserve">3-5012-0116-05-4
5-5015-00019-18-2
1-1299-00294-30-8
</v>
          </cell>
          <cell r="BY1137"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7" t="str">
            <v>ไม่พบ</v>
          </cell>
          <cell r="CA1137"/>
          <cell r="CB1137">
            <v>3</v>
          </cell>
          <cell r="CC1137"/>
          <cell r="CD1137" t="str">
            <v>นางสาวอุไรวรรณ เปี้ยกันทา</v>
          </cell>
          <cell r="CE1137"/>
          <cell r="CF1137"/>
          <cell r="CG1137"/>
          <cell r="CH1137"/>
          <cell r="CI1137"/>
          <cell r="CJ1137"/>
          <cell r="CK1137"/>
          <cell r="CL1137"/>
          <cell r="CM1137"/>
          <cell r="CN1137"/>
          <cell r="CO1137"/>
        </row>
        <row r="1138">
          <cell r="B1138">
            <v>2620</v>
          </cell>
          <cell r="C1138">
            <v>1772</v>
          </cell>
          <cell r="D1138"/>
          <cell r="E1138"/>
          <cell r="F1138"/>
          <cell r="G1138">
            <v>800086238386</v>
          </cell>
          <cell r="H1138" t="str">
            <v>นาย</v>
          </cell>
          <cell r="I1138" t="str">
            <v>ประสพโชค</v>
          </cell>
          <cell r="J1138" t="str">
            <v>ตุ้ยดง</v>
          </cell>
          <cell r="K1138" t="str">
            <v>1-5099-00842-95-6</v>
          </cell>
          <cell r="L1138" t="str">
            <v>บิ๊กซีหางดง</v>
          </cell>
          <cell r="M1138" t="str">
            <v>เชียงใหม่ 3</v>
          </cell>
          <cell r="N1138">
            <v>8</v>
          </cell>
          <cell r="O1138" t="str">
            <v>สินเชื่อธนาคารประชาชน</v>
          </cell>
          <cell r="P1138"/>
          <cell r="Q1138"/>
          <cell r="R1138"/>
          <cell r="S1138" t="str">
            <v>ศาลแขวงเชียงใหม่</v>
          </cell>
          <cell r="T1138" t="str">
            <v>ผบE331</v>
          </cell>
          <cell r="U1138">
            <v>2566</v>
          </cell>
          <cell r="V1138" t="str">
            <v>ผบE3539</v>
          </cell>
          <cell r="W1138">
            <v>2566</v>
          </cell>
          <cell r="X1138"/>
          <cell r="Y1138"/>
          <cell r="Z1138"/>
          <cell r="AA1138">
            <v>23</v>
          </cell>
          <cell r="AB1138">
            <v>5</v>
          </cell>
          <cell r="AC1138">
            <v>2566</v>
          </cell>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27/05/67//ลงผล 5/6/67//รายงานผลสืบทรัพย์11/6/2567//</v>
          </cell>
          <cell r="BC1138"/>
          <cell r="BD1138"/>
          <cell r="BE1138"/>
          <cell r="BF1138"/>
          <cell r="BG1138"/>
          <cell r="BH1138"/>
          <cell r="BI1138"/>
          <cell r="BJ1138"/>
          <cell r="BK1138"/>
          <cell r="BL1138"/>
          <cell r="BM1138"/>
          <cell r="BN1138"/>
          <cell r="BO1138"/>
          <cell r="BP1138"/>
          <cell r="BQ1138"/>
          <cell r="BR1138"/>
          <cell r="BS1138"/>
          <cell r="BT1138" t="str">
            <v>นายประสพโชค ตุ้ยดง</v>
          </cell>
          <cell r="BU1138">
            <v>0</v>
          </cell>
          <cell r="BV1138" t="str">
            <v>1.นายประสพโชค ตุ้ยดง
2.นายธนพัฒน์  พรรณะ
3.นางสาวพิมพกานต์ ลำคำหรือพรรณะ</v>
          </cell>
          <cell r="BW1138" t="str">
            <v>จำเลยที่ 1
จำเลยที่ 2
คู่สมรสจำเลยที่ 2</v>
          </cell>
          <cell r="BX1138" t="str">
            <v>1-5099-00842-95-6
1-5099-01211-44-5
1-5506-00060-61-0</v>
          </cell>
          <cell r="BY1138"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8"/>
          <cell r="CA1138"/>
          <cell r="CB1138"/>
          <cell r="CC1138"/>
          <cell r="CD1138" t="str">
            <v>นายประสพโชค ตุ้ยดง</v>
          </cell>
          <cell r="CE1138"/>
          <cell r="CF1138"/>
          <cell r="CG1138"/>
          <cell r="CH1138"/>
          <cell r="CI1138"/>
          <cell r="CJ1138"/>
          <cell r="CK1138"/>
          <cell r="CL1138"/>
          <cell r="CM1138"/>
          <cell r="CN1138"/>
          <cell r="CO1138"/>
        </row>
        <row r="1139">
          <cell r="B1139">
            <v>2621</v>
          </cell>
          <cell r="C1139">
            <v>1773</v>
          </cell>
          <cell r="D1139"/>
          <cell r="E1139"/>
          <cell r="F1139"/>
          <cell r="G1139">
            <v>800094936146</v>
          </cell>
          <cell r="H1139" t="str">
            <v>นาง</v>
          </cell>
          <cell r="I1139" t="str">
            <v xml:space="preserve">จันทร์ดี </v>
          </cell>
          <cell r="J1139" t="str">
            <v>ทำสวน</v>
          </cell>
          <cell r="K1139" t="str">
            <v>3-5015-00136-11-5</v>
          </cell>
          <cell r="L1139" t="str">
            <v>บิ๊กซีหางดง</v>
          </cell>
          <cell r="M1139" t="str">
            <v>เชียงใหม่ 3</v>
          </cell>
          <cell r="N1139">
            <v>8</v>
          </cell>
          <cell r="O1139"/>
          <cell r="P1139"/>
          <cell r="Q1139"/>
          <cell r="R1139"/>
          <cell r="S1139" t="str">
            <v>ศาลแขวงเชียงใหม่</v>
          </cell>
          <cell r="T1139" t="str">
            <v>ผบE323</v>
          </cell>
          <cell r="U1139">
            <v>2566</v>
          </cell>
          <cell r="V1139" t="str">
            <v>ผบE2298</v>
          </cell>
          <cell r="W1139">
            <v>2566</v>
          </cell>
          <cell r="X1139">
            <v>24</v>
          </cell>
          <cell r="Y1139">
            <v>4</v>
          </cell>
          <cell r="Z1139">
            <v>2566</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ลงผล31/5/67</v>
          </cell>
          <cell r="BC1139"/>
          <cell r="BD1139"/>
          <cell r="BE1139"/>
          <cell r="BF1139"/>
          <cell r="BG1139"/>
          <cell r="BH1139"/>
          <cell r="BI1139"/>
          <cell r="BJ1139"/>
          <cell r="BK1139"/>
          <cell r="BL1139"/>
          <cell r="BM1139"/>
          <cell r="BN1139"/>
          <cell r="BO1139"/>
          <cell r="BP1139"/>
          <cell r="BQ1139"/>
          <cell r="BR1139"/>
          <cell r="BS1139"/>
          <cell r="BT1139" t="str">
            <v>นางจันทร์ดี  ทำสวน</v>
          </cell>
          <cell r="BU1139">
            <v>0</v>
          </cell>
          <cell r="BV1139" t="str">
            <v>1.นางจันทร์ดี ทำสวน
2.นายนันท์พิพัฒน์ สุจริต</v>
          </cell>
          <cell r="BW1139" t="str">
            <v>จำเลยที่ 1
จำเลยที่ 2</v>
          </cell>
          <cell r="BX1139" t="str">
            <v xml:space="preserve">3-5015-00136-11-5
3-5015-00136-13-1
</v>
          </cell>
          <cell r="BY1139" t="str">
            <v xml:space="preserve">-ไม่พบว่ามีกรรมสิทธิ์ในที่ดิน อ.หางดง จ.เชียงใหม่ 
-ไม่พบว่ามีกรรมสิทธิ์ในที่ดิน อ.หางดง จ.เชียงใหม่ </v>
          </cell>
          <cell r="BZ1139" t="str">
            <v>ไม่พบ</v>
          </cell>
          <cell r="CA1139"/>
          <cell r="CB1139">
            <v>2</v>
          </cell>
          <cell r="CC1139"/>
          <cell r="CD1139" t="str">
            <v>นางจันทร์ดี  ทำสวน</v>
          </cell>
          <cell r="CE1139"/>
          <cell r="CF1139"/>
          <cell r="CG1139"/>
          <cell r="CH1139"/>
          <cell r="CI1139"/>
          <cell r="CJ1139"/>
          <cell r="CK1139"/>
          <cell r="CL1139"/>
          <cell r="CM1139"/>
          <cell r="CN1139"/>
          <cell r="CO1139"/>
        </row>
        <row r="1140">
          <cell r="B1140">
            <v>2622</v>
          </cell>
          <cell r="C1140">
            <v>1774</v>
          </cell>
          <cell r="D1140"/>
          <cell r="E1140"/>
          <cell r="F1140"/>
          <cell r="G1140"/>
          <cell r="H1140" t="str">
            <v>นางสาว</v>
          </cell>
          <cell r="I1140" t="str">
            <v>จุฑามาศ</v>
          </cell>
          <cell r="J1140" t="str">
            <v>ปุดตา</v>
          </cell>
          <cell r="K1140" t="str">
            <v>1-5099-01257-21-6</v>
          </cell>
          <cell r="L1140" t="str">
            <v>บิ๊กซีหางดง</v>
          </cell>
          <cell r="M1140" t="str">
            <v>เชียงใหม่ 3</v>
          </cell>
          <cell r="N1140">
            <v>8</v>
          </cell>
          <cell r="O1140"/>
          <cell r="P1140"/>
          <cell r="Q1140"/>
          <cell r="R1140"/>
          <cell r="S1140" t="str">
            <v>ศาลแขวงเชียงใหม่</v>
          </cell>
          <cell r="T1140" t="str">
            <v>ผบE379</v>
          </cell>
          <cell r="U1140">
            <v>2566</v>
          </cell>
          <cell r="V1140" t="str">
            <v>ผบE2332</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นางสาวจุฑามาศ ปุดตา</v>
          </cell>
          <cell r="BU1140">
            <v>0</v>
          </cell>
          <cell r="BV1140" t="str">
            <v>1.นางสาวจุฑามาศ ปุดตา</v>
          </cell>
          <cell r="BW1140" t="str">
            <v>จำเลยที่ 1</v>
          </cell>
          <cell r="BX1140" t="str">
            <v>1-5099-01257-21-6</v>
          </cell>
          <cell r="BY1140" t="str">
            <v>-ไม่พบว่ามีกรรมสิทธิ์ในที่ดิน อ.สารภี จ.เชียงใหม่</v>
          </cell>
          <cell r="BZ1140" t="str">
            <v>ไม่พบ</v>
          </cell>
          <cell r="CA1140"/>
          <cell r="CB1140">
            <v>1</v>
          </cell>
          <cell r="CC1140"/>
          <cell r="CD1140" t="str">
            <v>นางสาวจุฑามาศ ปุดตา</v>
          </cell>
          <cell r="CE1140"/>
          <cell r="CF1140"/>
          <cell r="CG1140"/>
          <cell r="CH1140"/>
          <cell r="CI1140"/>
          <cell r="CJ1140"/>
          <cell r="CK1140"/>
          <cell r="CL1140"/>
          <cell r="CM1140"/>
          <cell r="CN1140"/>
          <cell r="CO1140"/>
        </row>
        <row r="1141">
          <cell r="B1141">
            <v>2623</v>
          </cell>
          <cell r="C1141">
            <v>1775</v>
          </cell>
          <cell r="D1141"/>
          <cell r="E1141"/>
          <cell r="F1141"/>
          <cell r="G1141">
            <v>800097784568</v>
          </cell>
          <cell r="H1141" t="str">
            <v>นางสาว</v>
          </cell>
          <cell r="I1141" t="str">
            <v>ลิขิตตา</v>
          </cell>
          <cell r="J1141" t="str">
            <v>มุ่งหมาย</v>
          </cell>
          <cell r="K1141" t="str">
            <v>3-5006-00445-41-1</v>
          </cell>
          <cell r="L1141" t="str">
            <v>บิ๊กซีหางดง</v>
          </cell>
          <cell r="M1141" t="str">
            <v>เชียงใหม่ 3</v>
          </cell>
          <cell r="N1141">
            <v>8</v>
          </cell>
          <cell r="O1141"/>
          <cell r="P1141"/>
          <cell r="Q1141"/>
          <cell r="R1141"/>
          <cell r="S1141" t="str">
            <v>ศาลแขวงเชียงใหม่</v>
          </cell>
          <cell r="T1141" t="str">
            <v>ผบE1895</v>
          </cell>
          <cell r="U1141">
            <v>2566</v>
          </cell>
          <cell r="V1141" t="str">
            <v>ผบE3378</v>
          </cell>
          <cell r="W1141">
            <v>2566</v>
          </cell>
          <cell r="X1141">
            <v>19</v>
          </cell>
          <cell r="Y1141">
            <v>5</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สืบครั้งที่ 1 31/5/2567//ลงผลสืบทรัพย์5/6/2567//รายงานผลสืบทรัพย์11/6/2567//</v>
          </cell>
          <cell r="BC1141"/>
          <cell r="BD1141"/>
          <cell r="BE1141"/>
          <cell r="BF1141"/>
          <cell r="BG1141"/>
          <cell r="BH1141"/>
          <cell r="BI1141"/>
          <cell r="BJ1141"/>
          <cell r="BK1141"/>
          <cell r="BL1141"/>
          <cell r="BM1141"/>
          <cell r="BN1141"/>
          <cell r="BO1141"/>
          <cell r="BP1141"/>
          <cell r="BQ1141"/>
          <cell r="BR1141"/>
          <cell r="BS1141"/>
          <cell r="BT1141" t="str">
            <v>นางสาวลิขิตตา มุ่งหมาย</v>
          </cell>
          <cell r="BU1141">
            <v>0</v>
          </cell>
          <cell r="BV1141" t="str">
            <v>1.นางสาวลิขิตตา  มุ่งหมาย
2.นายสมศักดิ์  ปาละหมู่
3.นายประจักษ์  พงศ์แหงม</v>
          </cell>
          <cell r="BW1141" t="str">
            <v>จำเลยที่ 1
คู่สมรสจำเลยที่ 1
จำเลยที่ 2</v>
          </cell>
          <cell r="BX1141" t="str">
            <v>3-5006-00445-41-1
3-5016-00052-41-0
3-5016-00727-55-6</v>
          </cell>
          <cell r="BY1141"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1"/>
          <cell r="CA1141"/>
          <cell r="CB1141"/>
          <cell r="CC1141"/>
          <cell r="CD1141" t="str">
            <v>นางสาวลิขิตตา มุ่งหมาย</v>
          </cell>
          <cell r="CE1141"/>
          <cell r="CF1141"/>
          <cell r="CG1141"/>
          <cell r="CH1141"/>
          <cell r="CI1141"/>
          <cell r="CJ1141"/>
          <cell r="CK1141"/>
          <cell r="CL1141"/>
          <cell r="CM1141"/>
          <cell r="CN1141"/>
          <cell r="CO1141"/>
        </row>
        <row r="1142">
          <cell r="B1142">
            <v>2624</v>
          </cell>
          <cell r="C1142">
            <v>1776</v>
          </cell>
          <cell r="D1142"/>
          <cell r="E1142"/>
          <cell r="F1142"/>
          <cell r="G1142">
            <v>800122807012</v>
          </cell>
          <cell r="H1142" t="str">
            <v>นาย</v>
          </cell>
          <cell r="I1142" t="str">
            <v>อนุพงค์</v>
          </cell>
          <cell r="J1142" t="str">
            <v>ต่อมคำ</v>
          </cell>
          <cell r="K1142" t="str">
            <v>1-5099-01445-08-0</v>
          </cell>
          <cell r="L1142" t="str">
            <v>บิ๊กซีหางดง</v>
          </cell>
          <cell r="M1142" t="str">
            <v>เชียงใหม่ 3</v>
          </cell>
          <cell r="N1142">
            <v>8</v>
          </cell>
          <cell r="O1142"/>
          <cell r="P1142"/>
          <cell r="Q1142"/>
          <cell r="R1142"/>
          <cell r="S1142" t="str">
            <v>ศาลแขวงเชียงใหม่</v>
          </cell>
          <cell r="T1142" t="str">
            <v>ผบE326</v>
          </cell>
          <cell r="U1142">
            <v>2566</v>
          </cell>
          <cell r="V1142" t="str">
            <v>ผบE2299</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cell r="BM1142"/>
          <cell r="BN1142"/>
          <cell r="BO1142"/>
          <cell r="BP1142"/>
          <cell r="BQ1142"/>
          <cell r="BR1142"/>
          <cell r="BS1142"/>
          <cell r="BT1142" t="str">
            <v>นายอนุพงค์ ต่อมคำ</v>
          </cell>
          <cell r="BU1142">
            <v>0</v>
          </cell>
          <cell r="BV1142" t="str">
            <v>1.นายอนุพงศ์ ต่อมคำ</v>
          </cell>
          <cell r="BW1142" t="str">
            <v>จำเลยที่ 1</v>
          </cell>
          <cell r="BX1142" t="str">
            <v>1-5099-01445-08-0</v>
          </cell>
          <cell r="BY1142" t="str">
            <v>-ไม่พบว่ามีกรรมสิทธิ์ในที่ดิน อ.หางดง จ.เชียงใหม่</v>
          </cell>
          <cell r="BZ1142" t="str">
            <v>ไม่พบ</v>
          </cell>
          <cell r="CA1142"/>
          <cell r="CB1142">
            <v>1</v>
          </cell>
          <cell r="CC1142"/>
          <cell r="CD1142" t="str">
            <v>นายอนุพงค์ ต่อมคำ</v>
          </cell>
          <cell r="CE1142"/>
          <cell r="CF1142"/>
          <cell r="CG1142"/>
          <cell r="CH1142"/>
          <cell r="CI1142"/>
          <cell r="CJ1142"/>
          <cell r="CK1142"/>
          <cell r="CL1142"/>
          <cell r="CM1142"/>
          <cell r="CN1142"/>
          <cell r="CO1142"/>
        </row>
        <row r="1143">
          <cell r="B1143">
            <v>2625</v>
          </cell>
          <cell r="C1143">
            <v>1777</v>
          </cell>
          <cell r="D1143"/>
          <cell r="E1143"/>
          <cell r="F1143"/>
          <cell r="G1143">
            <v>800122181962</v>
          </cell>
          <cell r="H1143" t="str">
            <v>นาย</v>
          </cell>
          <cell r="I1143" t="str">
            <v>ปราณนต์</v>
          </cell>
          <cell r="J1143" t="str">
            <v>หน่ออินตา</v>
          </cell>
          <cell r="K1143" t="str">
            <v>1-5053-00022-76-8</v>
          </cell>
          <cell r="L1143" t="str">
            <v>บิ๊กซีหางดง</v>
          </cell>
          <cell r="M1143" t="str">
            <v>เชียงใหม่ 3</v>
          </cell>
          <cell r="N1143">
            <v>8</v>
          </cell>
          <cell r="O1143"/>
          <cell r="P1143"/>
          <cell r="Q1143"/>
          <cell r="R1143"/>
          <cell r="S1143" t="str">
            <v>ศาลแขวงเชียงใหม่</v>
          </cell>
          <cell r="T1143" t="str">
            <v>ผบE328</v>
          </cell>
          <cell r="U1143">
            <v>2566</v>
          </cell>
          <cell r="V1143" t="str">
            <v>ผบE2331</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cell r="BD1143"/>
          <cell r="BE1143"/>
          <cell r="BF1143"/>
          <cell r="BG1143"/>
          <cell r="BH1143"/>
          <cell r="BI1143"/>
          <cell r="BJ1143"/>
          <cell r="BK1143"/>
          <cell r="BL1143"/>
          <cell r="BM1143"/>
          <cell r="BN1143"/>
          <cell r="BO1143"/>
          <cell r="BP1143"/>
          <cell r="BQ1143"/>
          <cell r="BR1143"/>
          <cell r="BS1143"/>
          <cell r="BT1143" t="str">
            <v>นายปราณนต์ หน่ออินตา</v>
          </cell>
          <cell r="BU1143">
            <v>0</v>
          </cell>
          <cell r="BV1143" t="str">
            <v>1.นายปราณนต์ หน่ออินตา
2.นางสาวอภิสรา ตันตะปาล</v>
          </cell>
          <cell r="BW1143" t="str">
            <v>จำเลยที่ 1
จำเลยที่ 2</v>
          </cell>
          <cell r="BX1143" t="str">
            <v>1-5053-00022-76-8
1-1007-01947-53-2</v>
          </cell>
          <cell r="BY1143"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3" t="str">
            <v>ไม่พบ</v>
          </cell>
          <cell r="CA1143"/>
          <cell r="CB1143">
            <v>2</v>
          </cell>
          <cell r="CC1143"/>
          <cell r="CD1143" t="str">
            <v>นายปราณนต์ หน่ออินตา</v>
          </cell>
          <cell r="CE1143"/>
          <cell r="CF1143"/>
          <cell r="CG1143"/>
          <cell r="CH1143"/>
          <cell r="CI1143"/>
          <cell r="CJ1143"/>
          <cell r="CK1143"/>
          <cell r="CL1143"/>
          <cell r="CM1143"/>
          <cell r="CN1143"/>
          <cell r="CO1143"/>
        </row>
        <row r="1144">
          <cell r="B1144">
            <v>2626</v>
          </cell>
          <cell r="C1144">
            <v>1778</v>
          </cell>
          <cell r="D1144"/>
          <cell r="E1144"/>
          <cell r="F1144"/>
          <cell r="G1144">
            <v>800123043641</v>
          </cell>
          <cell r="H1144" t="str">
            <v>นางสาว</v>
          </cell>
          <cell r="I1144" t="str">
            <v>นงเยาว์</v>
          </cell>
          <cell r="J1144" t="str">
            <v>โพธานารักษ์</v>
          </cell>
          <cell r="K1144" t="str">
            <v>3-5001-00189-25-3</v>
          </cell>
          <cell r="L1144" t="str">
            <v>บิ๊กซีหางดง</v>
          </cell>
          <cell r="M1144" t="str">
            <v>เชียงใหม่ 3</v>
          </cell>
          <cell r="N1144">
            <v>8</v>
          </cell>
          <cell r="O1144"/>
          <cell r="P1144"/>
          <cell r="Q1144"/>
          <cell r="R1144"/>
          <cell r="S1144" t="str">
            <v>ศาลแขวงเชียงใหม่</v>
          </cell>
          <cell r="T1144" t="str">
            <v>ผบE383</v>
          </cell>
          <cell r="U1144">
            <v>2566</v>
          </cell>
          <cell r="V1144" t="str">
            <v>ผบE2280</v>
          </cell>
          <cell r="W1144">
            <v>2566</v>
          </cell>
          <cell r="X1144"/>
          <cell r="Y1144"/>
          <cell r="Z1144"/>
          <cell r="AA1144">
            <v>24</v>
          </cell>
          <cell r="AB1144">
            <v>4</v>
          </cell>
          <cell r="AC1144">
            <v>2566</v>
          </cell>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สืบทรัพย์วันที่ 24/5/2567// ลงผลสืบวันที่ 5/6/2567//รายงานผลสืบทรัพย์11/6/2567//</v>
          </cell>
          <cell r="BC1144"/>
          <cell r="BD1144"/>
          <cell r="BE1144"/>
          <cell r="BF1144"/>
          <cell r="BG1144"/>
          <cell r="BH1144"/>
          <cell r="BI1144"/>
          <cell r="BJ1144"/>
          <cell r="BK1144"/>
          <cell r="BL1144"/>
          <cell r="BM1144"/>
          <cell r="BN1144"/>
          <cell r="BO1144"/>
          <cell r="BP1144"/>
          <cell r="BQ1144"/>
          <cell r="BR1144"/>
          <cell r="BS1144"/>
          <cell r="BT1144" t="str">
            <v>นางสาวนงเยาว์ โพธานารักษ์</v>
          </cell>
          <cell r="BU1144">
            <v>0</v>
          </cell>
          <cell r="BV1144" t="str">
            <v>1.นางสาวนงเยาว์  โพธานารักษ์</v>
          </cell>
          <cell r="BW1144" t="str">
            <v>จำเลย</v>
          </cell>
          <cell r="BX1144" t="str">
            <v>3-5001-00189-25-3</v>
          </cell>
          <cell r="BY1144"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4"/>
          <cell r="CA1144"/>
          <cell r="CB1144"/>
          <cell r="CC1144"/>
          <cell r="CD1144" t="str">
            <v>นางสาวนงเยาว์ โพธานารักษ์</v>
          </cell>
          <cell r="CE1144"/>
          <cell r="CF1144"/>
          <cell r="CG1144"/>
          <cell r="CH1144"/>
          <cell r="CI1144"/>
          <cell r="CJ1144"/>
          <cell r="CK1144"/>
          <cell r="CL1144"/>
          <cell r="CM1144"/>
          <cell r="CN1144"/>
          <cell r="CO1144"/>
        </row>
        <row r="1145">
          <cell r="B1145">
            <v>2627</v>
          </cell>
          <cell r="C1145">
            <v>1779</v>
          </cell>
          <cell r="D1145"/>
          <cell r="E1145"/>
          <cell r="F1145"/>
          <cell r="G1145">
            <v>800081828736</v>
          </cell>
          <cell r="H1145" t="str">
            <v>นาย</v>
          </cell>
          <cell r="I1145" t="str">
            <v>สุรวัช</v>
          </cell>
          <cell r="J1145" t="str">
            <v>ฟ้ากุศล</v>
          </cell>
          <cell r="K1145" t="str">
            <v>3-5001-00189-25-4</v>
          </cell>
          <cell r="L1145" t="str">
            <v>มีโชค พลาซ่า</v>
          </cell>
          <cell r="M1145" t="str">
            <v>เชียงใหม่ 2</v>
          </cell>
          <cell r="N1145">
            <v>8</v>
          </cell>
          <cell r="O1145"/>
          <cell r="P1145"/>
          <cell r="Q1145"/>
          <cell r="R1145"/>
          <cell r="S1145" t="str">
            <v>ศาลจังหวัดฮอด</v>
          </cell>
          <cell r="T1145" t="str">
            <v>ผบE203</v>
          </cell>
          <cell r="U1145">
            <v>2566</v>
          </cell>
          <cell r="V1145" t="str">
            <v>ผบE566</v>
          </cell>
          <cell r="W1145">
            <v>2566</v>
          </cell>
          <cell r="X1145">
            <v>1</v>
          </cell>
          <cell r="Y1145">
            <v>6</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สืบแล้ว รายงานผล 25/6/2567</v>
          </cell>
          <cell r="BC1145"/>
          <cell r="BD1145"/>
          <cell r="BE1145"/>
          <cell r="BF1145"/>
          <cell r="BG1145"/>
          <cell r="BH1145"/>
          <cell r="BI1145"/>
          <cell r="BJ1145"/>
          <cell r="BK1145"/>
          <cell r="BL1145"/>
          <cell r="BM1145"/>
          <cell r="BN1145"/>
          <cell r="BO1145"/>
          <cell r="BP1145"/>
          <cell r="BQ1145"/>
          <cell r="BR1145"/>
          <cell r="BS1145"/>
          <cell r="BT1145" t="str">
            <v>นายสุรวัช ฟ้ากุศล</v>
          </cell>
          <cell r="BU1145">
            <v>0</v>
          </cell>
          <cell r="BV1145" t="str">
            <v xml:space="preserve">1.นายสุรวัช  ฟ้ากุศล
2.นายณัชพัฒน์ศักย์  โกไศยกานนท์
3.นายทิวากร  ปัญจริง
4.นางสาวศิริพร  พรหมมะ
</v>
          </cell>
          <cell r="BW1145" t="str">
            <v>จำเลยที่ 1
จำเลยที่ 2
จำเลยที่ 3
คู่สมรสจำเลยที่ 3</v>
          </cell>
          <cell r="BX1145" t="str">
            <v xml:space="preserve">5-5018-01086-58-0
5-5099-00075-91-5
1-5099-00085-56-0
1-5099-00070-36-8
</v>
          </cell>
          <cell r="BY1145"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5"/>
          <cell r="CA1145"/>
          <cell r="CB1145">
            <v>4</v>
          </cell>
          <cell r="CC1145"/>
          <cell r="CD1145" t="str">
            <v>นายสุรวัช ฟ้ากุศล</v>
          </cell>
          <cell r="CE1145"/>
          <cell r="CF1145"/>
          <cell r="CG1145"/>
          <cell r="CH1145"/>
          <cell r="CI1145"/>
          <cell r="CJ1145"/>
          <cell r="CK1145"/>
          <cell r="CL1145"/>
          <cell r="CM1145"/>
          <cell r="CN1145"/>
          <cell r="CO1145"/>
        </row>
        <row r="1146">
          <cell r="B1146">
            <v>2628</v>
          </cell>
          <cell r="C1146">
            <v>1780</v>
          </cell>
          <cell r="D1146"/>
          <cell r="E1146"/>
          <cell r="F1146"/>
          <cell r="G1146">
            <v>800130282687</v>
          </cell>
          <cell r="H1146" t="str">
            <v>นางสาว</v>
          </cell>
          <cell r="I1146" t="str">
            <v>จุฑามาศ</v>
          </cell>
          <cell r="J1146" t="str">
            <v>แก้วภา</v>
          </cell>
          <cell r="K1146" t="str">
            <v>1-5009-00200-74-3</v>
          </cell>
          <cell r="L1146" t="str">
            <v>ฝาง</v>
          </cell>
          <cell r="M1146" t="str">
            <v>เชียงใหม่ 2</v>
          </cell>
          <cell r="N1146">
            <v>8</v>
          </cell>
          <cell r="O1146"/>
          <cell r="P1146"/>
          <cell r="Q1146"/>
          <cell r="R1146"/>
          <cell r="S1146" t="str">
            <v>ศาลจังหวัดฝาง</v>
          </cell>
          <cell r="T1146" t="str">
            <v>ผบE1241</v>
          </cell>
          <cell r="U1146">
            <v>2566</v>
          </cell>
          <cell r="V1146" t="str">
            <v>ผบE1473</v>
          </cell>
          <cell r="W1146">
            <v>2566</v>
          </cell>
          <cell r="X1146"/>
          <cell r="Y1146"/>
          <cell r="Z1146"/>
          <cell r="AA1146">
            <v>28</v>
          </cell>
          <cell r="AB1146">
            <v>11</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นางสาวจุฑามาศ แก้วภา</v>
          </cell>
          <cell r="BU1146">
            <v>0</v>
          </cell>
          <cell r="BV1146" t="str">
            <v xml:space="preserve">1.นางสาวจุฑามาศ  แก้วภา
2.นางอมรรัตน์  สิริรักษ์
3.นายอรรถพล  สิริรรักษ์
</v>
          </cell>
          <cell r="BW1146" t="str">
            <v xml:space="preserve">จำเลยที่ 1
จำเลยที่ 2
คู่สมรสจำเลยที่ 2
</v>
          </cell>
          <cell r="BX1146" t="str">
            <v>1-5009-00200-74-3
1-5099-01700-42-0
1-5101-00212-48-8</v>
          </cell>
          <cell r="BY1146"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6"/>
          <cell r="CA1146"/>
          <cell r="CB1146">
            <v>3</v>
          </cell>
          <cell r="CC1146"/>
          <cell r="CD1146" t="str">
            <v>นางสาวจุฑามาศ แก้วภา</v>
          </cell>
          <cell r="CE1146"/>
          <cell r="CF1146"/>
          <cell r="CG1146"/>
          <cell r="CH1146"/>
          <cell r="CI1146"/>
          <cell r="CJ1146"/>
          <cell r="CK1146"/>
          <cell r="CL1146"/>
          <cell r="CM1146"/>
          <cell r="CN1146"/>
          <cell r="CO1146"/>
        </row>
        <row r="1147">
          <cell r="B1147">
            <v>2629</v>
          </cell>
          <cell r="C1147">
            <v>1781</v>
          </cell>
          <cell r="D1147"/>
          <cell r="E1147"/>
          <cell r="F1147"/>
          <cell r="G1147">
            <v>800070648285</v>
          </cell>
          <cell r="H1147" t="str">
            <v>นาย</v>
          </cell>
          <cell r="I1147" t="str">
            <v>สิงหลกะ</v>
          </cell>
          <cell r="J1147" t="str">
            <v>สืบท้าว</v>
          </cell>
          <cell r="K1147" t="str">
            <v>1 3503 00049 10 8</v>
          </cell>
          <cell r="L1147" t="str">
            <v>ไชยปราการ</v>
          </cell>
          <cell r="M1147" t="str">
            <v>เชียงใหม่ 2</v>
          </cell>
          <cell r="N1147">
            <v>8</v>
          </cell>
          <cell r="O1147"/>
          <cell r="P1147"/>
          <cell r="Q1147"/>
          <cell r="R1147"/>
          <cell r="S1147" t="str">
            <v>ศาลแขวงเชียงใหม่</v>
          </cell>
          <cell r="T1147" t="str">
            <v>ผบE55</v>
          </cell>
          <cell r="U1147">
            <v>2566</v>
          </cell>
          <cell r="V1147" t="str">
            <v>ผบE1812</v>
          </cell>
          <cell r="W1147">
            <v>2566</v>
          </cell>
          <cell r="X1147"/>
          <cell r="Y1147"/>
          <cell r="Z1147"/>
          <cell r="AA1147">
            <v>13</v>
          </cell>
          <cell r="AB1147">
            <v>3</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cell r="BM1147"/>
          <cell r="BN1147"/>
          <cell r="BO1147"/>
          <cell r="BP1147"/>
          <cell r="BQ1147"/>
          <cell r="BR1147"/>
          <cell r="BS1147"/>
          <cell r="BT1147" t="str">
            <v>นายสิงหลกะ สืบท้าว</v>
          </cell>
          <cell r="BU1147">
            <v>0</v>
          </cell>
          <cell r="BV1147"/>
          <cell r="BW1147"/>
          <cell r="BX1147"/>
          <cell r="BY1147"/>
          <cell r="BZ1147"/>
          <cell r="CA1147"/>
          <cell r="CB1147"/>
          <cell r="CC1147"/>
          <cell r="CD1147" t="str">
            <v>นายสิงหลกะ สืบท้าว</v>
          </cell>
          <cell r="CE1147"/>
          <cell r="CF1147"/>
          <cell r="CG1147"/>
          <cell r="CH1147"/>
          <cell r="CI1147"/>
          <cell r="CJ1147"/>
          <cell r="CK1147"/>
          <cell r="CL1147"/>
          <cell r="CM1147"/>
          <cell r="CN1147"/>
          <cell r="CO1147"/>
        </row>
        <row r="1148">
          <cell r="B1148">
            <v>2630</v>
          </cell>
          <cell r="C1148">
            <v>1782</v>
          </cell>
          <cell r="D1148"/>
          <cell r="E1148"/>
          <cell r="F1148"/>
          <cell r="G1148">
            <v>800030283462</v>
          </cell>
          <cell r="H1148" t="str">
            <v>นาง</v>
          </cell>
          <cell r="I1148" t="str">
            <v>พิกุล</v>
          </cell>
          <cell r="J1148" t="str">
            <v>ปวงคำ</v>
          </cell>
          <cell r="K1148" t="str">
            <v>3-5009-00523-71-9</v>
          </cell>
          <cell r="L1148" t="str">
            <v>ฝาง</v>
          </cell>
          <cell r="M1148" t="str">
            <v>เชียงใหม่ 2</v>
          </cell>
          <cell r="N1148">
            <v>8</v>
          </cell>
          <cell r="O1148"/>
          <cell r="P1148"/>
          <cell r="Q1148"/>
          <cell r="R1148"/>
          <cell r="S1148" t="str">
            <v>ศาลจังหวัดฮอด</v>
          </cell>
          <cell r="T1148" t="str">
            <v>ผบ.603</v>
          </cell>
          <cell r="U1148">
            <v>2557</v>
          </cell>
          <cell r="V1148" t="str">
            <v>ผบE721</v>
          </cell>
          <cell r="W1148">
            <v>2567</v>
          </cell>
          <cell r="X1148"/>
          <cell r="Y1148"/>
          <cell r="Z1148"/>
          <cell r="AA1148">
            <v>7</v>
          </cell>
          <cell r="AB1148">
            <v>10</v>
          </cell>
          <cell r="AC1148">
            <v>2557</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รายงานผล25/6/2567</v>
          </cell>
          <cell r="BC1148"/>
          <cell r="BD1148"/>
          <cell r="BE1148"/>
          <cell r="BF1148"/>
          <cell r="BG1148"/>
          <cell r="BH1148"/>
          <cell r="BI1148"/>
          <cell r="BJ1148"/>
          <cell r="BK1148"/>
          <cell r="BL1148"/>
          <cell r="BM1148"/>
          <cell r="BN1148"/>
          <cell r="BO1148"/>
          <cell r="BP1148"/>
          <cell r="BQ1148"/>
          <cell r="BR1148"/>
          <cell r="BS1148"/>
          <cell r="BT1148" t="str">
            <v>นางพิกุล ปวงคำ</v>
          </cell>
          <cell r="BU1148">
            <v>0</v>
          </cell>
          <cell r="BV1148" t="str">
            <v>1.นางพิกุล  ปวงคำ 
2.ร.ต.เกรียงศักดิ์  ดอกเคน</v>
          </cell>
          <cell r="BW1148" t="str">
            <v>จำเลยที่ 1
จำเลยที่ 2</v>
          </cell>
          <cell r="BX1148" t="str">
            <v>3-5009-00523-71-9
3-3021-00290-20-9</v>
          </cell>
          <cell r="BY1148" t="str">
            <v xml:space="preserve">-ไม่พบว่ามีกรรมสิทธิ์ในที่ดิน อ.ฝาง จ.เชียงใหม่
-ไม่พบว่ามีกรรมสิทธิ์ในที่ดิน อ.ฝาง จ.เชียงใหม่
</v>
          </cell>
          <cell r="BZ1148"/>
          <cell r="CA1148"/>
          <cell r="CB1148">
            <v>2</v>
          </cell>
          <cell r="CC1148"/>
          <cell r="CD1148" t="str">
            <v>นางพิกุล ปวงคำ</v>
          </cell>
          <cell r="CE1148"/>
          <cell r="CF1148"/>
          <cell r="CG1148"/>
          <cell r="CH1148"/>
          <cell r="CI1148"/>
          <cell r="CJ1148"/>
          <cell r="CK1148"/>
          <cell r="CL1148"/>
          <cell r="CM1148"/>
          <cell r="CN1148"/>
          <cell r="CO1148"/>
        </row>
        <row r="1149">
          <cell r="B1149">
            <v>2631</v>
          </cell>
          <cell r="C1149">
            <v>1783</v>
          </cell>
          <cell r="D1149"/>
          <cell r="E1149"/>
          <cell r="F1149"/>
          <cell r="G1149">
            <v>800120934800</v>
          </cell>
          <cell r="H1149" t="str">
            <v>นางสาว</v>
          </cell>
          <cell r="I1149" t="str">
            <v>สาระภี</v>
          </cell>
          <cell r="J1149" t="str">
            <v>สีสมหรือยะตุ้ย</v>
          </cell>
          <cell r="K1149" t="str">
            <v>3-5009-00523-71-10</v>
          </cell>
          <cell r="L1149" t="str">
            <v>เซ็นทรัล แอร์พอร์ต พลาซ่า เชียงใหม่</v>
          </cell>
          <cell r="M1149" t="str">
            <v>เชียงใหม่ 1</v>
          </cell>
          <cell r="N1149">
            <v>8</v>
          </cell>
          <cell r="O1149"/>
          <cell r="P1149"/>
          <cell r="Q1149"/>
          <cell r="R1149"/>
          <cell r="S1149" t="str">
            <v>ศาลแขวงเชียงใหม่</v>
          </cell>
          <cell r="T1149" t="str">
            <v>ผบE5356</v>
          </cell>
          <cell r="U1149">
            <v>2565</v>
          </cell>
          <cell r="V1149" t="str">
            <v>ผบE8585</v>
          </cell>
          <cell r="W1149">
            <v>2565</v>
          </cell>
          <cell r="X1149">
            <v>29</v>
          </cell>
          <cell r="Y1149">
            <v>11</v>
          </cell>
          <cell r="Z1149">
            <v>2565</v>
          </cell>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นางสาวสาระภี สีสมหรือยะตุ้ย</v>
          </cell>
          <cell r="BU1149">
            <v>0</v>
          </cell>
          <cell r="BV1149" t="str">
            <v xml:space="preserve">1.นางสาวสาระภี  สีสมหรือยะตุ้ย 
2.นายชิษณุพงศ์  ยะตุ้ย </v>
          </cell>
          <cell r="BW1149" t="str">
            <v xml:space="preserve">จำเลย 
คู่สมรสจำเลย </v>
          </cell>
          <cell r="BX1149" t="str">
            <v>1-5299-00979-22-6
1-5016-00075-15-4</v>
          </cell>
          <cell r="BY1149"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49"/>
          <cell r="CA1149"/>
          <cell r="CB1149">
            <v>2</v>
          </cell>
          <cell r="CC1149"/>
          <cell r="CD1149" t="str">
            <v>นางสาวสาระภี สีสมหรือยะตุ้ย</v>
          </cell>
          <cell r="CE1149"/>
          <cell r="CF1149"/>
          <cell r="CG1149"/>
          <cell r="CH1149"/>
          <cell r="CI1149"/>
          <cell r="CJ1149"/>
          <cell r="CK1149"/>
          <cell r="CL1149"/>
          <cell r="CM1149"/>
          <cell r="CN1149"/>
          <cell r="CO1149"/>
        </row>
        <row r="1150">
          <cell r="B1150">
            <v>2632</v>
          </cell>
          <cell r="C1150">
            <v>1784</v>
          </cell>
          <cell r="D1150"/>
          <cell r="E1150"/>
          <cell r="F1150"/>
          <cell r="G1150">
            <v>800121336070</v>
          </cell>
          <cell r="H1150" t="str">
            <v>นาย</v>
          </cell>
          <cell r="I1150" t="str">
            <v>พรมงคล</v>
          </cell>
          <cell r="J1150" t="str">
            <v>ตาแก้ว</v>
          </cell>
          <cell r="K1150" t="str">
            <v>1-5099-01713-58-1</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ผบE5353</v>
          </cell>
          <cell r="U1150">
            <v>2565</v>
          </cell>
          <cell r="V1150" t="str">
            <v>ผบE311</v>
          </cell>
          <cell r="W1150">
            <v>2566</v>
          </cell>
          <cell r="X1150">
            <v>23</v>
          </cell>
          <cell r="Y1150">
            <v>1</v>
          </cell>
          <cell r="Z1150">
            <v>2566</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นายพรมงคล ตาแก้ว</v>
          </cell>
          <cell r="BU1150">
            <v>0</v>
          </cell>
          <cell r="BV1150" t="str">
            <v>1.นายพรมงคล  ตาแก้ว</v>
          </cell>
          <cell r="BW1150" t="str">
            <v>จำเลย</v>
          </cell>
          <cell r="BX1150" t="str">
            <v>1-5099-01713-58-1</v>
          </cell>
          <cell r="BY1150" t="str">
            <v xml:space="preserve">-ไม่พบว่ามีกรรมสิทธิ์ในที่ดิน อ.เมือง จ.เชียงใหม่
</v>
          </cell>
          <cell r="BZ1150"/>
          <cell r="CA1150"/>
          <cell r="CB1150">
            <v>1</v>
          </cell>
          <cell r="CC1150"/>
          <cell r="CD1150" t="str">
            <v>นายพรมงคล ตาแก้ว</v>
          </cell>
          <cell r="CE1150"/>
          <cell r="CF1150"/>
          <cell r="CG1150"/>
          <cell r="CH1150"/>
          <cell r="CI1150"/>
          <cell r="CJ1150"/>
          <cell r="CK1150"/>
          <cell r="CL1150"/>
          <cell r="CM1150"/>
          <cell r="CN1150"/>
          <cell r="CO1150"/>
        </row>
        <row r="1151">
          <cell r="B1151">
            <v>2633</v>
          </cell>
          <cell r="C1151">
            <v>1785</v>
          </cell>
          <cell r="D1151"/>
          <cell r="E1151"/>
          <cell r="F1151"/>
          <cell r="G1151">
            <v>800013237402</v>
          </cell>
          <cell r="H1151" t="str">
            <v>นางสาว</v>
          </cell>
          <cell r="I1151" t="str">
            <v>นันทิยา</v>
          </cell>
          <cell r="J1151" t="str">
            <v>นวฐิติกุล</v>
          </cell>
          <cell r="K1151" t="str">
            <v>3-5701-01673-34-5</v>
          </cell>
          <cell r="L1151" t="str">
            <v>ท่าแพ</v>
          </cell>
          <cell r="M1151" t="str">
            <v>เชียงใหม่ 1</v>
          </cell>
          <cell r="N1151">
            <v>8</v>
          </cell>
          <cell r="O1151"/>
          <cell r="P1151"/>
          <cell r="Q1151"/>
          <cell r="R1151"/>
          <cell r="S1151" t="str">
            <v>ศาลจังหวัดเชียงใหม่</v>
          </cell>
          <cell r="T1151" t="str">
            <v>ผบ1244</v>
          </cell>
          <cell r="U1151">
            <v>2561</v>
          </cell>
          <cell r="V1151" t="str">
            <v>ผบ1730</v>
          </cell>
          <cell r="W1151">
            <v>2561</v>
          </cell>
          <cell r="X1151"/>
          <cell r="Y1151"/>
          <cell r="Z1151"/>
          <cell r="AA1151">
            <v>26</v>
          </cell>
          <cell r="AB1151">
            <v>7</v>
          </cell>
          <cell r="AC1151">
            <v>2561</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cell r="BM1151"/>
          <cell r="BN1151"/>
          <cell r="BO1151"/>
          <cell r="BP1151"/>
          <cell r="BQ1151"/>
          <cell r="BR1151"/>
          <cell r="BS1151"/>
          <cell r="BT1151" t="str">
            <v>นางสาวนันทิยา นวฐิติกุล</v>
          </cell>
          <cell r="BU1151">
            <v>0</v>
          </cell>
          <cell r="BV1151"/>
          <cell r="BW1151"/>
          <cell r="BX1151"/>
          <cell r="BY1151"/>
          <cell r="BZ1151"/>
          <cell r="CA1151"/>
          <cell r="CB1151"/>
          <cell r="CC1151"/>
          <cell r="CD1151" t="str">
            <v>นางสาวนันทิยา นวฐิติกุล</v>
          </cell>
          <cell r="CE1151"/>
          <cell r="CF1151"/>
          <cell r="CG1151"/>
          <cell r="CH1151"/>
          <cell r="CI1151"/>
          <cell r="CJ1151"/>
          <cell r="CK1151"/>
          <cell r="CL1151"/>
          <cell r="CM1151"/>
          <cell r="CN1151"/>
          <cell r="CO1151"/>
        </row>
        <row r="1152">
          <cell r="B1152">
            <v>2634</v>
          </cell>
          <cell r="C1152">
            <v>1786</v>
          </cell>
          <cell r="D1152"/>
          <cell r="E1152"/>
          <cell r="F1152"/>
          <cell r="G1152">
            <v>800038185768</v>
          </cell>
          <cell r="H1152" t="str">
            <v>นาย</v>
          </cell>
          <cell r="I1152" t="str">
            <v>ณัฐวัฒน์</v>
          </cell>
          <cell r="J1152" t="str">
            <v>วรเมธากร</v>
          </cell>
          <cell r="K1152" t="str">
            <v>1-5099-00538-23-8</v>
          </cell>
          <cell r="L1152" t="str">
            <v>ท่าแพ</v>
          </cell>
          <cell r="M1152" t="str">
            <v>เชียงใหม่ 1</v>
          </cell>
          <cell r="N1152">
            <v>8</v>
          </cell>
          <cell r="O1152"/>
          <cell r="P1152"/>
          <cell r="Q1152"/>
          <cell r="R1152"/>
          <cell r="S1152" t="str">
            <v>ศาลแขวงเชียงใหม่</v>
          </cell>
          <cell r="T1152" t="str">
            <v>ผบ.4830</v>
          </cell>
          <cell r="U1152">
            <v>2562</v>
          </cell>
          <cell r="V1152" t="str">
            <v>ผบ.4990</v>
          </cell>
          <cell r="W1152">
            <v>2562</v>
          </cell>
          <cell r="X1152"/>
          <cell r="Y1152"/>
          <cell r="Z1152"/>
          <cell r="AA1152">
            <v>16</v>
          </cell>
          <cell r="AB1152">
            <v>6</v>
          </cell>
          <cell r="AC1152">
            <v>2562</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นายณัฐวัฒน์ วรเมธากร</v>
          </cell>
          <cell r="BU1152">
            <v>0</v>
          </cell>
          <cell r="BV1152"/>
          <cell r="BW1152"/>
          <cell r="BX1152"/>
          <cell r="BY1152"/>
          <cell r="BZ1152"/>
          <cell r="CA1152"/>
          <cell r="CB1152"/>
          <cell r="CC1152"/>
          <cell r="CD1152" t="str">
            <v>นายณัฐวัฒน์ วรเมธากร</v>
          </cell>
          <cell r="CE1152"/>
          <cell r="CF1152"/>
          <cell r="CG1152"/>
          <cell r="CH1152"/>
          <cell r="CI1152"/>
          <cell r="CJ1152"/>
          <cell r="CK1152"/>
          <cell r="CL1152"/>
          <cell r="CM1152"/>
          <cell r="CN1152"/>
          <cell r="CO1152"/>
        </row>
        <row r="1153">
          <cell r="B1153">
            <v>2635</v>
          </cell>
          <cell r="C1153">
            <v>1787</v>
          </cell>
          <cell r="D1153"/>
          <cell r="E1153"/>
          <cell r="F1153"/>
          <cell r="G1153">
            <v>800052127449</v>
          </cell>
          <cell r="H1153" t="str">
            <v>นาย</v>
          </cell>
          <cell r="I1153" t="str">
            <v>ดาวชัย</v>
          </cell>
          <cell r="J1153" t="str">
            <v>สุกันทา</v>
          </cell>
          <cell r="K1153" t="str">
            <v>3-5019-00289-70-9</v>
          </cell>
          <cell r="L1153" t="str">
            <v>สารภี</v>
          </cell>
          <cell r="M1153" t="str">
            <v>เชียงใหม่ 3</v>
          </cell>
          <cell r="N1153">
            <v>8</v>
          </cell>
          <cell r="O1153"/>
          <cell r="P1153"/>
          <cell r="Q1153"/>
          <cell r="R1153"/>
          <cell r="S1153" t="str">
            <v>ศาลแขวงเชียงใหม่</v>
          </cell>
          <cell r="T1153" t="str">
            <v>ผบE9605</v>
          </cell>
          <cell r="U1153">
            <v>2566</v>
          </cell>
          <cell r="V1153" t="str">
            <v>ผบE10980</v>
          </cell>
          <cell r="W1153">
            <v>2566</v>
          </cell>
          <cell r="X1153"/>
          <cell r="Y1153"/>
          <cell r="Z1153"/>
          <cell r="AA1153">
            <v>17</v>
          </cell>
          <cell r="AB1153">
            <v>11</v>
          </cell>
          <cell r="AC1153">
            <v>2566</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นายดาวชัย สุกันทา</v>
          </cell>
          <cell r="BU1153">
            <v>0</v>
          </cell>
          <cell r="BV1153"/>
          <cell r="BW1153"/>
          <cell r="BX1153"/>
          <cell r="BY1153"/>
          <cell r="BZ1153"/>
          <cell r="CA1153"/>
          <cell r="CB1153"/>
          <cell r="CC1153"/>
          <cell r="CD1153" t="str">
            <v>นายดาวชัย สุกันทา</v>
          </cell>
          <cell r="CE1153"/>
          <cell r="CF1153"/>
          <cell r="CG1153"/>
          <cell r="CH1153"/>
          <cell r="CI1153"/>
          <cell r="CJ1153"/>
          <cell r="CK1153"/>
          <cell r="CL1153"/>
          <cell r="CM1153"/>
          <cell r="CN1153"/>
          <cell r="CO1153"/>
        </row>
        <row r="1154">
          <cell r="B1154">
            <v>2636</v>
          </cell>
          <cell r="C1154">
            <v>1788</v>
          </cell>
          <cell r="D1154"/>
          <cell r="E1154"/>
          <cell r="F1154"/>
          <cell r="G1154">
            <v>800087714260</v>
          </cell>
          <cell r="H1154" t="str">
            <v>นาย</v>
          </cell>
          <cell r="I1154" t="str">
            <v>ทีแป</v>
          </cell>
          <cell r="J1154" t="str">
            <v>จารุเมธาวี</v>
          </cell>
          <cell r="K1154" t="str">
            <v>3-5003-00105-99-1</v>
          </cell>
          <cell r="L1154" t="str">
            <v>แม่แจ่ม</v>
          </cell>
          <cell r="M1154" t="str">
            <v>เชียงใหม่ 3</v>
          </cell>
          <cell r="N1154">
            <v>8</v>
          </cell>
          <cell r="O1154"/>
          <cell r="P1154"/>
          <cell r="Q1154"/>
          <cell r="R1154"/>
          <cell r="S1154" t="str">
            <v>ศาลจังหวัดฮอด</v>
          </cell>
          <cell r="T1154" t="str">
            <v>ผบE715</v>
          </cell>
          <cell r="U1154">
            <v>2566</v>
          </cell>
          <cell r="V1154" t="str">
            <v>ผบE898</v>
          </cell>
          <cell r="W1154">
            <v>2566</v>
          </cell>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นายทีแป จารุเมธาวี</v>
          </cell>
          <cell r="BU1154">
            <v>0</v>
          </cell>
          <cell r="BV1154"/>
          <cell r="BW1154"/>
          <cell r="BX1154"/>
          <cell r="BY1154"/>
          <cell r="BZ1154"/>
          <cell r="CA1154"/>
          <cell r="CB1154"/>
          <cell r="CC1154"/>
          <cell r="CD1154" t="str">
            <v>นายทีแป จารุเมธาวี</v>
          </cell>
          <cell r="CE1154"/>
          <cell r="CF1154"/>
          <cell r="CG1154"/>
          <cell r="CH1154"/>
          <cell r="CI1154"/>
          <cell r="CJ1154"/>
          <cell r="CK1154"/>
          <cell r="CL1154"/>
          <cell r="CM1154"/>
          <cell r="CN1154"/>
          <cell r="CO1154"/>
        </row>
        <row r="1155">
          <cell r="B1155">
            <v>2637</v>
          </cell>
          <cell r="C1155">
            <v>1789</v>
          </cell>
          <cell r="D1155"/>
          <cell r="E1155"/>
          <cell r="F1155"/>
          <cell r="G1155">
            <v>843052005547</v>
          </cell>
          <cell r="H1155" t="str">
            <v>นาย</v>
          </cell>
          <cell r="I1155" t="str">
            <v>สุขคำ</v>
          </cell>
          <cell r="J1155" t="str">
            <v>ป๊อกแก้ว</v>
          </cell>
          <cell r="K1155" t="str">
            <v>3 5011 00244 34 4</v>
          </cell>
          <cell r="L1155" t="str">
            <v>หนองหอย</v>
          </cell>
          <cell r="M1155" t="str">
            <v>เชียงใหม่ 1</v>
          </cell>
          <cell r="N1155">
            <v>8</v>
          </cell>
          <cell r="O1155"/>
          <cell r="P1155"/>
          <cell r="Q1155"/>
          <cell r="R1155"/>
          <cell r="S1155" t="str">
            <v>ศาลจังหวัดเชียงใหม่</v>
          </cell>
          <cell r="T1155" t="str">
            <v>ผบE1518</v>
          </cell>
          <cell r="U1155">
            <v>2566</v>
          </cell>
          <cell r="V1155" t="str">
            <v>ผบE1902</v>
          </cell>
          <cell r="W1155">
            <v>2566</v>
          </cell>
          <cell r="X1155">
            <v>16</v>
          </cell>
          <cell r="Y1155">
            <v>10</v>
          </cell>
          <cell r="Z1155">
            <v>2566</v>
          </cell>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นายสุขคำ ป๊อกแก้ว</v>
          </cell>
          <cell r="BU1155">
            <v>0</v>
          </cell>
          <cell r="BV1155"/>
          <cell r="BW1155"/>
          <cell r="BX1155"/>
          <cell r="BY1155"/>
          <cell r="BZ1155"/>
          <cell r="CA1155"/>
          <cell r="CB1155"/>
          <cell r="CC1155"/>
          <cell r="CD1155" t="str">
            <v>นายสุขคำ ป๊อกแก้ว</v>
          </cell>
          <cell r="CE1155"/>
          <cell r="CF1155"/>
          <cell r="CG1155"/>
          <cell r="CH1155"/>
          <cell r="CI1155"/>
          <cell r="CJ1155"/>
          <cell r="CK1155"/>
          <cell r="CL1155"/>
          <cell r="CM1155"/>
          <cell r="CN1155"/>
          <cell r="CO1155"/>
        </row>
        <row r="1156">
          <cell r="B1156">
            <v>2638</v>
          </cell>
          <cell r="C1156">
            <v>1790</v>
          </cell>
          <cell r="D1156"/>
          <cell r="E1156"/>
          <cell r="F1156"/>
          <cell r="G1156">
            <v>800087714468</v>
          </cell>
          <cell r="H1156" t="str">
            <v>นาย</v>
          </cell>
          <cell r="I1156" t="str">
            <v>ยุทรพัทธ์</v>
          </cell>
          <cell r="J1156" t="str">
            <v>พรพชรเดช</v>
          </cell>
          <cell r="K1156" t="str">
            <v>2-5003-00016-64-8</v>
          </cell>
          <cell r="L1156" t="str">
            <v>แม่แจ่ม</v>
          </cell>
          <cell r="M1156" t="str">
            <v>เชียงใหม่ 3</v>
          </cell>
          <cell r="N1156">
            <v>8</v>
          </cell>
          <cell r="O1156"/>
          <cell r="P1156"/>
          <cell r="Q1156"/>
          <cell r="R1156"/>
          <cell r="S1156" t="str">
            <v>ศาลจังหวัดฮอด</v>
          </cell>
          <cell r="T1156" t="str">
            <v>ผบE707</v>
          </cell>
          <cell r="U1156">
            <v>2566</v>
          </cell>
          <cell r="V1156" t="str">
            <v>ผบE897</v>
          </cell>
          <cell r="W1156">
            <v>2566</v>
          </cell>
          <cell r="X1156">
            <v>26</v>
          </cell>
          <cell r="Y1156">
            <v>7</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cell r="BM1156"/>
          <cell r="BN1156"/>
          <cell r="BO1156"/>
          <cell r="BP1156"/>
          <cell r="BQ1156"/>
          <cell r="BR1156"/>
          <cell r="BS1156"/>
          <cell r="BT1156" t="str">
            <v>นายยุทรพัทธ์ พรพชรเดช</v>
          </cell>
          <cell r="BU1156">
            <v>0</v>
          </cell>
          <cell r="BV1156"/>
          <cell r="BW1156"/>
          <cell r="BX1156"/>
          <cell r="BY1156"/>
          <cell r="BZ1156"/>
          <cell r="CA1156"/>
          <cell r="CB1156"/>
          <cell r="CC1156"/>
          <cell r="CD1156" t="str">
            <v>นายยุทรพัทธ์ พรพชรเดช</v>
          </cell>
          <cell r="CE1156"/>
          <cell r="CF1156"/>
          <cell r="CG1156"/>
          <cell r="CH1156"/>
          <cell r="CI1156"/>
          <cell r="CJ1156"/>
          <cell r="CK1156"/>
          <cell r="CL1156"/>
          <cell r="CM1156"/>
          <cell r="CN1156"/>
          <cell r="CO1156"/>
        </row>
        <row r="1157">
          <cell r="B1157">
            <v>2639</v>
          </cell>
          <cell r="C1157">
            <v>1791</v>
          </cell>
          <cell r="D1157"/>
          <cell r="E1157"/>
          <cell r="F1157"/>
          <cell r="G1157">
            <v>800068913345</v>
          </cell>
          <cell r="H1157" t="str">
            <v>นางสาว</v>
          </cell>
          <cell r="I1157" t="str">
            <v>ชุลีมาส</v>
          </cell>
          <cell r="J1157" t="str">
            <v>บุญเทียม</v>
          </cell>
          <cell r="K1157" t="str">
            <v>1-5003-00016-88-7</v>
          </cell>
          <cell r="L1157" t="str">
            <v>แม่แจ่ม</v>
          </cell>
          <cell r="M1157" t="str">
            <v>เชียงใหม่ 3</v>
          </cell>
          <cell r="N1157">
            <v>8</v>
          </cell>
          <cell r="O1157"/>
          <cell r="P1157"/>
          <cell r="Q1157"/>
          <cell r="R1157"/>
          <cell r="S1157" t="str">
            <v>ศาลจังหวัดฮอด</v>
          </cell>
          <cell r="T1157" t="str">
            <v>ผบE720</v>
          </cell>
          <cell r="U1157">
            <v>2566</v>
          </cell>
          <cell r="V1157" t="str">
            <v>ผบE904</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นางสาวชุลีมาส บุญเทียม</v>
          </cell>
          <cell r="BU1157">
            <v>0</v>
          </cell>
          <cell r="BV1157"/>
          <cell r="BW1157"/>
          <cell r="BX1157"/>
          <cell r="BY1157"/>
          <cell r="BZ1157"/>
          <cell r="CA1157"/>
          <cell r="CB1157"/>
          <cell r="CC1157"/>
          <cell r="CD1157" t="str">
            <v>นางสาวชุลีมาส บุญเทียม</v>
          </cell>
          <cell r="CE1157"/>
          <cell r="CF1157"/>
          <cell r="CG1157"/>
          <cell r="CH1157"/>
          <cell r="CI1157"/>
          <cell r="CJ1157"/>
          <cell r="CK1157"/>
          <cell r="CL1157"/>
          <cell r="CM1157"/>
          <cell r="CN1157"/>
          <cell r="CO1157"/>
        </row>
        <row r="1158">
          <cell r="B1158">
            <v>2640</v>
          </cell>
          <cell r="C1158">
            <v>1792</v>
          </cell>
          <cell r="D1158"/>
          <cell r="E1158"/>
          <cell r="F1158"/>
          <cell r="G1158">
            <v>800058546105</v>
          </cell>
          <cell r="H1158" t="str">
            <v>นาย</v>
          </cell>
          <cell r="I1158" t="str">
            <v>ณัฐวุฒิ</v>
          </cell>
          <cell r="J1158" t="str">
            <v>สุนันตา</v>
          </cell>
          <cell r="K1158" t="str">
            <v>1-5003-00106-49-5</v>
          </cell>
          <cell r="L1158" t="str">
            <v>แม่แจ่ม</v>
          </cell>
          <cell r="M1158" t="str">
            <v>เชียงใหม่ 3</v>
          </cell>
          <cell r="N1158">
            <v>8</v>
          </cell>
          <cell r="O1158"/>
          <cell r="P1158"/>
          <cell r="Q1158"/>
          <cell r="R1158"/>
          <cell r="S1158" t="str">
            <v>ศาลแขวงเชียงใหม่</v>
          </cell>
          <cell r="T1158" t="str">
            <v>ผบE6890</v>
          </cell>
          <cell r="U1158">
            <v>2566</v>
          </cell>
          <cell r="V1158" t="str">
            <v>ผบE11045</v>
          </cell>
          <cell r="W1158">
            <v>2566</v>
          </cell>
          <cell r="X1158">
            <v>20</v>
          </cell>
          <cell r="Y1158">
            <v>11</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นายณัฐวุฒิ สุนันตา</v>
          </cell>
          <cell r="BU1158">
            <v>0</v>
          </cell>
          <cell r="BV1158"/>
          <cell r="BW1158"/>
          <cell r="BX1158"/>
          <cell r="BY1158"/>
          <cell r="BZ1158"/>
          <cell r="CA1158"/>
          <cell r="CB1158"/>
          <cell r="CC1158"/>
          <cell r="CD1158" t="str">
            <v>นายณัฐวุฒิ สุนันตา</v>
          </cell>
          <cell r="CE1158"/>
          <cell r="CF1158"/>
          <cell r="CG1158"/>
          <cell r="CH1158"/>
          <cell r="CI1158"/>
          <cell r="CJ1158"/>
          <cell r="CK1158"/>
          <cell r="CL1158"/>
          <cell r="CM1158"/>
          <cell r="CN1158"/>
          <cell r="CO1158"/>
        </row>
        <row r="1159">
          <cell r="B1159">
            <v>2641</v>
          </cell>
          <cell r="C1159">
            <v>1793</v>
          </cell>
          <cell r="D1159"/>
          <cell r="E1159"/>
          <cell r="F1159"/>
          <cell r="G1159">
            <v>800074624860</v>
          </cell>
          <cell r="H1159" t="str">
            <v>นาย</v>
          </cell>
          <cell r="I1159" t="str">
            <v>สุทัศน์</v>
          </cell>
          <cell r="J1159" t="str">
            <v>ยงศักดิ์วัฒน์</v>
          </cell>
          <cell r="K1159" t="str">
            <v>3-5003-00383-34-7</v>
          </cell>
          <cell r="L1159" t="str">
            <v>แม่แจ่ม</v>
          </cell>
          <cell r="M1159" t="str">
            <v>เชียงใหม่ 3</v>
          </cell>
          <cell r="N1159">
            <v>8</v>
          </cell>
          <cell r="O1159"/>
          <cell r="P1159"/>
          <cell r="Q1159"/>
          <cell r="R1159"/>
          <cell r="S1159" t="str">
            <v>ศาลจังหวัดฮอด</v>
          </cell>
          <cell r="T1159" t="str">
            <v>ผบE710</v>
          </cell>
          <cell r="U1159">
            <v>2566</v>
          </cell>
          <cell r="V1159" t="str">
            <v>ผบE901</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นายสุทัศน์ ยงศักดิ์วัฒน์</v>
          </cell>
          <cell r="BU1159">
            <v>0</v>
          </cell>
          <cell r="BV1159"/>
          <cell r="BW1159"/>
          <cell r="BX1159"/>
          <cell r="BY1159"/>
          <cell r="BZ1159"/>
          <cell r="CA1159"/>
          <cell r="CB1159"/>
          <cell r="CC1159"/>
          <cell r="CD1159" t="str">
            <v>นายสุทัศน์ ยงศักดิ์วัฒน์</v>
          </cell>
          <cell r="CE1159"/>
          <cell r="CF1159"/>
          <cell r="CG1159"/>
          <cell r="CH1159"/>
          <cell r="CI1159"/>
          <cell r="CJ1159"/>
          <cell r="CK1159"/>
          <cell r="CL1159"/>
          <cell r="CM1159"/>
          <cell r="CN1159"/>
          <cell r="CO1159"/>
        </row>
        <row r="1160">
          <cell r="B1160">
            <v>2642</v>
          </cell>
          <cell r="C1160">
            <v>1794</v>
          </cell>
          <cell r="D1160"/>
          <cell r="E1160"/>
          <cell r="F1160"/>
          <cell r="G1160">
            <v>800041303580</v>
          </cell>
          <cell r="H1160" t="str">
            <v>นางสาว</v>
          </cell>
          <cell r="I1160" t="str">
            <v>จันทร์</v>
          </cell>
          <cell r="J1160" t="str">
            <v>เป็งติ๊บ</v>
          </cell>
          <cell r="K1160" t="str">
            <v>3-5017-00199-03-0</v>
          </cell>
          <cell r="L1160" t="str">
            <v>ดอยเต่า</v>
          </cell>
          <cell r="M1160" t="str">
            <v>เชียงใหม่ 3</v>
          </cell>
          <cell r="N1160">
            <v>8</v>
          </cell>
          <cell r="O1160"/>
          <cell r="P1160"/>
          <cell r="Q1160"/>
          <cell r="R1160"/>
          <cell r="S1160" t="str">
            <v>ศาลจังหวัดฮอด</v>
          </cell>
          <cell r="T1160" t="str">
            <v>ผบE719</v>
          </cell>
          <cell r="U1160">
            <v>2566</v>
          </cell>
          <cell r="V1160" t="str">
            <v>ผบE899</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นางสาวจันทร์ เป็งติ๊บ</v>
          </cell>
          <cell r="BU1160">
            <v>0</v>
          </cell>
          <cell r="BV1160"/>
          <cell r="BW1160"/>
          <cell r="BX1160"/>
          <cell r="BY1160"/>
          <cell r="BZ1160"/>
          <cell r="CA1160"/>
          <cell r="CB1160"/>
          <cell r="CC1160"/>
          <cell r="CD1160" t="str">
            <v>นางสาวจันทร์ เป็งติ๊บ</v>
          </cell>
          <cell r="CE1160"/>
          <cell r="CF1160"/>
          <cell r="CG1160"/>
          <cell r="CH1160"/>
          <cell r="CI1160"/>
          <cell r="CJ1160"/>
          <cell r="CK1160"/>
          <cell r="CL1160"/>
          <cell r="CM1160"/>
          <cell r="CN1160"/>
          <cell r="CO1160"/>
        </row>
        <row r="1161">
          <cell r="B1161">
            <v>2643</v>
          </cell>
          <cell r="C1161">
            <v>1795</v>
          </cell>
          <cell r="D1161"/>
          <cell r="E1161"/>
          <cell r="F1161"/>
          <cell r="G1161">
            <v>800040741202</v>
          </cell>
          <cell r="H1161" t="str">
            <v>นางสาว</v>
          </cell>
          <cell r="I1161" t="str">
            <v>นันทัชพร</v>
          </cell>
          <cell r="J1161" t="str">
            <v>ไหวยะ</v>
          </cell>
          <cell r="K1161" t="str">
            <v>1-5017-00007-64-9</v>
          </cell>
          <cell r="L1161" t="str">
            <v>ดอยเต่า</v>
          </cell>
          <cell r="M1161" t="str">
            <v>เชียงใหม่ 3</v>
          </cell>
          <cell r="N1161">
            <v>8</v>
          </cell>
          <cell r="O1161"/>
          <cell r="P1161"/>
          <cell r="Q1161"/>
          <cell r="R1161"/>
          <cell r="S1161" t="str">
            <v>ศาลจังหวัดฮอด</v>
          </cell>
          <cell r="T1161" t="str">
            <v>ผบE712</v>
          </cell>
          <cell r="U1161">
            <v>2566</v>
          </cell>
          <cell r="V1161" t="str">
            <v>ผบE902</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นางสาวนันทัชพร ไหวยะ</v>
          </cell>
          <cell r="BU1161">
            <v>0</v>
          </cell>
          <cell r="BV1161"/>
          <cell r="BW1161"/>
          <cell r="BX1161"/>
          <cell r="BY1161"/>
          <cell r="BZ1161"/>
          <cell r="CA1161"/>
          <cell r="CB1161"/>
          <cell r="CC1161"/>
          <cell r="CD1161" t="str">
            <v>นางสาวนันทัชพร ไหวยะ</v>
          </cell>
          <cell r="CE1161"/>
          <cell r="CF1161"/>
          <cell r="CG1161"/>
          <cell r="CH1161"/>
          <cell r="CI1161"/>
          <cell r="CJ1161"/>
          <cell r="CK1161"/>
          <cell r="CL1161"/>
          <cell r="CM1161"/>
          <cell r="CN1161"/>
          <cell r="CO1161"/>
        </row>
        <row r="1162">
          <cell r="B1162">
            <v>2644</v>
          </cell>
          <cell r="C1162">
            <v>1796</v>
          </cell>
          <cell r="D1162"/>
          <cell r="E1162"/>
          <cell r="F1162"/>
          <cell r="G1162">
            <v>800018455710</v>
          </cell>
          <cell r="H1162" t="str">
            <v>นาย</v>
          </cell>
          <cell r="I1162" t="str">
            <v>สุวิวัตร</v>
          </cell>
          <cell r="J1162" t="str">
            <v>พุทธา</v>
          </cell>
          <cell r="K1162" t="str">
            <v>3-3411-00744-93-4</v>
          </cell>
          <cell r="L1162" t="str">
            <v>ดอยเต่า</v>
          </cell>
          <cell r="M1162" t="str">
            <v>เชียงใหม่ 3</v>
          </cell>
          <cell r="N1162">
            <v>8</v>
          </cell>
          <cell r="O1162"/>
          <cell r="P1162"/>
          <cell r="Q1162"/>
          <cell r="R1162"/>
          <cell r="S1162" t="str">
            <v>ศาลจังหวัดฮอด</v>
          </cell>
          <cell r="T1162" t="str">
            <v>ผบE856</v>
          </cell>
          <cell r="U1162">
            <v>2566</v>
          </cell>
          <cell r="V1162" t="str">
            <v>ผบE1101</v>
          </cell>
          <cell r="W1162">
            <v>2566</v>
          </cell>
          <cell r="X1162">
            <v>18</v>
          </cell>
          <cell r="Y1162">
            <v>9</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นายสุวิวัตร พุทธา</v>
          </cell>
          <cell r="BU1162">
            <v>0</v>
          </cell>
          <cell r="BV1162"/>
          <cell r="BW1162"/>
          <cell r="BX1162"/>
          <cell r="BY1162"/>
          <cell r="BZ1162"/>
          <cell r="CA1162"/>
          <cell r="CB1162"/>
          <cell r="CC1162"/>
          <cell r="CD1162" t="str">
            <v>นายสุวิวัตร พุทธา</v>
          </cell>
          <cell r="CE1162"/>
          <cell r="CF1162"/>
          <cell r="CG1162"/>
          <cell r="CH1162"/>
          <cell r="CI1162"/>
          <cell r="CJ1162"/>
          <cell r="CK1162"/>
          <cell r="CL1162"/>
          <cell r="CM1162"/>
          <cell r="CN1162"/>
          <cell r="CO1162"/>
        </row>
        <row r="1163">
          <cell r="B1163">
            <v>2645</v>
          </cell>
          <cell r="C1163">
            <v>1797</v>
          </cell>
          <cell r="D1163"/>
          <cell r="E1163"/>
          <cell r="F1163"/>
          <cell r="G1163">
            <v>800058779797</v>
          </cell>
          <cell r="H1163" t="str">
            <v>นาง</v>
          </cell>
          <cell r="I1163" t="str">
            <v>ธารารัตน์</v>
          </cell>
          <cell r="J1163" t="str">
            <v>ดีคำ</v>
          </cell>
          <cell r="K1163" t="str">
            <v>3-5017-00097-51-2</v>
          </cell>
          <cell r="L1163" t="str">
            <v>ดอยเต่า</v>
          </cell>
          <cell r="M1163" t="str">
            <v>เชียงใหม่ 3</v>
          </cell>
          <cell r="N1163">
            <v>8</v>
          </cell>
          <cell r="O1163"/>
          <cell r="P1163"/>
          <cell r="Q1163"/>
          <cell r="R1163"/>
          <cell r="S1163" t="str">
            <v>ศาลจังหวัดฮอด</v>
          </cell>
          <cell r="T1163" t="str">
            <v>ผบE718</v>
          </cell>
          <cell r="U1163">
            <v>2566</v>
          </cell>
          <cell r="V1163" t="str">
            <v>ผบE903</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นางธารารัตน์ ดีคำ</v>
          </cell>
          <cell r="BU1163">
            <v>0</v>
          </cell>
          <cell r="BV1163"/>
          <cell r="BW1163"/>
          <cell r="BX1163"/>
          <cell r="BY1163"/>
          <cell r="BZ1163"/>
          <cell r="CA1163"/>
          <cell r="CB1163"/>
          <cell r="CC1163"/>
          <cell r="CD1163" t="str">
            <v>นางธารารัตน์ ดีคำ</v>
          </cell>
          <cell r="CE1163"/>
          <cell r="CF1163"/>
          <cell r="CG1163"/>
          <cell r="CH1163"/>
          <cell r="CI1163"/>
          <cell r="CJ1163"/>
          <cell r="CK1163"/>
          <cell r="CL1163"/>
          <cell r="CM1163"/>
          <cell r="CN1163"/>
          <cell r="CO1163"/>
        </row>
        <row r="1164">
          <cell r="B1164">
            <v>2646</v>
          </cell>
          <cell r="C1164">
            <v>1798</v>
          </cell>
          <cell r="D1164"/>
          <cell r="E1164"/>
          <cell r="F1164"/>
          <cell r="G1164">
            <v>800042065428</v>
          </cell>
          <cell r="H1164" t="str">
            <v>นาง</v>
          </cell>
          <cell r="I1164" t="str">
            <v>คริษฐา</v>
          </cell>
          <cell r="J1164" t="str">
            <v>พัฒนไพรงาม</v>
          </cell>
          <cell r="K1164" t="str">
            <v>1-5003-00053-13-8</v>
          </cell>
          <cell r="L1164" t="str">
            <v>อมก๋อย</v>
          </cell>
          <cell r="M1164" t="str">
            <v>เชียงใหม่ 3</v>
          </cell>
          <cell r="N1164">
            <v>8</v>
          </cell>
          <cell r="O1164"/>
          <cell r="P1164"/>
          <cell r="Q1164"/>
          <cell r="R1164"/>
          <cell r="S1164" t="str">
            <v>ศาลแขวงเชียงใหม่</v>
          </cell>
          <cell r="T1164" t="str">
            <v>ผบE6885</v>
          </cell>
          <cell r="U1164">
            <v>2566</v>
          </cell>
          <cell r="V1164" t="str">
            <v>ผบE8677</v>
          </cell>
          <cell r="W1164">
            <v>2566</v>
          </cell>
          <cell r="X1164">
            <v>25</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นางคริษฐา พัฒนไพรงาม</v>
          </cell>
          <cell r="BU1164">
            <v>0</v>
          </cell>
          <cell r="BV1164"/>
          <cell r="BW1164"/>
          <cell r="BX1164"/>
          <cell r="BY1164"/>
          <cell r="BZ1164"/>
          <cell r="CA1164"/>
          <cell r="CB1164"/>
          <cell r="CC1164"/>
          <cell r="CD1164" t="str">
            <v>นางคริษฐา พัฒนไพรงาม</v>
          </cell>
          <cell r="CE1164"/>
          <cell r="CF1164"/>
          <cell r="CG1164"/>
          <cell r="CH1164"/>
          <cell r="CI1164"/>
          <cell r="CJ1164"/>
          <cell r="CK1164"/>
          <cell r="CL1164"/>
          <cell r="CM1164"/>
          <cell r="CN1164"/>
          <cell r="CO1164"/>
        </row>
        <row r="1165">
          <cell r="B1165">
            <v>2647</v>
          </cell>
          <cell r="C1165">
            <v>1799</v>
          </cell>
          <cell r="D1165"/>
          <cell r="E1165"/>
          <cell r="F1165"/>
          <cell r="G1165">
            <v>800059596851</v>
          </cell>
          <cell r="H1165" t="str">
            <v>นาย</v>
          </cell>
          <cell r="I1165" t="str">
            <v>บุญมา</v>
          </cell>
          <cell r="J1165" t="str">
            <v>วนาเดชสกุล</v>
          </cell>
          <cell r="K1165" t="str">
            <v>3-5804-00191-94-6</v>
          </cell>
          <cell r="L1165" t="str">
            <v>อมก๋อย</v>
          </cell>
          <cell r="M1165" t="str">
            <v>เชียงใหม่ 3</v>
          </cell>
          <cell r="N1165">
            <v>8</v>
          </cell>
          <cell r="O1165"/>
          <cell r="P1165"/>
          <cell r="Q1165"/>
          <cell r="R1165"/>
          <cell r="S1165" t="str">
            <v>ศาลจังหวัดฮอด</v>
          </cell>
          <cell r="T1165" t="str">
            <v>ผบE854</v>
          </cell>
          <cell r="U1165">
            <v>2566</v>
          </cell>
          <cell r="V1165" t="str">
            <v>ผบE1100</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นายบุญมา วนาเดชสกุล</v>
          </cell>
          <cell r="BU1165">
            <v>0</v>
          </cell>
          <cell r="BV1165"/>
          <cell r="BW1165"/>
          <cell r="BX1165"/>
          <cell r="BY1165"/>
          <cell r="BZ1165"/>
          <cell r="CA1165"/>
          <cell r="CB1165"/>
          <cell r="CC1165"/>
          <cell r="CD1165" t="str">
            <v>นายบุญมา วนาเดชสกุล</v>
          </cell>
          <cell r="CE1165"/>
          <cell r="CF1165"/>
          <cell r="CG1165"/>
          <cell r="CH1165"/>
          <cell r="CI1165"/>
          <cell r="CJ1165"/>
          <cell r="CK1165"/>
          <cell r="CL1165"/>
          <cell r="CM1165"/>
          <cell r="CN1165"/>
          <cell r="CO1165"/>
        </row>
        <row r="1166">
          <cell r="B1166">
            <v>2648</v>
          </cell>
          <cell r="C1166">
            <v>1800</v>
          </cell>
          <cell r="D1166"/>
          <cell r="E1166"/>
          <cell r="F1166"/>
          <cell r="G1166">
            <v>800080824785</v>
          </cell>
          <cell r="H1166" t="str">
            <v>นาง</v>
          </cell>
          <cell r="I1166" t="str">
            <v>ธีธิดา</v>
          </cell>
          <cell r="J1166" t="str">
            <v>มาคำ</v>
          </cell>
          <cell r="K1166">
            <v>3501800008112</v>
          </cell>
          <cell r="L1166" t="str">
            <v>อมก๋อย</v>
          </cell>
          <cell r="M1166" t="str">
            <v>เชียงใหม่ 3</v>
          </cell>
          <cell r="N1166">
            <v>8</v>
          </cell>
          <cell r="O1166"/>
          <cell r="P1166"/>
          <cell r="Q1166"/>
          <cell r="R1166"/>
          <cell r="S1166" t="str">
            <v>ศาลจังหวัดฮอด</v>
          </cell>
          <cell r="T1166" t="str">
            <v>ผบE800</v>
          </cell>
          <cell r="U1166">
            <v>2565</v>
          </cell>
          <cell r="V1166" t="str">
            <v>ผบE900</v>
          </cell>
          <cell r="W1166">
            <v>2565</v>
          </cell>
          <cell r="X1166">
            <v>22</v>
          </cell>
          <cell r="Y1166">
            <v>11</v>
          </cell>
          <cell r="Z1166">
            <v>2565</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นางธีธิดา มาคำ</v>
          </cell>
          <cell r="BU1166">
            <v>0</v>
          </cell>
          <cell r="BV1166"/>
          <cell r="BW1166"/>
          <cell r="BX1166"/>
          <cell r="BY1166"/>
          <cell r="BZ1166"/>
          <cell r="CA1166"/>
          <cell r="CB1166"/>
          <cell r="CC1166"/>
          <cell r="CD1166" t="str">
            <v>นางธีธิดา มาคำ</v>
          </cell>
          <cell r="CE1166"/>
          <cell r="CF1166"/>
          <cell r="CG1166"/>
          <cell r="CH1166"/>
          <cell r="CI1166"/>
          <cell r="CJ1166"/>
          <cell r="CK1166"/>
          <cell r="CL1166"/>
          <cell r="CM1166"/>
          <cell r="CN1166"/>
          <cell r="CO1166"/>
        </row>
        <row r="1167">
          <cell r="B1167">
            <v>2649</v>
          </cell>
          <cell r="C1167">
            <v>1801</v>
          </cell>
          <cell r="D1167"/>
          <cell r="E1167"/>
          <cell r="F1167"/>
          <cell r="G1167" t="str">
            <v>821951005494
800143478884</v>
          </cell>
          <cell r="H1167" t="str">
            <v>นาง</v>
          </cell>
          <cell r="I1167" t="str">
            <v>สุนทรี</v>
          </cell>
          <cell r="J1167" t="str">
            <v>พานิชเจริญ</v>
          </cell>
          <cell r="K1167" t="str">
            <v>3-2103-00570-17-4</v>
          </cell>
          <cell r="L1167" t="str">
            <v>สันกำแพง</v>
          </cell>
          <cell r="M1167" t="str">
            <v>เชียงใหม่ 3</v>
          </cell>
          <cell r="N1167">
            <v>8</v>
          </cell>
          <cell r="O1167"/>
          <cell r="P1167"/>
          <cell r="Q1167"/>
          <cell r="R1167"/>
          <cell r="S1167" t="str">
            <v>ศาลแขวงเชียงใหม่</v>
          </cell>
          <cell r="T1167" t="str">
            <v>ผบE1469</v>
          </cell>
          <cell r="U1167">
            <v>2566</v>
          </cell>
          <cell r="V1167" t="str">
            <v>ผบE5007</v>
          </cell>
          <cell r="W1167">
            <v>2566</v>
          </cell>
          <cell r="X1167">
            <v>26</v>
          </cell>
          <cell r="Y1167">
            <v>6</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รายงานผล25/6/2567</v>
          </cell>
          <cell r="BC1167"/>
          <cell r="BD1167"/>
          <cell r="BE1167"/>
          <cell r="BF1167"/>
          <cell r="BG1167"/>
          <cell r="BH1167"/>
          <cell r="BI1167"/>
          <cell r="BJ1167"/>
          <cell r="BK1167"/>
          <cell r="BL1167"/>
          <cell r="BM1167"/>
          <cell r="BN1167"/>
          <cell r="BO1167"/>
          <cell r="BP1167"/>
          <cell r="BQ1167"/>
          <cell r="BR1167"/>
          <cell r="BS1167"/>
          <cell r="BT1167" t="str">
            <v>นางสุนทรี พานิชเจริญ</v>
          </cell>
          <cell r="BU1167">
            <v>0</v>
          </cell>
          <cell r="BV1167" t="str">
            <v xml:space="preserve">1.นางสุนทรี  ยวดยิ่งหรือพานิชเจริญ 
2.นายรุ่งโรจน์  พานิชเจริญ
</v>
          </cell>
          <cell r="BW1167" t="str">
            <v xml:space="preserve">จำเลย 
คู่สมรสจำเลย 
</v>
          </cell>
          <cell r="BX1167" t="str">
            <v xml:space="preserve">3-2103-00570-17-4
3-2099-00322-52-8
</v>
          </cell>
          <cell r="BY1167"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7"/>
          <cell r="CA1167"/>
          <cell r="CB1167">
            <v>2</v>
          </cell>
          <cell r="CC1167"/>
          <cell r="CD1167" t="str">
            <v>นางสุนทรี พานิชเจริญ</v>
          </cell>
          <cell r="CE1167"/>
          <cell r="CF1167"/>
          <cell r="CG1167"/>
          <cell r="CH1167"/>
          <cell r="CI1167"/>
          <cell r="CJ1167"/>
          <cell r="CK1167"/>
          <cell r="CL1167"/>
          <cell r="CM1167"/>
          <cell r="CN1167"/>
          <cell r="CO1167"/>
        </row>
        <row r="1168">
          <cell r="B1168">
            <v>2650</v>
          </cell>
          <cell r="C1168">
            <v>1802</v>
          </cell>
          <cell r="D1168"/>
          <cell r="E1168"/>
          <cell r="F1168"/>
          <cell r="G1168">
            <v>800068831836</v>
          </cell>
          <cell r="H1168" t="str">
            <v>นาง</v>
          </cell>
          <cell r="I1168" t="str">
            <v>อารี</v>
          </cell>
          <cell r="J1168" t="str">
            <v>เนตรคำยวง</v>
          </cell>
          <cell r="K1168" t="str">
            <v>3-5012-00361-39-3</v>
          </cell>
          <cell r="L1168" t="str">
            <v>สันป่าตอง</v>
          </cell>
          <cell r="M1168" t="str">
            <v>เชียงใหม่ 3</v>
          </cell>
          <cell r="N1168">
            <v>8</v>
          </cell>
          <cell r="O1168"/>
          <cell r="P1168"/>
          <cell r="Q1168"/>
          <cell r="R1168"/>
          <cell r="S1168" t="str">
            <v>ศาลแขวงเชียงใหม่</v>
          </cell>
          <cell r="T1168" t="str">
            <v>ผบE8963</v>
          </cell>
          <cell r="U1168">
            <v>2566</v>
          </cell>
          <cell r="V1168" t="str">
            <v>ผบE260</v>
          </cell>
          <cell r="W1168">
            <v>2567</v>
          </cell>
          <cell r="X1168">
            <v>16</v>
          </cell>
          <cell r="Y1168">
            <v>1</v>
          </cell>
          <cell r="Z1168">
            <v>2567</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cell r="BM1168"/>
          <cell r="BN1168"/>
          <cell r="BO1168"/>
          <cell r="BP1168"/>
          <cell r="BQ1168"/>
          <cell r="BR1168"/>
          <cell r="BS1168"/>
          <cell r="BT1168" t="str">
            <v>นางอารี เนตรคำยวง</v>
          </cell>
          <cell r="BU1168">
            <v>0</v>
          </cell>
          <cell r="BV1168"/>
          <cell r="BW1168"/>
          <cell r="BX1168"/>
          <cell r="BY1168"/>
          <cell r="BZ1168"/>
          <cell r="CA1168"/>
          <cell r="CB1168"/>
          <cell r="CC1168"/>
          <cell r="CD1168" t="str">
            <v>นางอารี เนตรคำยวง</v>
          </cell>
          <cell r="CE1168"/>
          <cell r="CF1168"/>
          <cell r="CG1168"/>
          <cell r="CH1168"/>
          <cell r="CI1168"/>
          <cell r="CJ1168"/>
          <cell r="CK1168"/>
          <cell r="CL1168"/>
          <cell r="CM1168"/>
          <cell r="CN1168"/>
          <cell r="CO1168"/>
        </row>
        <row r="1169">
          <cell r="B1169">
            <v>2651</v>
          </cell>
          <cell r="C1169">
            <v>1802</v>
          </cell>
          <cell r="D1169"/>
          <cell r="E1169"/>
          <cell r="F1169"/>
          <cell r="G1169">
            <v>800094127241</v>
          </cell>
          <cell r="H1169" t="str">
            <v>นาย</v>
          </cell>
          <cell r="I1169" t="str">
            <v>ธนัช</v>
          </cell>
          <cell r="J1169" t="str">
            <v>สุวรรณโฉม</v>
          </cell>
          <cell r="K1169" t="str">
            <v>3-6407-00012-73-6</v>
          </cell>
          <cell r="L1169" t="str">
            <v>สันป่าตอง</v>
          </cell>
          <cell r="M1169" t="str">
            <v>เชียงใหม่ 3</v>
          </cell>
          <cell r="N1169">
            <v>8</v>
          </cell>
          <cell r="O1169"/>
          <cell r="P1169"/>
          <cell r="Q1169"/>
          <cell r="R1169"/>
          <cell r="S1169" t="str">
            <v>ศาลแขวงเชียงใหม่</v>
          </cell>
          <cell r="T1169" t="str">
            <v>ผบE8962</v>
          </cell>
          <cell r="U1169">
            <v>2566</v>
          </cell>
          <cell r="V1169" t="str">
            <v>ผบE11123</v>
          </cell>
          <cell r="W1169">
            <v>2566</v>
          </cell>
          <cell r="X1169"/>
          <cell r="Y1169"/>
          <cell r="Z1169"/>
          <cell r="AA1169">
            <v>21</v>
          </cell>
          <cell r="AB1169">
            <v>11</v>
          </cell>
          <cell r="AC1169">
            <v>2566</v>
          </cell>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นายธนัช สุวรรณโฉม</v>
          </cell>
          <cell r="BU1169">
            <v>0</v>
          </cell>
          <cell r="BV1169"/>
          <cell r="BW1169"/>
          <cell r="BX1169"/>
          <cell r="BY1169"/>
          <cell r="BZ1169"/>
          <cell r="CA1169"/>
          <cell r="CB1169"/>
          <cell r="CC1169"/>
          <cell r="CD1169" t="str">
            <v>นายธนัช สุวรรณโฉม</v>
          </cell>
          <cell r="CE1169"/>
          <cell r="CF1169"/>
          <cell r="CG1169"/>
          <cell r="CH1169"/>
          <cell r="CI1169"/>
          <cell r="CJ1169"/>
          <cell r="CK1169"/>
          <cell r="CL1169"/>
          <cell r="CM1169"/>
          <cell r="CN1169"/>
          <cell r="CO1169"/>
        </row>
        <row r="1170">
          <cell r="B1170">
            <v>2652</v>
          </cell>
          <cell r="C1170">
            <v>1803</v>
          </cell>
          <cell r="D1170"/>
          <cell r="E1170"/>
          <cell r="F1170"/>
          <cell r="G1170">
            <v>800069706003</v>
          </cell>
          <cell r="H1170" t="str">
            <v>นางสาว</v>
          </cell>
          <cell r="I1170" t="str">
            <v>นฤมล</v>
          </cell>
          <cell r="J1170" t="str">
            <v>พรมเทศ</v>
          </cell>
          <cell r="K1170" t="str">
            <v>1-5601-00127-98-7</v>
          </cell>
          <cell r="L1170" t="str">
            <v>เซ็นทรัล แอร์พอร์ต พลาซ่า เชียงใหม่</v>
          </cell>
          <cell r="M1170" t="str">
            <v>เชียงใหม่ 1</v>
          </cell>
          <cell r="N1170">
            <v>8</v>
          </cell>
          <cell r="O1170"/>
          <cell r="P1170"/>
          <cell r="Q1170"/>
          <cell r="R1170"/>
          <cell r="S1170" t="str">
            <v>ศาลจังหวัดพะเยา</v>
          </cell>
          <cell r="T1170" t="str">
            <v>ผบ3307</v>
          </cell>
          <cell r="U1170">
            <v>2562</v>
          </cell>
          <cell r="V1170" t="str">
            <v>ผบ108</v>
          </cell>
          <cell r="W1170">
            <v>2563</v>
          </cell>
          <cell r="X1170"/>
          <cell r="Y1170"/>
          <cell r="Z1170"/>
          <cell r="AA1170">
            <v>28</v>
          </cell>
          <cell r="AB1170">
            <v>1</v>
          </cell>
          <cell r="AC1170">
            <v>2563</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นางสาวนฤมล พรมเทศ</v>
          </cell>
          <cell r="BU1170">
            <v>0</v>
          </cell>
          <cell r="BV1170"/>
          <cell r="BW1170"/>
          <cell r="BX1170"/>
          <cell r="BY1170"/>
          <cell r="BZ1170"/>
          <cell r="CA1170"/>
          <cell r="CB1170"/>
          <cell r="CC1170"/>
          <cell r="CD1170" t="str">
            <v>นางสาวนฤมล พรมเทศ</v>
          </cell>
          <cell r="CE1170"/>
          <cell r="CF1170"/>
          <cell r="CG1170"/>
          <cell r="CH1170"/>
          <cell r="CI1170"/>
          <cell r="CJ1170"/>
          <cell r="CK1170"/>
          <cell r="CL1170"/>
          <cell r="CM1170"/>
          <cell r="CN1170"/>
          <cell r="CO1170"/>
        </row>
        <row r="1171">
          <cell r="B1171">
            <v>2653</v>
          </cell>
          <cell r="C1171">
            <v>1804</v>
          </cell>
          <cell r="D1171"/>
          <cell r="E1171"/>
          <cell r="F1171"/>
          <cell r="G1171">
            <v>800069706003</v>
          </cell>
          <cell r="H1171" t="str">
            <v>นาย</v>
          </cell>
          <cell r="I1171" t="str">
            <v>สถาร</v>
          </cell>
          <cell r="J1171" t="str">
            <v>อินเป็ง</v>
          </cell>
          <cell r="K1171" t="str">
            <v>3-5015-00448-25-7</v>
          </cell>
          <cell r="L1171" t="str">
            <v>บี๊ก ซี หางดง</v>
          </cell>
          <cell r="M1171" t="str">
            <v>เชียงใหม่ 3</v>
          </cell>
          <cell r="N1171">
            <v>8</v>
          </cell>
          <cell r="O1171"/>
          <cell r="P1171"/>
          <cell r="Q1171"/>
          <cell r="R1171"/>
          <cell r="S1171" t="str">
            <v>ศาลแขวงเชียงใหม่</v>
          </cell>
          <cell r="T1171" t="str">
            <v>ผบE320</v>
          </cell>
          <cell r="U1171">
            <v>2566</v>
          </cell>
          <cell r="V1171" t="str">
            <v>ผบE3636</v>
          </cell>
          <cell r="W1171">
            <v>2566</v>
          </cell>
          <cell r="X1171"/>
          <cell r="Y1171"/>
          <cell r="Z1171"/>
          <cell r="AA1171">
            <v>23</v>
          </cell>
          <cell r="AB1171">
            <v>5</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นายสถาร อินเป็ง</v>
          </cell>
          <cell r="BU1171">
            <v>800100167538</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นายสถาร อินเป็ง</v>
          </cell>
          <cell r="CE1171"/>
          <cell r="CF1171"/>
          <cell r="CG1171"/>
          <cell r="CH1171"/>
          <cell r="CI1171"/>
          <cell r="CJ1171"/>
          <cell r="CK1171"/>
          <cell r="CL1171"/>
          <cell r="CM1171"/>
          <cell r="CN1171"/>
          <cell r="CO1171"/>
        </row>
        <row r="1172">
          <cell r="B1172">
            <v>2654</v>
          </cell>
          <cell r="C1172">
            <v>1805</v>
          </cell>
          <cell r="D1172">
            <v>7</v>
          </cell>
          <cell r="E1172">
            <v>6</v>
          </cell>
          <cell r="F1172">
            <v>2567</v>
          </cell>
          <cell r="G1172">
            <v>800087545292</v>
          </cell>
          <cell r="H1172" t="str">
            <v>นาย</v>
          </cell>
          <cell r="I1172" t="str">
            <v>สถาร</v>
          </cell>
          <cell r="J1172" t="str">
            <v>อินเป็ง</v>
          </cell>
          <cell r="K1172" t="str">
            <v>3-5015-00448-25-7</v>
          </cell>
          <cell r="L1172" t="str">
            <v>บี๊ก ซี หางดง</v>
          </cell>
          <cell r="M1172" t="str">
            <v>เชียงใหม่ 3</v>
          </cell>
          <cell r="N1172">
            <v>8</v>
          </cell>
          <cell r="O1172"/>
          <cell r="P1172"/>
          <cell r="Q1172"/>
          <cell r="R1172"/>
          <cell r="S1172" t="str">
            <v>ศาลแขวงเชียงใหม่</v>
          </cell>
          <cell r="T1172" t="str">
            <v>ผบE320</v>
          </cell>
          <cell r="U1172">
            <v>2566</v>
          </cell>
          <cell r="V1172" t="str">
            <v>ผบE3636</v>
          </cell>
          <cell r="W1172">
            <v>2566</v>
          </cell>
          <cell r="X1172">
            <v>21</v>
          </cell>
          <cell r="Y1172">
            <v>9</v>
          </cell>
          <cell r="Z1172">
            <v>2563</v>
          </cell>
          <cell r="AA1172">
            <v>23</v>
          </cell>
          <cell r="AB1172">
            <v>5</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สืบทรัพย์ (คำสั่ง 6/6/2567) // รายงานวันที่ 16/8/2567</v>
          </cell>
          <cell r="BC1172"/>
          <cell r="BD1172"/>
          <cell r="BE1172"/>
          <cell r="BF1172"/>
          <cell r="BG1172"/>
          <cell r="BH1172"/>
          <cell r="BI1172"/>
          <cell r="BJ1172"/>
          <cell r="BK1172"/>
          <cell r="BL1172"/>
          <cell r="BM1172"/>
          <cell r="BN1172"/>
          <cell r="BO1172"/>
          <cell r="BP1172"/>
          <cell r="BQ1172"/>
          <cell r="BR1172"/>
          <cell r="BS1172"/>
          <cell r="BT1172" t="str">
            <v>นายสถาร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A1172"/>
          <cell r="CB1172"/>
          <cell r="CC1172"/>
          <cell r="CD1172" t="str">
            <v>นายสถาร อินเป็ง</v>
          </cell>
          <cell r="CE1172"/>
          <cell r="CF1172"/>
          <cell r="CG1172"/>
          <cell r="CH1172"/>
          <cell r="CI1172"/>
          <cell r="CJ1172"/>
          <cell r="CK1172"/>
          <cell r="CL1172"/>
          <cell r="CM1172"/>
          <cell r="CN1172"/>
          <cell r="CO1172"/>
        </row>
        <row r="1173">
          <cell r="B1173">
            <v>2655</v>
          </cell>
          <cell r="C1173">
            <v>1806</v>
          </cell>
          <cell r="D1173">
            <v>7</v>
          </cell>
          <cell r="E1173">
            <v>6</v>
          </cell>
          <cell r="F1173">
            <v>2567</v>
          </cell>
          <cell r="G1173">
            <v>821952012143</v>
          </cell>
          <cell r="H1173" t="str">
            <v>พ.อ.อ.หรือนาย</v>
          </cell>
          <cell r="I1173" t="str">
            <v>ไกรธวัช</v>
          </cell>
          <cell r="J1173" t="str">
            <v>วิริยะ</v>
          </cell>
          <cell r="K1173" t="str">
            <v>3-2009-00287-47-3</v>
          </cell>
          <cell r="L1173" t="str">
            <v>สันกำแพง</v>
          </cell>
          <cell r="M1173" t="str">
            <v>เชียงใหม่ 3</v>
          </cell>
          <cell r="N1173">
            <v>8</v>
          </cell>
          <cell r="O1173"/>
          <cell r="P1173"/>
          <cell r="Q1173"/>
          <cell r="R1173"/>
          <cell r="S1173" t="str">
            <v>ศาลจังหวัดเชียงใหม่</v>
          </cell>
          <cell r="T1173" t="str">
            <v>ผบ 1375</v>
          </cell>
          <cell r="U1173">
            <v>2563</v>
          </cell>
          <cell r="V1173" t="str">
            <v>ผบ 2547</v>
          </cell>
          <cell r="W1173">
            <v>2563</v>
          </cell>
          <cell r="X1173"/>
          <cell r="Y1173"/>
          <cell r="Z1173"/>
          <cell r="AA1173">
            <v>19</v>
          </cell>
          <cell r="AB1173">
            <v>10</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cell r="BM1173"/>
          <cell r="BN1173"/>
          <cell r="BO1173"/>
          <cell r="BP1173"/>
          <cell r="BQ1173"/>
          <cell r="BR1173"/>
          <cell r="BS1173"/>
          <cell r="BT1173" t="str">
            <v>พ.อ.อ.หรือนายไกรธวัช วิริยะ</v>
          </cell>
          <cell r="BU1173">
            <v>0</v>
          </cell>
          <cell r="BV1173"/>
          <cell r="BW1173"/>
          <cell r="BX1173"/>
          <cell r="BY1173"/>
          <cell r="BZ1173"/>
          <cell r="CA1173"/>
          <cell r="CB1173"/>
          <cell r="CC1173"/>
          <cell r="CD1173" t="str">
            <v>พ.อ.อ.หรือนายไกรธวัช วิริยะ</v>
          </cell>
          <cell r="CE1173"/>
          <cell r="CF1173"/>
          <cell r="CG1173"/>
          <cell r="CH1173"/>
          <cell r="CI1173"/>
          <cell r="CJ1173"/>
          <cell r="CK1173"/>
          <cell r="CL1173"/>
          <cell r="CM1173"/>
          <cell r="CN1173"/>
          <cell r="CO1173"/>
        </row>
        <row r="1174">
          <cell r="B1174">
            <v>2656</v>
          </cell>
          <cell r="C1174">
            <v>1807</v>
          </cell>
          <cell r="D1174"/>
          <cell r="E1174"/>
          <cell r="F1174"/>
          <cell r="G1174">
            <v>80011761310</v>
          </cell>
          <cell r="H1174" t="str">
            <v>นาย</v>
          </cell>
          <cell r="I1174" t="str">
            <v>อมร</v>
          </cell>
          <cell r="J1174" t="str">
            <v>ไทยกรณ์</v>
          </cell>
          <cell r="K1174" t="str">
            <v>3-5005-00418-27-6</v>
          </cell>
          <cell r="L1174" t="str">
            <v>เซ็นทรัล เฟสติวัล เชียงใหม่</v>
          </cell>
          <cell r="M1174" t="str">
            <v>เชียงใหม่ 1</v>
          </cell>
          <cell r="N1174">
            <v>8</v>
          </cell>
          <cell r="O1174"/>
          <cell r="P1174"/>
          <cell r="Q1174"/>
          <cell r="R1174"/>
          <cell r="S1174" t="str">
            <v>ศาลแขวงเชียงใหม่</v>
          </cell>
          <cell r="T1174" t="str">
            <v>ผบE7795</v>
          </cell>
          <cell r="U1174">
            <v>2565</v>
          </cell>
          <cell r="V1174" t="str">
            <v>ผบE809</v>
          </cell>
          <cell r="W1174">
            <v>2566</v>
          </cell>
          <cell r="X1174">
            <v>7</v>
          </cell>
          <cell r="Y1174">
            <v>2</v>
          </cell>
          <cell r="Z1174">
            <v>2566</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cell r="BM1174"/>
          <cell r="BN1174"/>
          <cell r="BO1174"/>
          <cell r="BP1174"/>
          <cell r="BQ1174"/>
          <cell r="BR1174"/>
          <cell r="BS1174"/>
          <cell r="BT1174" t="str">
            <v>นายอมร ไทยกรณ์</v>
          </cell>
          <cell r="BU1174">
            <v>0</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2659</v>
          </cell>
          <cell r="C1175">
            <v>1808</v>
          </cell>
          <cell r="D1175">
            <v>13</v>
          </cell>
          <cell r="E1175">
            <v>6</v>
          </cell>
          <cell r="F1175">
            <v>2567</v>
          </cell>
          <cell r="G1175"/>
          <cell r="H1175" t="str">
            <v>นางสาว</v>
          </cell>
          <cell r="I1175" t="str">
            <v>ชุติมา</v>
          </cell>
          <cell r="J1175" t="str">
            <v>ศรีนวลโครต</v>
          </cell>
          <cell r="K1175" t="str">
            <v>3-3002-00113-08-1</v>
          </cell>
          <cell r="L1175" t="str">
            <v>แม่แตง</v>
          </cell>
          <cell r="M1175" t="str">
            <v>เชียงใหม่ 2</v>
          </cell>
          <cell r="N1175">
            <v>8</v>
          </cell>
          <cell r="O1175"/>
          <cell r="P1175"/>
          <cell r="Q1175"/>
          <cell r="R1175"/>
          <cell r="S1175" t="str">
            <v>ศาลแขวงเชียงดาว</v>
          </cell>
          <cell r="T1175" t="str">
            <v>ผบE871</v>
          </cell>
          <cell r="U1175">
            <v>2566</v>
          </cell>
          <cell r="V1175" t="str">
            <v>ผบE951</v>
          </cell>
          <cell r="W1175">
            <v>2566</v>
          </cell>
          <cell r="X1175">
            <v>4</v>
          </cell>
          <cell r="Y1175">
            <v>8</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cell r="BM1175"/>
          <cell r="BN1175"/>
          <cell r="BO1175"/>
          <cell r="BP1175"/>
          <cell r="BQ1175"/>
          <cell r="BR1175"/>
          <cell r="BS1175"/>
          <cell r="BT1175" t="str">
            <v>นางสาวชุติมา ศรีนวลโครต</v>
          </cell>
          <cell r="BU1175">
            <v>0</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2660</v>
          </cell>
          <cell r="C1176">
            <v>1809</v>
          </cell>
          <cell r="D1176">
            <v>20</v>
          </cell>
          <cell r="E1176">
            <v>9</v>
          </cell>
          <cell r="F1176">
            <v>2565</v>
          </cell>
          <cell r="G1176"/>
          <cell r="H1176" t="str">
            <v>นาย</v>
          </cell>
          <cell r="I1176" t="str">
            <v>ชัยรัช</v>
          </cell>
          <cell r="J1176" t="str">
            <v>พงศ์ปัน</v>
          </cell>
          <cell r="K1176" t="str">
            <v>3-5019-00064-32-4</v>
          </cell>
          <cell r="L1176" t="str">
            <v>ฝาง</v>
          </cell>
          <cell r="M1176" t="str">
            <v>เชียงใหม่ 2</v>
          </cell>
          <cell r="N1176">
            <v>8</v>
          </cell>
          <cell r="O1176"/>
          <cell r="P1176"/>
          <cell r="Q1176"/>
          <cell r="R1176"/>
          <cell r="S1176" t="str">
            <v>ศาลแขวงเชียงใหม่</v>
          </cell>
          <cell r="T1176" t="str">
            <v>ผบE3554</v>
          </cell>
          <cell r="U1176">
            <v>2565</v>
          </cell>
          <cell r="V1176" t="str">
            <v>ผบE5840</v>
          </cell>
          <cell r="W1176">
            <v>2565</v>
          </cell>
          <cell r="X1176">
            <v>15</v>
          </cell>
          <cell r="Y1176">
            <v>8</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cell r="BM1176"/>
          <cell r="BN1176"/>
          <cell r="BO1176"/>
          <cell r="BP1176"/>
          <cell r="BQ1176"/>
          <cell r="BR1176"/>
          <cell r="BS1176"/>
          <cell r="BT1176" t="str">
            <v>นายชัยรัช พงศ์ปัน</v>
          </cell>
          <cell r="BU1176">
            <v>0</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2661</v>
          </cell>
          <cell r="C1177">
            <v>1810</v>
          </cell>
          <cell r="D1177">
            <v>13</v>
          </cell>
          <cell r="E1177">
            <v>6</v>
          </cell>
          <cell r="F1177">
            <v>2567</v>
          </cell>
          <cell r="G1177">
            <v>800098730586</v>
          </cell>
          <cell r="H1177" t="str">
            <v>นางสาว</v>
          </cell>
          <cell r="I1177" t="str">
            <v>เบญจรักษ์</v>
          </cell>
          <cell r="J1177" t="str">
            <v>หน่อตุ้ย</v>
          </cell>
          <cell r="K1177" t="str">
            <v>1-5012-00004-92-6</v>
          </cell>
          <cell r="L1177" t="str">
            <v>บิ๊กซีหางดง</v>
          </cell>
          <cell r="M1177" t="str">
            <v>เชียงใหม่ 3</v>
          </cell>
          <cell r="N1177">
            <v>8</v>
          </cell>
          <cell r="O1177"/>
          <cell r="P1177"/>
          <cell r="Q1177"/>
          <cell r="R1177"/>
          <cell r="S1177" t="str">
            <v>ศาลแขวงเชียงใหม่</v>
          </cell>
          <cell r="T1177" t="str">
            <v>ผบE384</v>
          </cell>
          <cell r="U1177">
            <v>2566</v>
          </cell>
          <cell r="V1177" t="str">
            <v>ผบE2276</v>
          </cell>
          <cell r="W1177">
            <v>2566</v>
          </cell>
          <cell r="X1177"/>
          <cell r="Y1177"/>
          <cell r="Z1177"/>
          <cell r="AA1177">
            <v>24</v>
          </cell>
          <cell r="AB1177">
            <v>4</v>
          </cell>
          <cell r="AC1177">
            <v>2566</v>
          </cell>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cell r="BM1177"/>
          <cell r="BN1177"/>
          <cell r="BO1177"/>
          <cell r="BP1177"/>
          <cell r="BQ1177"/>
          <cell r="BR1177"/>
          <cell r="BS1177"/>
          <cell r="BT1177" t="str">
            <v>นางสาวเบญจรักษ์ หน่อตุ้ย</v>
          </cell>
          <cell r="BU1177">
            <v>0</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2662</v>
          </cell>
          <cell r="C1178">
            <v>1811</v>
          </cell>
          <cell r="D1178">
            <v>23</v>
          </cell>
          <cell r="E1178">
            <v>8</v>
          </cell>
          <cell r="F1178">
            <v>2566</v>
          </cell>
          <cell r="G1178">
            <v>800058470462</v>
          </cell>
          <cell r="H1178" t="str">
            <v>นาง</v>
          </cell>
          <cell r="I1178" t="str">
            <v>แสงดาว</v>
          </cell>
          <cell r="J1178" t="str">
            <v>หล้าเสาร์</v>
          </cell>
          <cell r="K1178" t="str">
            <v>3-5705-00156-39-5</v>
          </cell>
          <cell r="L1178" t="str">
            <v>ฮอด</v>
          </cell>
          <cell r="M1178" t="str">
            <v>เชียงใหม่ 3</v>
          </cell>
          <cell r="N1178">
            <v>8</v>
          </cell>
          <cell r="O1178"/>
          <cell r="P1178"/>
          <cell r="Q1178"/>
          <cell r="R1178"/>
          <cell r="S1178" t="str">
            <v>ศาลจังหวัดฮอด</v>
          </cell>
          <cell r="T1178" t="str">
            <v>ผบE794</v>
          </cell>
          <cell r="U1178">
            <v>2565</v>
          </cell>
          <cell r="V1178" t="str">
            <v>ผบE957</v>
          </cell>
          <cell r="W1178">
            <v>2565</v>
          </cell>
          <cell r="X1178">
            <v>13</v>
          </cell>
          <cell r="Y1178">
            <v>12</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นางแสงดาว หล้าเสาร์</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2663</v>
          </cell>
          <cell r="C1179">
            <v>1812</v>
          </cell>
          <cell r="D1179">
            <v>13</v>
          </cell>
          <cell r="E1179">
            <v>6</v>
          </cell>
          <cell r="F1179">
            <v>2567</v>
          </cell>
          <cell r="G1179">
            <v>800075870728</v>
          </cell>
          <cell r="H1179" t="str">
            <v>นาย</v>
          </cell>
          <cell r="I1179" t="str">
            <v>บัณฑิต</v>
          </cell>
          <cell r="J1179" t="str">
            <v>บริหาร</v>
          </cell>
          <cell r="K1179" t="str">
            <v>3-5099-00553-17-9</v>
          </cell>
          <cell r="L1179" t="str">
            <v>บิ๊กซีหางดง</v>
          </cell>
          <cell r="M1179" t="str">
            <v>เชียงใหม่ 3</v>
          </cell>
          <cell r="N1179">
            <v>8</v>
          </cell>
          <cell r="O1179"/>
          <cell r="P1179"/>
          <cell r="Q1179"/>
          <cell r="R1179"/>
          <cell r="S1179" t="str">
            <v>ศาลแขวงเชียงใหม่</v>
          </cell>
          <cell r="T1179" t="str">
            <v>ผบE382</v>
          </cell>
          <cell r="U1179">
            <v>2566</v>
          </cell>
          <cell r="V1179" t="str">
            <v>ผบE2268</v>
          </cell>
          <cell r="W1179">
            <v>2566</v>
          </cell>
          <cell r="X1179">
            <v>24</v>
          </cell>
          <cell r="Y1179">
            <v>4</v>
          </cell>
          <cell r="Z1179">
            <v>2566</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cell r="BM1179"/>
          <cell r="BN1179"/>
          <cell r="BO1179"/>
          <cell r="BP1179"/>
          <cell r="BQ1179"/>
          <cell r="BR1179"/>
          <cell r="BS1179"/>
          <cell r="BT1179" t="str">
            <v>นายบัณฑิต บริหาร</v>
          </cell>
          <cell r="BU1179">
            <v>0</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2664</v>
          </cell>
          <cell r="C1180">
            <v>1813</v>
          </cell>
          <cell r="D1180">
            <v>7</v>
          </cell>
          <cell r="E1180">
            <v>12</v>
          </cell>
          <cell r="F1180">
            <v>2565</v>
          </cell>
          <cell r="G1180">
            <v>800054361210</v>
          </cell>
          <cell r="H1180" t="str">
            <v>นางสาว</v>
          </cell>
          <cell r="I1180" t="str">
            <v>ดารารัตน์</v>
          </cell>
          <cell r="J1180" t="str">
            <v>ฟูเดช</v>
          </cell>
          <cell r="K1180" t="str">
            <v>3-5015-00090-35-2</v>
          </cell>
          <cell r="L1180" t="str">
            <v>บิ๊กซี หางดง</v>
          </cell>
          <cell r="M1180" t="str">
            <v>เชียงใหม่ 3</v>
          </cell>
          <cell r="N1180">
            <v>8</v>
          </cell>
          <cell r="O1180"/>
          <cell r="P1180"/>
          <cell r="Q1180"/>
          <cell r="R1180"/>
          <cell r="S1180" t="str">
            <v>ศาลแขวงเชียงใหม่</v>
          </cell>
          <cell r="T1180" t="str">
            <v>ผบE1435</v>
          </cell>
          <cell r="U1180">
            <v>2566</v>
          </cell>
          <cell r="V1180" t="str">
            <v>ผบE3290</v>
          </cell>
          <cell r="W1180">
            <v>2566</v>
          </cell>
          <cell r="X1180"/>
          <cell r="Y1180"/>
          <cell r="Z1180"/>
          <cell r="AA1180">
            <v>16</v>
          </cell>
          <cell r="AB1180">
            <v>5</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นางสาวดารารัตน์ ฟูเดช</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2665</v>
          </cell>
          <cell r="C1181">
            <v>1814</v>
          </cell>
          <cell r="D1181">
            <v>22</v>
          </cell>
          <cell r="E1181">
            <v>8</v>
          </cell>
          <cell r="F1181">
            <v>2566</v>
          </cell>
          <cell r="G1181" t="str">
            <v>800090201016,
800122831640,
800133661069</v>
          </cell>
          <cell r="H1181" t="str">
            <v>นาย</v>
          </cell>
          <cell r="I1181" t="str">
            <v>ภัทรพงศ์</v>
          </cell>
          <cell r="J1181" t="str">
            <v>บัวนวล</v>
          </cell>
          <cell r="K1181" t="str">
            <v>1-5099-00766-27-3</v>
          </cell>
          <cell r="L1181" t="str">
            <v>บิ๊กซี หางดง</v>
          </cell>
          <cell r="M1181" t="str">
            <v>เชียงใหม่ 3</v>
          </cell>
          <cell r="N1181">
            <v>8</v>
          </cell>
          <cell r="O1181"/>
          <cell r="P1181"/>
          <cell r="Q1181"/>
          <cell r="R1181"/>
          <cell r="S1181" t="str">
            <v>ศาลแขวงเชียงใหม่</v>
          </cell>
          <cell r="T1181" t="str">
            <v>ผบE303</v>
          </cell>
          <cell r="U1181">
            <v>2566</v>
          </cell>
          <cell r="V1181" t="str">
            <v>ผบE3595</v>
          </cell>
          <cell r="W1181">
            <v>2566</v>
          </cell>
          <cell r="X1181">
            <v>23</v>
          </cell>
          <cell r="Y1181">
            <v>5</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นายภัทรพงศ์ บัวนวล</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2666</v>
          </cell>
          <cell r="C1182">
            <v>1815</v>
          </cell>
          <cell r="D1182">
            <v>7</v>
          </cell>
          <cell r="E1182">
            <v>12</v>
          </cell>
          <cell r="F1182">
            <v>2565</v>
          </cell>
          <cell r="G1182">
            <v>800046680719</v>
          </cell>
          <cell r="H1182" t="str">
            <v>นางสาว</v>
          </cell>
          <cell r="I1182" t="str">
            <v>ธิชาภรณ์</v>
          </cell>
          <cell r="J1182" t="str">
            <v>ทรายคำ</v>
          </cell>
          <cell r="K1182" t="str">
            <v>1-5099-00308-72-1</v>
          </cell>
          <cell r="L1182" t="str">
            <v>บิ๊กซี หางดง</v>
          </cell>
          <cell r="M1182" t="str">
            <v>เชียงใหม่ 3</v>
          </cell>
          <cell r="N1182">
            <v>8</v>
          </cell>
          <cell r="O1182"/>
          <cell r="P1182"/>
          <cell r="Q1182"/>
          <cell r="R1182"/>
          <cell r="S1182" t="str">
            <v>ศาลแขวงเชียงใหม่</v>
          </cell>
          <cell r="T1182" t="str">
            <v>ผบE1889</v>
          </cell>
          <cell r="U1182">
            <v>2566</v>
          </cell>
          <cell r="V1182" t="str">
            <v>ผบE3415</v>
          </cell>
          <cell r="W1182">
            <v>2566</v>
          </cell>
          <cell r="X1182"/>
          <cell r="Y1182"/>
          <cell r="Z1182"/>
          <cell r="AA1182">
            <v>19</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นางสาวธิชาภรณ์ ทรายคำ</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2667</v>
          </cell>
          <cell r="C1183">
            <v>1816</v>
          </cell>
          <cell r="D1183">
            <v>22</v>
          </cell>
          <cell r="E1183">
            <v>8</v>
          </cell>
          <cell r="F1183">
            <v>2566</v>
          </cell>
          <cell r="G1183">
            <v>800082296263</v>
          </cell>
          <cell r="H1183" t="str">
            <v>นางสาว</v>
          </cell>
          <cell r="I1183" t="str">
            <v>รติพร</v>
          </cell>
          <cell r="J1183" t="str">
            <v>ศิริวัฒน์</v>
          </cell>
          <cell r="K1183" t="str">
            <v>1-1020-01192-14-0</v>
          </cell>
          <cell r="L1183" t="str">
            <v>บิ๊กซี หางดง</v>
          </cell>
          <cell r="M1183" t="str">
            <v>เชียงใหม่ 3</v>
          </cell>
          <cell r="N1183">
            <v>8</v>
          </cell>
          <cell r="O1183"/>
          <cell r="P1183"/>
          <cell r="Q1183"/>
          <cell r="R1183"/>
          <cell r="S1183" t="str">
            <v>ศาลแขวงเชียงใหม่</v>
          </cell>
          <cell r="T1183" t="str">
            <v>ผบE1891</v>
          </cell>
          <cell r="U1183">
            <v>2566</v>
          </cell>
          <cell r="V1183" t="str">
            <v>ผบE3422</v>
          </cell>
          <cell r="W1183">
            <v>2566</v>
          </cell>
          <cell r="X1183">
            <v>19</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นางสาวรติพร ศิริวัฒน์</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cell r="C1184"/>
          <cell r="D1184"/>
          <cell r="E1184"/>
          <cell r="F1184"/>
          <cell r="G1184"/>
          <cell r="H1184"/>
          <cell r="I1184"/>
          <cell r="J1184"/>
          <cell r="K1184"/>
          <cell r="L1184"/>
          <cell r="M1184"/>
          <cell r="N1184"/>
          <cell r="O1184"/>
          <cell r="P1184"/>
          <cell r="Q1184"/>
          <cell r="R1184"/>
          <cell r="S1184"/>
          <cell r="T1184"/>
          <cell r="U1184"/>
          <cell r="V1184"/>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 xml:space="preserve"> </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cell r="C1186"/>
          <cell r="D1186"/>
          <cell r="E1186"/>
          <cell r="F1186"/>
          <cell r="G1186"/>
          <cell r="H1186"/>
          <cell r="I1186"/>
          <cell r="J1186"/>
          <cell r="K1186"/>
          <cell r="L1186"/>
          <cell r="M1186"/>
          <cell r="N1186"/>
          <cell r="O1186"/>
          <cell r="P1186"/>
          <cell r="Q1186"/>
          <cell r="R1186"/>
          <cell r="S1186"/>
          <cell r="T1186"/>
          <cell r="U1186"/>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cell r="C1187"/>
          <cell r="D1187"/>
          <cell r="E1187"/>
          <cell r="F1187"/>
          <cell r="G1187"/>
          <cell r="H1187"/>
          <cell r="I1187"/>
          <cell r="J1187"/>
          <cell r="K1187"/>
          <cell r="L1187"/>
          <cell r="M1187"/>
          <cell r="N1187"/>
          <cell r="O1187"/>
          <cell r="P1187"/>
          <cell r="Q1187"/>
          <cell r="R1187"/>
          <cell r="S1187"/>
          <cell r="T1187"/>
          <cell r="U1187"/>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cell r="C1188"/>
          <cell r="D1188"/>
          <cell r="E1188"/>
          <cell r="F1188"/>
          <cell r="G1188"/>
          <cell r="H1188"/>
          <cell r="I1188"/>
          <cell r="J1188"/>
          <cell r="K1188"/>
          <cell r="L1188"/>
          <cell r="M1188"/>
          <cell r="N1188"/>
          <cell r="O1188"/>
          <cell r="P1188"/>
          <cell r="Q1188"/>
          <cell r="R1188"/>
          <cell r="S1188"/>
          <cell r="T1188"/>
          <cell r="U1188"/>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cell r="C1189"/>
          <cell r="D1189"/>
          <cell r="E1189"/>
          <cell r="F1189"/>
          <cell r="G1189"/>
          <cell r="H1189"/>
          <cell r="I1189"/>
          <cell r="J1189"/>
          <cell r="K1189"/>
          <cell r="L1189"/>
          <cell r="M1189"/>
          <cell r="N1189"/>
          <cell r="O1189"/>
          <cell r="P1189"/>
          <cell r="Q1189"/>
          <cell r="R1189"/>
          <cell r="S1189"/>
          <cell r="T1189"/>
          <cell r="U1189"/>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cell r="C1190"/>
          <cell r="D1190"/>
          <cell r="E1190"/>
          <cell r="F1190"/>
          <cell r="G1190"/>
          <cell r="H1190"/>
          <cell r="I1190"/>
          <cell r="J1190"/>
          <cell r="K1190"/>
          <cell r="L1190"/>
          <cell r="M1190"/>
          <cell r="N1190"/>
          <cell r="O1190"/>
          <cell r="P1190"/>
          <cell r="Q1190"/>
          <cell r="R1190"/>
          <cell r="S1190"/>
          <cell r="T1190"/>
          <cell r="U1190"/>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cell r="C1191"/>
          <cell r="D1191"/>
          <cell r="E1191"/>
          <cell r="F1191"/>
          <cell r="G1191"/>
          <cell r="H1191"/>
          <cell r="I1191"/>
          <cell r="J1191"/>
          <cell r="K1191"/>
          <cell r="L1191"/>
          <cell r="M1191"/>
          <cell r="N1191"/>
          <cell r="O1191"/>
          <cell r="P1191"/>
          <cell r="Q1191"/>
          <cell r="R1191"/>
          <cell r="S1191"/>
          <cell r="T1191"/>
          <cell r="U1191"/>
          <cell r="V1191"/>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cell r="C1192"/>
          <cell r="D1192"/>
          <cell r="E1192"/>
          <cell r="F1192"/>
          <cell r="G1192"/>
          <cell r="H1192"/>
          <cell r="I1192"/>
          <cell r="J1192"/>
          <cell r="K1192"/>
          <cell r="L1192"/>
          <cell r="M1192"/>
          <cell r="N1192"/>
          <cell r="O1192"/>
          <cell r="P1192"/>
          <cell r="Q1192"/>
          <cell r="R1192"/>
          <cell r="S1192"/>
          <cell r="T1192"/>
          <cell r="U1192"/>
          <cell r="V1192"/>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cell r="BM1192"/>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cell r="C1193"/>
          <cell r="D1193"/>
          <cell r="E1193"/>
          <cell r="F1193"/>
          <cell r="G1193"/>
          <cell r="H1193"/>
          <cell r="I1193"/>
          <cell r="J1193"/>
          <cell r="K1193"/>
          <cell r="L1193"/>
          <cell r="M1193"/>
          <cell r="N1193"/>
          <cell r="O1193"/>
          <cell r="P1193"/>
          <cell r="Q1193"/>
          <cell r="R1193"/>
          <cell r="S1193"/>
          <cell r="T1193"/>
          <cell r="U1193"/>
          <cell r="V1193"/>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cell r="C1194"/>
          <cell r="D1194"/>
          <cell r="E1194"/>
          <cell r="F1194"/>
          <cell r="G1194"/>
          <cell r="H1194"/>
          <cell r="I1194"/>
          <cell r="J1194"/>
          <cell r="K1194"/>
          <cell r="L1194"/>
          <cell r="M1194"/>
          <cell r="N1194"/>
          <cell r="O1194"/>
          <cell r="P1194"/>
          <cell r="Q1194"/>
          <cell r="R1194"/>
          <cell r="S1194"/>
          <cell r="T1194"/>
          <cell r="U1194"/>
          <cell r="V1194"/>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cell r="C1195"/>
          <cell r="D1195"/>
          <cell r="E1195"/>
          <cell r="F1195"/>
          <cell r="G1195"/>
          <cell r="H1195"/>
          <cell r="I1195"/>
          <cell r="J1195"/>
          <cell r="K1195"/>
          <cell r="L1195"/>
          <cell r="M1195"/>
          <cell r="N1195"/>
          <cell r="O1195"/>
          <cell r="P1195"/>
          <cell r="Q1195"/>
          <cell r="R1195"/>
          <cell r="S1195"/>
          <cell r="T1195"/>
          <cell r="U1195"/>
          <cell r="V1195"/>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cell r="C1196"/>
          <cell r="D1196"/>
          <cell r="E1196"/>
          <cell r="F1196"/>
          <cell r="G1196"/>
          <cell r="H1196"/>
          <cell r="I1196"/>
          <cell r="J1196"/>
          <cell r="K1196"/>
          <cell r="L1196"/>
          <cell r="M1196"/>
          <cell r="N1196"/>
          <cell r="O1196"/>
          <cell r="P1196"/>
          <cell r="Q1196"/>
          <cell r="R1196"/>
          <cell r="S1196"/>
          <cell r="T1196"/>
          <cell r="U1196"/>
          <cell r="V1196"/>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cell r="C1197"/>
          <cell r="D1197"/>
          <cell r="E1197"/>
          <cell r="F1197"/>
          <cell r="G1197"/>
          <cell r="H1197"/>
          <cell r="I1197"/>
          <cell r="J1197"/>
          <cell r="K1197"/>
          <cell r="L1197"/>
          <cell r="M1197"/>
          <cell r="N1197"/>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0</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จังหวัดออด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จังหวัดออด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จังหวัดออด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จังหวัดออด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จังหวัดออด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จังหวัดออด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จังหวัดออด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cell r="C1236"/>
          <cell r="D1236"/>
          <cell r="E1236"/>
          <cell r="F1236"/>
          <cell r="G1236"/>
          <cell r="H1236"/>
          <cell r="I1236"/>
          <cell r="J1236"/>
          <cell r="K1236"/>
          <cell r="L1236"/>
          <cell r="M1236"/>
          <cell r="N1236"/>
          <cell r="O1236"/>
          <cell r="P1236"/>
          <cell r="Q1236"/>
          <cell r="R1236"/>
          <cell r="S1236"/>
          <cell r="T1236"/>
          <cell r="U1236"/>
          <cell r="V1236"/>
          <cell r="W1236"/>
          <cell r="X1236"/>
          <cell r="Y1236"/>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cell r="C1237"/>
          <cell r="D1237"/>
          <cell r="E1237"/>
          <cell r="F1237"/>
          <cell r="G1237"/>
          <cell r="H1237"/>
          <cell r="I1237"/>
          <cell r="J1237"/>
          <cell r="K1237"/>
          <cell r="L1237"/>
          <cell r="M1237"/>
          <cell r="N1237"/>
          <cell r="O1237"/>
          <cell r="P1237"/>
          <cell r="Q1237"/>
          <cell r="R1237"/>
          <cell r="S1237"/>
          <cell r="T1237"/>
          <cell r="U1237"/>
          <cell r="V1237"/>
          <cell r="W1237"/>
          <cell r="X1237"/>
          <cell r="Y1237"/>
          <cell r="Z1237"/>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cell r="BC1237"/>
          <cell r="BD1237"/>
          <cell r="BE1237"/>
          <cell r="BF1237"/>
          <cell r="BG1237"/>
          <cell r="BH1237"/>
          <cell r="BI1237"/>
          <cell r="BJ1237"/>
          <cell r="BK1237"/>
          <cell r="BL1237"/>
          <cell r="BM1237"/>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cell r="C1238"/>
          <cell r="D1238"/>
          <cell r="E1238"/>
          <cell r="F1238"/>
          <cell r="G1238"/>
          <cell r="H1238"/>
          <cell r="I1238"/>
          <cell r="J1238"/>
          <cell r="K1238"/>
          <cell r="L1238"/>
          <cell r="M1238"/>
          <cell r="N1238"/>
          <cell r="O1238"/>
          <cell r="P1238"/>
          <cell r="Q1238"/>
          <cell r="R1238"/>
          <cell r="S1238"/>
          <cell r="T1238"/>
          <cell r="U1238"/>
          <cell r="V1238"/>
          <cell r="W1238"/>
          <cell r="X1238"/>
          <cell r="Y1238"/>
          <cell r="Z1238"/>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cell r="BC1238"/>
          <cell r="BD1238"/>
          <cell r="BE1238"/>
          <cell r="BF1238"/>
          <cell r="BG1238"/>
          <cell r="BH1238"/>
          <cell r="BI1238"/>
          <cell r="BJ1238"/>
          <cell r="BK1238"/>
          <cell r="BL1238"/>
          <cell r="BM1238"/>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cell r="C1239"/>
          <cell r="D1239"/>
          <cell r="E1239"/>
          <cell r="F1239"/>
          <cell r="G1239"/>
          <cell r="H1239"/>
          <cell r="I1239"/>
          <cell r="J1239"/>
          <cell r="K1239"/>
          <cell r="L1239"/>
          <cell r="M1239"/>
          <cell r="N1239"/>
          <cell r="O1239"/>
          <cell r="P1239"/>
          <cell r="Q1239"/>
          <cell r="R1239"/>
          <cell r="S1239"/>
          <cell r="T1239"/>
          <cell r="U1239"/>
          <cell r="V1239"/>
          <cell r="W1239"/>
          <cell r="X1239"/>
          <cell r="Y1239"/>
          <cell r="Z1239"/>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cell r="BC1239"/>
          <cell r="BD1239"/>
          <cell r="BE1239"/>
          <cell r="BF1239"/>
          <cell r="BG1239"/>
          <cell r="BH1239"/>
          <cell r="BI1239"/>
          <cell r="BJ1239"/>
          <cell r="BK1239"/>
          <cell r="BL1239"/>
          <cell r="BM1239"/>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cell r="C1240"/>
          <cell r="D1240"/>
          <cell r="E1240"/>
          <cell r="F1240"/>
          <cell r="G1240"/>
          <cell r="H1240"/>
          <cell r="I1240"/>
          <cell r="J1240"/>
          <cell r="K1240"/>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cell r="BW1240"/>
          <cell r="BX1240"/>
          <cell r="BY1240" t="str">
            <v xml:space="preserve"> </v>
          </cell>
          <cell r="BZ1240"/>
          <cell r="CA1240"/>
          <cell r="CB1240"/>
          <cell r="CC1240"/>
          <cell r="CD1240"/>
          <cell r="CE1240"/>
          <cell r="CF1240"/>
          <cell r="CG1240"/>
          <cell r="CH1240"/>
          <cell r="CI1240"/>
          <cell r="CJ1240"/>
          <cell r="CK1240"/>
          <cell r="CL1240"/>
          <cell r="CM1240"/>
          <cell r="CN1240"/>
          <cell r="CO1240"/>
        </row>
        <row r="1241">
          <cell r="B1241"/>
          <cell r="C1241"/>
          <cell r="D1241"/>
          <cell r="E1241"/>
          <cell r="F1241"/>
          <cell r="G1241"/>
          <cell r="H1241"/>
          <cell r="I1241"/>
          <cell r="J1241"/>
          <cell r="K1241"/>
          <cell r="L1241"/>
          <cell r="M1241"/>
          <cell r="N1241"/>
          <cell r="O1241"/>
          <cell r="P1241"/>
          <cell r="Q1241"/>
          <cell r="R1241"/>
          <cell r="S1241"/>
          <cell r="T1241"/>
          <cell r="U1241"/>
          <cell r="V1241"/>
          <cell r="W1241"/>
          <cell r="X1241"/>
          <cell r="Y1241"/>
          <cell r="Z1241"/>
          <cell r="AA1241"/>
          <cell r="AB1241"/>
          <cell r="AC1241"/>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cell r="BC1241"/>
          <cell r="BD1241"/>
          <cell r="BE1241"/>
          <cell r="BF1241"/>
          <cell r="BG1241"/>
          <cell r="BH1241"/>
          <cell r="BI1241"/>
          <cell r="BJ1241"/>
          <cell r="BK1241"/>
          <cell r="BL1241"/>
          <cell r="BM1241"/>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cell r="C1242"/>
          <cell r="D1242"/>
          <cell r="E1242"/>
          <cell r="F1242"/>
          <cell r="G1242"/>
          <cell r="H1242"/>
          <cell r="I1242"/>
          <cell r="J1242"/>
          <cell r="K1242"/>
          <cell r="L1242"/>
          <cell r="M1242"/>
          <cell r="N1242"/>
          <cell r="O1242"/>
          <cell r="P1242"/>
          <cell r="Q1242"/>
          <cell r="R1242"/>
          <cell r="S1242"/>
          <cell r="T1242"/>
          <cell r="U1242"/>
          <cell r="V1242"/>
          <cell r="W1242"/>
          <cell r="X1242"/>
          <cell r="Y1242"/>
          <cell r="Z1242"/>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cell r="BC1242"/>
          <cell r="BD1242"/>
          <cell r="BE1242"/>
          <cell r="BF1242"/>
          <cell r="BG1242"/>
          <cell r="BH1242"/>
          <cell r="BI1242"/>
          <cell r="BJ1242"/>
          <cell r="BK1242"/>
          <cell r="BL1242"/>
          <cell r="BM1242"/>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cell r="C1243"/>
          <cell r="D1243"/>
          <cell r="E1243"/>
          <cell r="F1243"/>
          <cell r="G1243"/>
          <cell r="H1243"/>
          <cell r="I1243"/>
          <cell r="J1243"/>
          <cell r="K1243"/>
          <cell r="L1243"/>
          <cell r="M1243"/>
          <cell r="N1243"/>
          <cell r="O1243"/>
          <cell r="P1243"/>
          <cell r="Q1243"/>
          <cell r="R1243"/>
          <cell r="S1243"/>
          <cell r="T1243"/>
          <cell r="U1243"/>
          <cell r="V1243"/>
          <cell r="W1243"/>
          <cell r="X1243"/>
          <cell r="Y1243"/>
          <cell r="Z1243"/>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cell r="BC1243"/>
          <cell r="BD1243"/>
          <cell r="BE1243"/>
          <cell r="BF1243"/>
          <cell r="BG1243"/>
          <cell r="BH1243"/>
          <cell r="BI1243"/>
          <cell r="BJ1243"/>
          <cell r="BK1243"/>
          <cell r="BL1243"/>
          <cell r="BM1243"/>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cell r="C1244"/>
          <cell r="D1244"/>
          <cell r="E1244"/>
          <cell r="F1244"/>
          <cell r="G1244"/>
          <cell r="H1244"/>
          <cell r="I1244"/>
          <cell r="J1244"/>
          <cell r="K1244"/>
          <cell r="L1244"/>
          <cell r="M1244"/>
          <cell r="N1244"/>
          <cell r="O1244"/>
          <cell r="P1244"/>
          <cell r="Q1244"/>
          <cell r="R1244"/>
          <cell r="S1244"/>
          <cell r="T1244"/>
          <cell r="U1244"/>
          <cell r="V1244"/>
          <cell r="W1244"/>
          <cell r="X1244"/>
          <cell r="Y1244"/>
          <cell r="Z1244"/>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cell r="BC1244"/>
          <cell r="BD1244"/>
          <cell r="BE1244"/>
          <cell r="BF1244"/>
          <cell r="BG1244"/>
          <cell r="BH1244"/>
          <cell r="BI1244"/>
          <cell r="BJ1244"/>
          <cell r="BK1244"/>
          <cell r="BL1244"/>
          <cell r="BM1244"/>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cell r="C1245"/>
          <cell r="D1245"/>
          <cell r="E1245"/>
          <cell r="F1245"/>
          <cell r="G1245"/>
          <cell r="H1245"/>
          <cell r="I1245"/>
          <cell r="J1245"/>
          <cell r="K1245"/>
          <cell r="L1245"/>
          <cell r="M1245"/>
          <cell r="N1245"/>
          <cell r="O1245"/>
          <cell r="P1245"/>
          <cell r="Q1245"/>
          <cell r="R1245"/>
          <cell r="S1245"/>
          <cell r="T1245"/>
          <cell r="U1245"/>
          <cell r="V1245"/>
          <cell r="W1245"/>
          <cell r="X1245"/>
          <cell r="Y1245"/>
          <cell r="Z1245"/>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cell r="BC1245"/>
          <cell r="BD1245"/>
          <cell r="BE1245"/>
          <cell r="BF1245"/>
          <cell r="BG1245"/>
          <cell r="BH1245"/>
          <cell r="BI1245"/>
          <cell r="BJ1245"/>
          <cell r="BK1245"/>
          <cell r="BL1245"/>
          <cell r="BM1245"/>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cell r="C1246"/>
          <cell r="D1246"/>
          <cell r="E1246"/>
          <cell r="F1246"/>
          <cell r="G1246"/>
          <cell r="H1246"/>
          <cell r="I1246"/>
          <cell r="J1246"/>
          <cell r="K1246"/>
          <cell r="L1246"/>
          <cell r="M1246"/>
          <cell r="N1246"/>
          <cell r="O1246"/>
          <cell r="P1246"/>
          <cell r="Q1246"/>
          <cell r="R1246"/>
          <cell r="S1246"/>
          <cell r="T1246"/>
          <cell r="U1246"/>
          <cell r="V1246"/>
          <cell r="W1246"/>
          <cell r="X1246"/>
          <cell r="Y1246"/>
          <cell r="Z1246"/>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cell r="BC1246"/>
          <cell r="BD1246"/>
          <cell r="BE1246"/>
          <cell r="BF1246"/>
          <cell r="BG1246"/>
          <cell r="BH1246"/>
          <cell r="BI1246"/>
          <cell r="BJ1246"/>
          <cell r="BK1246"/>
          <cell r="BL1246"/>
          <cell r="BM1246"/>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cell r="C1247"/>
          <cell r="D1247"/>
          <cell r="E1247"/>
          <cell r="F1247"/>
          <cell r="G1247"/>
          <cell r="H1247"/>
          <cell r="I1247"/>
          <cell r="J1247"/>
          <cell r="K1247"/>
          <cell r="L1247"/>
          <cell r="M1247"/>
          <cell r="N1247"/>
          <cell r="O1247"/>
          <cell r="P1247"/>
          <cell r="Q1247"/>
          <cell r="R1247"/>
          <cell r="S1247"/>
          <cell r="T1247"/>
          <cell r="U1247"/>
          <cell r="V1247"/>
          <cell r="W1247"/>
          <cell r="X1247"/>
          <cell r="Y1247"/>
          <cell r="Z1247"/>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cell r="BC1247"/>
          <cell r="BD1247"/>
          <cell r="BE1247"/>
          <cell r="BF1247"/>
          <cell r="BG1247"/>
          <cell r="BH1247"/>
          <cell r="BI1247"/>
          <cell r="BJ1247"/>
          <cell r="BK1247"/>
          <cell r="BL1247"/>
          <cell r="BM1247"/>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cell r="C1248"/>
          <cell r="D1248"/>
          <cell r="E1248"/>
          <cell r="F1248"/>
          <cell r="G1248"/>
          <cell r="H1248"/>
          <cell r="I1248"/>
          <cell r="J1248"/>
          <cell r="K1248"/>
          <cell r="L1248"/>
          <cell r="M1248"/>
          <cell r="N1248"/>
          <cell r="O1248"/>
          <cell r="P1248"/>
          <cell r="Q1248"/>
          <cell r="R1248"/>
          <cell r="S1248"/>
          <cell r="T1248"/>
          <cell r="U1248"/>
          <cell r="V1248"/>
          <cell r="W1248"/>
          <cell r="X1248"/>
          <cell r="Y1248"/>
          <cell r="Z1248"/>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cell r="BC1248"/>
          <cell r="BD1248"/>
          <cell r="BE1248"/>
          <cell r="BF1248"/>
          <cell r="BG1248"/>
          <cell r="BH1248"/>
          <cell r="BI1248"/>
          <cell r="BJ1248"/>
          <cell r="BK1248"/>
          <cell r="BL1248"/>
          <cell r="BM1248"/>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cell r="C1249"/>
          <cell r="D1249"/>
          <cell r="E1249"/>
          <cell r="F1249"/>
          <cell r="G1249"/>
          <cell r="H1249"/>
          <cell r="I1249"/>
          <cell r="J1249"/>
          <cell r="K1249"/>
          <cell r="L1249"/>
          <cell r="M1249"/>
          <cell r="N1249"/>
          <cell r="O1249"/>
          <cell r="P1249"/>
          <cell r="Q1249"/>
          <cell r="R1249"/>
          <cell r="S1249"/>
          <cell r="T1249"/>
          <cell r="U1249"/>
          <cell r="V1249"/>
          <cell r="W1249"/>
          <cell r="X1249"/>
          <cell r="Y1249"/>
          <cell r="Z1249"/>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cell r="BC1249"/>
          <cell r="BD1249"/>
          <cell r="BE1249"/>
          <cell r="BF1249"/>
          <cell r="BG1249"/>
          <cell r="BH1249"/>
          <cell r="BI1249"/>
          <cell r="BJ1249"/>
          <cell r="BK1249"/>
          <cell r="BL1249"/>
          <cell r="BM1249"/>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cell r="C1250"/>
          <cell r="D1250"/>
          <cell r="E1250"/>
          <cell r="F1250"/>
          <cell r="G1250"/>
          <cell r="H1250"/>
          <cell r="I1250"/>
          <cell r="J1250"/>
          <cell r="K1250"/>
          <cell r="L1250"/>
          <cell r="M1250"/>
          <cell r="N1250"/>
          <cell r="O1250"/>
          <cell r="P1250"/>
          <cell r="Q1250"/>
          <cell r="R1250"/>
          <cell r="S1250"/>
          <cell r="T1250"/>
          <cell r="U1250"/>
          <cell r="V1250"/>
          <cell r="W1250"/>
          <cell r="X1250"/>
          <cell r="Y1250"/>
          <cell r="Z1250"/>
          <cell r="AA1250"/>
          <cell r="AB1250"/>
          <cell r="AC1250"/>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cell r="C1251"/>
          <cell r="D1251"/>
          <cell r="E1251"/>
          <cell r="F1251"/>
          <cell r="G1251"/>
          <cell r="H1251"/>
          <cell r="I1251"/>
          <cell r="J1251"/>
          <cell r="K1251"/>
          <cell r="L1251"/>
          <cell r="M1251"/>
          <cell r="N1251"/>
          <cell r="O1251"/>
          <cell r="P1251"/>
          <cell r="Q1251"/>
          <cell r="R1251"/>
          <cell r="S1251"/>
          <cell r="T1251"/>
          <cell r="U1251"/>
          <cell r="V1251"/>
          <cell r="W1251"/>
          <cell r="X1251"/>
          <cell r="Y1251"/>
          <cell r="Z1251"/>
          <cell r="AA1251"/>
          <cell r="AB1251"/>
          <cell r="AC1251"/>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cell r="L1252"/>
          <cell r="M1252"/>
          <cell r="N1252"/>
          <cell r="O1252"/>
          <cell r="P1252"/>
          <cell r="Q1252"/>
          <cell r="R1252"/>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cell r="C1253"/>
          <cell r="D1253"/>
          <cell r="E1253"/>
          <cell r="F1253"/>
          <cell r="G1253"/>
          <cell r="H1253"/>
          <cell r="I1253"/>
          <cell r="J1253"/>
          <cell r="K1253"/>
          <cell r="L1253"/>
          <cell r="M1253"/>
          <cell r="N1253"/>
          <cell r="O1253"/>
          <cell r="P1253"/>
          <cell r="Q1253"/>
          <cell r="R1253"/>
          <cell r="S1253"/>
          <cell r="T1253"/>
          <cell r="U1253"/>
          <cell r="V1253"/>
          <cell r="W1253"/>
          <cell r="X1253"/>
          <cell r="Y1253"/>
          <cell r="Z1253"/>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cell r="C1254"/>
          <cell r="D1254"/>
          <cell r="E1254"/>
          <cell r="F1254"/>
          <cell r="G1254"/>
          <cell r="H1254"/>
          <cell r="I1254"/>
          <cell r="J1254"/>
          <cell r="K1254"/>
          <cell r="L1254"/>
          <cell r="M1254"/>
          <cell r="N1254"/>
          <cell r="O1254"/>
          <cell r="P1254"/>
          <cell r="Q1254"/>
          <cell r="R1254"/>
          <cell r="S1254"/>
          <cell r="T1254"/>
          <cell r="U1254"/>
          <cell r="V1254"/>
          <cell r="W1254"/>
          <cell r="X1254"/>
          <cell r="Y1254"/>
          <cell r="Z1254"/>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cell r="C1255"/>
          <cell r="D1255"/>
          <cell r="E1255"/>
          <cell r="F1255"/>
          <cell r="G1255"/>
          <cell r="H1255"/>
          <cell r="I1255"/>
          <cell r="J1255"/>
          <cell r="K1255"/>
          <cell r="L1255"/>
          <cell r="M1255"/>
          <cell r="N1255"/>
          <cell r="O1255"/>
          <cell r="P1255"/>
          <cell r="Q1255"/>
          <cell r="R1255"/>
          <cell r="S1255"/>
          <cell r="T1255"/>
          <cell r="U1255"/>
          <cell r="V1255"/>
          <cell r="W1255"/>
          <cell r="X1255"/>
          <cell r="Y1255"/>
          <cell r="Z1255"/>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cell r="BC1255"/>
          <cell r="BD1255"/>
          <cell r="BE1255"/>
          <cell r="BF1255"/>
          <cell r="BG1255"/>
          <cell r="BH1255"/>
          <cell r="BI1255"/>
          <cell r="BJ1255"/>
          <cell r="BK1255"/>
          <cell r="BL1255"/>
          <cell r="BM1255"/>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cell r="C1256"/>
          <cell r="D1256"/>
          <cell r="E1256"/>
          <cell r="F1256"/>
          <cell r="G1256"/>
          <cell r="H1256"/>
          <cell r="I1256"/>
          <cell r="J1256"/>
          <cell r="K1256"/>
          <cell r="L1256"/>
          <cell r="M1256"/>
          <cell r="N1256"/>
          <cell r="O1256"/>
          <cell r="P1256"/>
          <cell r="Q1256"/>
          <cell r="R1256"/>
          <cell r="S1256"/>
          <cell r="T1256"/>
          <cell r="U1256"/>
          <cell r="V1256"/>
          <cell r="W1256"/>
          <cell r="X1256"/>
          <cell r="Y1256"/>
          <cell r="Z1256"/>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cell r="BC1256"/>
          <cell r="BD1256"/>
          <cell r="BE1256"/>
          <cell r="BF1256"/>
          <cell r="BG1256"/>
          <cell r="BH1256"/>
          <cell r="BI1256"/>
          <cell r="BJ1256"/>
          <cell r="BK1256"/>
          <cell r="BL1256"/>
          <cell r="BM1256"/>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cell r="C1257"/>
          <cell r="D1257"/>
          <cell r="E1257"/>
          <cell r="F1257"/>
          <cell r="G1257"/>
          <cell r="H1257"/>
          <cell r="I1257"/>
          <cell r="J1257"/>
          <cell r="K1257"/>
          <cell r="L1257"/>
          <cell r="M1257"/>
          <cell r="N1257"/>
          <cell r="O1257"/>
          <cell r="P1257"/>
          <cell r="Q1257"/>
          <cell r="R1257"/>
          <cell r="S1257"/>
          <cell r="T1257"/>
          <cell r="U1257"/>
          <cell r="V1257"/>
          <cell r="W1257"/>
          <cell r="X1257"/>
          <cell r="Y1257"/>
          <cell r="Z1257"/>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cell r="C1258"/>
          <cell r="D1258"/>
          <cell r="E1258"/>
          <cell r="F1258"/>
          <cell r="G1258"/>
          <cell r="H1258"/>
          <cell r="I1258"/>
          <cell r="J1258"/>
          <cell r="K1258"/>
          <cell r="L1258"/>
          <cell r="M1258"/>
          <cell r="N1258"/>
          <cell r="O1258"/>
          <cell r="P1258"/>
          <cell r="Q1258"/>
          <cell r="R1258"/>
          <cell r="S1258"/>
          <cell r="T1258"/>
          <cell r="U1258"/>
          <cell r="V1258"/>
          <cell r="W1258"/>
          <cell r="X1258"/>
          <cell r="Y1258"/>
          <cell r="Z1258"/>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cell r="BM1258"/>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cell r="C1259"/>
          <cell r="D1259"/>
          <cell r="E1259"/>
          <cell r="F1259"/>
          <cell r="G1259"/>
          <cell r="H1259"/>
          <cell r="I1259"/>
          <cell r="J1259"/>
          <cell r="K1259"/>
          <cell r="L1259"/>
          <cell r="M1259"/>
          <cell r="N1259"/>
          <cell r="O1259"/>
          <cell r="P1259"/>
          <cell r="Q1259"/>
          <cell r="R1259"/>
          <cell r="S1259"/>
          <cell r="T1259"/>
          <cell r="U1259"/>
          <cell r="V1259"/>
          <cell r="W1259"/>
          <cell r="X1259"/>
          <cell r="Y1259"/>
          <cell r="Z1259"/>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cell r="C1260"/>
          <cell r="D1260"/>
          <cell r="E1260"/>
          <cell r="F1260"/>
          <cell r="G1260"/>
          <cell r="H1260"/>
          <cell r="I1260"/>
          <cell r="J1260"/>
          <cell r="K1260"/>
          <cell r="L1260"/>
          <cell r="M1260"/>
          <cell r="N1260"/>
          <cell r="O1260"/>
          <cell r="P1260"/>
          <cell r="Q1260"/>
          <cell r="R1260"/>
          <cell r="S1260"/>
          <cell r="T1260"/>
          <cell r="U1260"/>
          <cell r="V1260"/>
          <cell r="W1260"/>
          <cell r="X1260"/>
          <cell r="Y1260"/>
          <cell r="Z1260"/>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cell r="C1261"/>
          <cell r="D1261"/>
          <cell r="E1261"/>
          <cell r="F1261"/>
          <cell r="G1261"/>
          <cell r="H1261"/>
          <cell r="I1261"/>
          <cell r="J1261"/>
          <cell r="K1261"/>
          <cell r="L1261"/>
          <cell r="M1261"/>
          <cell r="N1261"/>
          <cell r="O1261"/>
          <cell r="P1261"/>
          <cell r="Q1261"/>
          <cell r="R1261"/>
          <cell r="S1261"/>
          <cell r="T1261"/>
          <cell r="U1261"/>
          <cell r="V1261"/>
          <cell r="W1261"/>
          <cell r="X1261"/>
          <cell r="Y1261"/>
          <cell r="Z1261"/>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cell r="C1262"/>
          <cell r="D1262"/>
          <cell r="E1262"/>
          <cell r="F1262"/>
          <cell r="G1262"/>
          <cell r="H1262"/>
          <cell r="I1262"/>
          <cell r="J1262"/>
          <cell r="K1262"/>
          <cell r="L1262"/>
          <cell r="M1262"/>
          <cell r="N1262"/>
          <cell r="O1262"/>
          <cell r="P1262"/>
          <cell r="Q1262"/>
          <cell r="R1262"/>
          <cell r="S1262"/>
          <cell r="T1262"/>
          <cell r="U1262"/>
          <cell r="V1262"/>
          <cell r="W1262"/>
          <cell r="X1262"/>
          <cell r="Y1262"/>
          <cell r="Z1262"/>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cell r="C1263"/>
          <cell r="D1263"/>
          <cell r="E1263"/>
          <cell r="F1263"/>
          <cell r="G1263"/>
          <cell r="H1263"/>
          <cell r="I1263"/>
          <cell r="J1263"/>
          <cell r="K1263"/>
          <cell r="L1263"/>
          <cell r="M1263"/>
          <cell r="N1263"/>
          <cell r="O1263"/>
          <cell r="P1263"/>
          <cell r="Q1263"/>
          <cell r="R1263"/>
          <cell r="S1263"/>
          <cell r="T1263"/>
          <cell r="U1263"/>
          <cell r="V1263"/>
          <cell r="W1263"/>
          <cell r="X1263"/>
          <cell r="Y1263"/>
          <cell r="Z1263"/>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cell r="C1264"/>
          <cell r="D1264"/>
          <cell r="E1264"/>
          <cell r="F1264"/>
          <cell r="G1264"/>
          <cell r="H1264"/>
          <cell r="I1264"/>
          <cell r="J1264"/>
          <cell r="K1264"/>
          <cell r="L1264"/>
          <cell r="M1264"/>
          <cell r="N1264"/>
          <cell r="O1264"/>
          <cell r="P1264"/>
          <cell r="Q1264"/>
          <cell r="R1264"/>
          <cell r="S1264"/>
          <cell r="T1264"/>
          <cell r="U1264"/>
          <cell r="V1264"/>
          <cell r="W1264"/>
          <cell r="X1264"/>
          <cell r="Y1264"/>
          <cell r="Z1264"/>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cell r="C1265"/>
          <cell r="D1265"/>
          <cell r="E1265"/>
          <cell r="F1265"/>
          <cell r="G1265"/>
          <cell r="H1265"/>
          <cell r="I1265"/>
          <cell r="J1265"/>
          <cell r="K1265"/>
          <cell r="L1265"/>
          <cell r="M1265"/>
          <cell r="N1265"/>
          <cell r="O1265"/>
          <cell r="P1265"/>
          <cell r="Q1265"/>
          <cell r="R1265"/>
          <cell r="S1265"/>
          <cell r="T1265"/>
          <cell r="U1265"/>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cell r="C1266"/>
          <cell r="D1266"/>
          <cell r="E1266"/>
          <cell r="F1266"/>
          <cell r="G1266"/>
          <cell r="H1266"/>
          <cell r="I1266"/>
          <cell r="J1266"/>
          <cell r="K1266"/>
          <cell r="L1266"/>
          <cell r="M1266"/>
          <cell r="N1266"/>
          <cell r="O1266"/>
          <cell r="P1266"/>
          <cell r="Q1266"/>
          <cell r="R1266"/>
          <cell r="S1266"/>
          <cell r="T1266"/>
          <cell r="U1266"/>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cell r="C1267"/>
          <cell r="D1267"/>
          <cell r="E1267"/>
          <cell r="F1267"/>
          <cell r="G1267"/>
          <cell r="H1267"/>
          <cell r="I1267"/>
          <cell r="J1267"/>
          <cell r="K1267"/>
          <cell r="L1267"/>
          <cell r="M1267"/>
          <cell r="N1267"/>
          <cell r="O1267"/>
          <cell r="P1267"/>
          <cell r="Q1267"/>
          <cell r="R1267"/>
          <cell r="S1267"/>
          <cell r="T1267"/>
          <cell r="U1267"/>
          <cell r="V1267"/>
          <cell r="W1267"/>
          <cell r="X1267"/>
          <cell r="Y1267"/>
          <cell r="Z1267"/>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cell r="C1268"/>
          <cell r="D1268"/>
          <cell r="E1268"/>
          <cell r="F1268"/>
          <cell r="G1268"/>
          <cell r="H1268"/>
          <cell r="I1268"/>
          <cell r="J1268"/>
          <cell r="K1268"/>
          <cell r="L1268"/>
          <cell r="M1268"/>
          <cell r="N1268"/>
          <cell r="O1268"/>
          <cell r="P1268"/>
          <cell r="Q1268"/>
          <cell r="R1268"/>
          <cell r="S1268"/>
          <cell r="T1268"/>
          <cell r="U1268"/>
          <cell r="V1268"/>
          <cell r="W1268"/>
          <cell r="X1268"/>
          <cell r="Y1268"/>
          <cell r="Z1268"/>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cell r="C1269"/>
          <cell r="D1269"/>
          <cell r="E1269"/>
          <cell r="F1269"/>
          <cell r="G1269"/>
          <cell r="H1269"/>
          <cell r="I1269"/>
          <cell r="J1269"/>
          <cell r="K1269"/>
          <cell r="L1269"/>
          <cell r="M1269"/>
          <cell r="N1269"/>
          <cell r="O1269"/>
          <cell r="P1269"/>
          <cell r="Q1269"/>
          <cell r="R1269"/>
          <cell r="S1269"/>
          <cell r="T1269"/>
          <cell r="U1269"/>
          <cell r="V1269"/>
          <cell r="W1269"/>
          <cell r="X1269"/>
          <cell r="Y1269"/>
          <cell r="Z1269"/>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cell r="C1270"/>
          <cell r="D1270"/>
          <cell r="E1270"/>
          <cell r="F1270"/>
          <cell r="G1270"/>
          <cell r="H1270"/>
          <cell r="I1270"/>
          <cell r="J1270"/>
          <cell r="K1270"/>
          <cell r="L1270"/>
          <cell r="M1270"/>
          <cell r="N1270"/>
          <cell r="O1270"/>
          <cell r="P1270"/>
          <cell r="Q1270"/>
          <cell r="R1270"/>
          <cell r="S1270"/>
          <cell r="T1270"/>
          <cell r="U1270"/>
          <cell r="V1270"/>
          <cell r="W1270"/>
          <cell r="X1270"/>
          <cell r="Y1270"/>
          <cell r="Z1270"/>
          <cell r="AA1270"/>
          <cell r="AB1270"/>
          <cell r="AC1270"/>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cell r="BM1270"/>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cell r="C1271"/>
          <cell r="D1271"/>
          <cell r="E1271"/>
          <cell r="F1271"/>
          <cell r="G1271"/>
          <cell r="H1271"/>
          <cell r="I1271"/>
          <cell r="J1271"/>
          <cell r="K1271"/>
          <cell r="L1271"/>
          <cell r="M1271"/>
          <cell r="N1271"/>
          <cell r="O1271"/>
          <cell r="P1271"/>
          <cell r="Q1271"/>
          <cell r="R1271"/>
          <cell r="S1271"/>
          <cell r="T1271"/>
          <cell r="U1271"/>
          <cell r="V1271"/>
          <cell r="W1271"/>
          <cell r="X1271"/>
          <cell r="Y1271"/>
          <cell r="Z1271"/>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cell r="BM1271"/>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cell r="C1272"/>
          <cell r="D1272"/>
          <cell r="E1272"/>
          <cell r="F1272"/>
          <cell r="G1272"/>
          <cell r="H1272"/>
          <cell r="I1272"/>
          <cell r="J1272"/>
          <cell r="K1272"/>
          <cell r="L1272"/>
          <cell r="M1272"/>
          <cell r="N1272"/>
          <cell r="O1272"/>
          <cell r="P1272"/>
          <cell r="Q1272"/>
          <cell r="R1272"/>
          <cell r="S1272"/>
          <cell r="T1272"/>
          <cell r="U1272"/>
          <cell r="V1272"/>
          <cell r="W1272"/>
          <cell r="X1272"/>
          <cell r="Y1272"/>
          <cell r="Z1272"/>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cell r="BM1272"/>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cell r="C1273"/>
          <cell r="D1273"/>
          <cell r="E1273"/>
          <cell r="F1273"/>
          <cell r="G1273"/>
          <cell r="H1273"/>
          <cell r="I1273"/>
          <cell r="J1273"/>
          <cell r="K1273"/>
          <cell r="L1273"/>
          <cell r="M1273"/>
          <cell r="N1273"/>
          <cell r="O1273"/>
          <cell r="P1273"/>
          <cell r="Q1273"/>
          <cell r="R1273"/>
          <cell r="S1273"/>
          <cell r="T1273"/>
          <cell r="U1273"/>
          <cell r="V1273"/>
          <cell r="W1273"/>
          <cell r="X1273"/>
          <cell r="Y1273"/>
          <cell r="Z1273"/>
          <cell r="AA1273"/>
          <cell r="AB1273"/>
          <cell r="AC1273"/>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cell r="BM1273"/>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cell r="C1274"/>
          <cell r="D1274"/>
          <cell r="E1274"/>
          <cell r="F1274"/>
          <cell r="G1274"/>
          <cell r="H1274"/>
          <cell r="I1274"/>
          <cell r="J1274"/>
          <cell r="K1274"/>
          <cell r="L1274"/>
          <cell r="M1274"/>
          <cell r="N1274"/>
          <cell r="O1274"/>
          <cell r="P1274"/>
          <cell r="Q1274"/>
          <cell r="R1274"/>
          <cell r="S1274"/>
          <cell r="T1274"/>
          <cell r="U1274"/>
          <cell r="V1274"/>
          <cell r="W1274"/>
          <cell r="X1274"/>
          <cell r="Y1274"/>
          <cell r="Z1274"/>
          <cell r="AA1274"/>
          <cell r="AB1274"/>
          <cell r="AC1274"/>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cell r="BM1274"/>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cell r="C1275"/>
          <cell r="D1275"/>
          <cell r="E1275"/>
          <cell r="F1275"/>
          <cell r="G1275"/>
          <cell r="H1275"/>
          <cell r="I1275"/>
          <cell r="J1275"/>
          <cell r="K1275"/>
          <cell r="L1275"/>
          <cell r="M1275"/>
          <cell r="N1275"/>
          <cell r="O1275"/>
          <cell r="P1275"/>
          <cell r="Q1275"/>
          <cell r="R1275"/>
          <cell r="S1275"/>
          <cell r="T1275"/>
          <cell r="U1275"/>
          <cell r="V1275"/>
          <cell r="W1275"/>
          <cell r="X1275"/>
          <cell r="Y1275"/>
          <cell r="Z1275"/>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cell r="BM1275"/>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cell r="C1276"/>
          <cell r="D1276"/>
          <cell r="E1276"/>
          <cell r="F1276"/>
          <cell r="G1276"/>
          <cell r="H1276"/>
          <cell r="I1276"/>
          <cell r="J1276"/>
          <cell r="K1276"/>
          <cell r="L1276"/>
          <cell r="M1276"/>
          <cell r="N1276"/>
          <cell r="O1276"/>
          <cell r="P1276"/>
          <cell r="Q1276"/>
          <cell r="R1276"/>
          <cell r="S1276"/>
          <cell r="T1276"/>
          <cell r="U1276"/>
          <cell r="V1276"/>
          <cell r="W1276"/>
          <cell r="X1276"/>
          <cell r="Y1276"/>
          <cell r="Z1276"/>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cell r="BM1276"/>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cell r="C1277"/>
          <cell r="D1277"/>
          <cell r="E1277"/>
          <cell r="F1277"/>
          <cell r="G1277"/>
          <cell r="H1277"/>
          <cell r="I1277"/>
          <cell r="J1277"/>
          <cell r="K1277"/>
          <cell r="L1277"/>
          <cell r="M1277"/>
          <cell r="N1277"/>
          <cell r="O1277"/>
          <cell r="P1277"/>
          <cell r="Q1277"/>
          <cell r="R1277"/>
          <cell r="S1277"/>
          <cell r="T1277"/>
          <cell r="U1277"/>
          <cell r="V1277"/>
          <cell r="W1277"/>
          <cell r="X1277"/>
          <cell r="Y1277"/>
          <cell r="Z1277"/>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cell r="BM1277"/>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cell r="C1278"/>
          <cell r="D1278"/>
          <cell r="E1278"/>
          <cell r="F1278"/>
          <cell r="G1278"/>
          <cell r="H1278"/>
          <cell r="I1278"/>
          <cell r="J1278"/>
          <cell r="K1278"/>
          <cell r="L1278"/>
          <cell r="M1278"/>
          <cell r="N1278"/>
          <cell r="O1278"/>
          <cell r="P1278"/>
          <cell r="Q1278"/>
          <cell r="R1278"/>
          <cell r="S1278"/>
          <cell r="T1278"/>
          <cell r="U1278"/>
          <cell r="V1278"/>
          <cell r="W1278"/>
          <cell r="X1278"/>
          <cell r="Y1278"/>
          <cell r="Z1278"/>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cell r="BM1278"/>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cell r="C1279"/>
          <cell r="D1279"/>
          <cell r="E1279"/>
          <cell r="F1279"/>
          <cell r="G1279"/>
          <cell r="H1279"/>
          <cell r="I1279"/>
          <cell r="J1279"/>
          <cell r="K1279"/>
          <cell r="L1279"/>
          <cell r="M1279"/>
          <cell r="N1279"/>
          <cell r="O1279"/>
          <cell r="P1279"/>
          <cell r="Q1279"/>
          <cell r="R1279"/>
          <cell r="S1279"/>
          <cell r="T1279"/>
          <cell r="U1279"/>
          <cell r="V1279"/>
          <cell r="W1279"/>
          <cell r="X1279"/>
          <cell r="Y1279"/>
          <cell r="Z1279"/>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cell r="BM1279"/>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cell r="C1280"/>
          <cell r="D1280"/>
          <cell r="E1280"/>
          <cell r="F1280"/>
          <cell r="G1280"/>
          <cell r="H1280"/>
          <cell r="I1280"/>
          <cell r="J1280"/>
          <cell r="K1280"/>
          <cell r="L1280"/>
          <cell r="M1280"/>
          <cell r="N1280"/>
          <cell r="O1280"/>
          <cell r="P1280"/>
          <cell r="Q1280"/>
          <cell r="R1280"/>
          <cell r="S1280"/>
          <cell r="T1280"/>
          <cell r="U1280"/>
          <cell r="V1280"/>
          <cell r="W1280"/>
          <cell r="X1280"/>
          <cell r="Y1280"/>
          <cell r="Z1280"/>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cell r="BM1280"/>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cell r="C1281"/>
          <cell r="D1281"/>
          <cell r="E1281"/>
          <cell r="F1281"/>
          <cell r="G1281"/>
          <cell r="H1281"/>
          <cell r="I1281"/>
          <cell r="J1281"/>
          <cell r="K1281"/>
          <cell r="L1281"/>
          <cell r="M1281"/>
          <cell r="N1281"/>
          <cell r="O1281"/>
          <cell r="P1281"/>
          <cell r="Q1281"/>
          <cell r="R1281"/>
          <cell r="S1281"/>
          <cell r="T1281"/>
          <cell r="U1281"/>
          <cell r="V1281"/>
          <cell r="W1281"/>
          <cell r="X1281"/>
          <cell r="Y1281"/>
          <cell r="Z1281"/>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cell r="BC1281"/>
          <cell r="BD1281"/>
          <cell r="BE1281"/>
          <cell r="BF1281"/>
          <cell r="BG1281"/>
          <cell r="BH1281"/>
          <cell r="BI1281"/>
          <cell r="BJ1281"/>
          <cell r="BK1281"/>
          <cell r="BL1281"/>
          <cell r="BM1281"/>
          <cell r="BN1281"/>
          <cell r="BO1281"/>
          <cell r="BP1281"/>
          <cell r="BQ1281"/>
          <cell r="BR1281"/>
          <cell r="BS1281"/>
          <cell r="BT1281"/>
          <cell r="BU1281"/>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cell r="C1282"/>
          <cell r="D1282"/>
          <cell r="E1282"/>
          <cell r="F1282"/>
          <cell r="G1282"/>
          <cell r="H1282"/>
          <cell r="I1282"/>
          <cell r="J1282"/>
          <cell r="K1282"/>
          <cell r="L1282"/>
          <cell r="M1282"/>
          <cell r="N1282"/>
          <cell r="O1282"/>
          <cell r="P1282"/>
          <cell r="Q1282"/>
          <cell r="R1282"/>
          <cell r="S1282"/>
          <cell r="T1282"/>
          <cell r="U1282"/>
          <cell r="V1282"/>
          <cell r="W1282"/>
          <cell r="X1282"/>
          <cell r="Y1282"/>
          <cell r="Z1282"/>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cell r="BC1282"/>
          <cell r="BD1282"/>
          <cell r="BE1282"/>
          <cell r="BF1282"/>
          <cell r="BG1282"/>
          <cell r="BH1282"/>
          <cell r="BI1282"/>
          <cell r="BJ1282"/>
          <cell r="BK1282"/>
          <cell r="BL1282"/>
          <cell r="BM1282"/>
          <cell r="BN1282"/>
          <cell r="BO1282"/>
          <cell r="BP1282"/>
          <cell r="BQ1282"/>
          <cell r="BR1282"/>
          <cell r="BS1282"/>
          <cell r="BT1282"/>
          <cell r="BU1282"/>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cell r="C1283"/>
          <cell r="D1283"/>
          <cell r="E1283"/>
          <cell r="F1283"/>
          <cell r="G1283"/>
          <cell r="H1283"/>
          <cell r="I1283"/>
          <cell r="J1283"/>
          <cell r="K1283"/>
          <cell r="L1283"/>
          <cell r="M1283"/>
          <cell r="N1283"/>
          <cell r="O1283"/>
          <cell r="P1283"/>
          <cell r="Q1283"/>
          <cell r="R1283"/>
          <cell r="S1283"/>
          <cell r="T1283"/>
          <cell r="U1283"/>
          <cell r="V1283"/>
          <cell r="W1283"/>
          <cell r="X1283"/>
          <cell r="Y1283"/>
          <cell r="Z1283"/>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cell r="BC1283"/>
          <cell r="BD1283"/>
          <cell r="BE1283"/>
          <cell r="BF1283"/>
          <cell r="BG1283"/>
          <cell r="BH1283"/>
          <cell r="BI1283"/>
          <cell r="BJ1283"/>
          <cell r="BK1283"/>
          <cell r="BL1283"/>
          <cell r="BM1283"/>
          <cell r="BN1283"/>
          <cell r="BO1283"/>
          <cell r="BP1283"/>
          <cell r="BQ1283"/>
          <cell r="BR1283"/>
          <cell r="BS1283"/>
          <cell r="BT1283"/>
          <cell r="BU1283"/>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cell r="C1284"/>
          <cell r="D1284"/>
          <cell r="E1284"/>
          <cell r="F1284"/>
          <cell r="G1284"/>
          <cell r="H1284"/>
          <cell r="I1284"/>
          <cell r="J1284"/>
          <cell r="K1284"/>
          <cell r="L1284"/>
          <cell r="M1284"/>
          <cell r="N1284"/>
          <cell r="O1284"/>
          <cell r="P1284"/>
          <cell r="Q1284"/>
          <cell r="R1284"/>
          <cell r="S1284"/>
          <cell r="T1284"/>
          <cell r="U1284"/>
          <cell r="V1284"/>
          <cell r="W1284"/>
          <cell r="X1284"/>
          <cell r="Y1284"/>
          <cell r="Z1284"/>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cell r="BC1284"/>
          <cell r="BD1284"/>
          <cell r="BE1284"/>
          <cell r="BF1284"/>
          <cell r="BG1284"/>
          <cell r="BH1284"/>
          <cell r="BI1284"/>
          <cell r="BJ1284"/>
          <cell r="BK1284"/>
          <cell r="BL1284"/>
          <cell r="BM1284"/>
          <cell r="BN1284"/>
          <cell r="BO1284"/>
          <cell r="BP1284"/>
          <cell r="BQ1284"/>
          <cell r="BR1284"/>
          <cell r="BS1284"/>
          <cell r="BT1284"/>
          <cell r="BU1284"/>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cell r="C1285"/>
          <cell r="D1285"/>
          <cell r="E1285"/>
          <cell r="F1285"/>
          <cell r="G1285"/>
          <cell r="H1285"/>
          <cell r="I1285"/>
          <cell r="J1285"/>
          <cell r="K1285"/>
          <cell r="L1285"/>
          <cell r="M1285"/>
          <cell r="N1285"/>
          <cell r="O1285"/>
          <cell r="P1285"/>
          <cell r="Q1285"/>
          <cell r="R1285"/>
          <cell r="S1285"/>
          <cell r="T1285"/>
          <cell r="U1285"/>
          <cell r="V1285"/>
          <cell r="W1285"/>
          <cell r="X1285"/>
          <cell r="Y1285"/>
          <cell r="Z1285"/>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cell r="BC1285"/>
          <cell r="BD1285"/>
          <cell r="BE1285"/>
          <cell r="BF1285"/>
          <cell r="BG1285"/>
          <cell r="BH1285"/>
          <cell r="BI1285"/>
          <cell r="BJ1285"/>
          <cell r="BK1285"/>
          <cell r="BL1285"/>
          <cell r="BM1285"/>
          <cell r="BN1285"/>
          <cell r="BO1285"/>
          <cell r="BP1285"/>
          <cell r="BQ1285"/>
          <cell r="BR1285"/>
          <cell r="BS1285"/>
          <cell r="BT1285"/>
          <cell r="BU1285"/>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cell r="C1286"/>
          <cell r="D1286"/>
          <cell r="E1286"/>
          <cell r="F1286"/>
          <cell r="G1286"/>
          <cell r="H1286"/>
          <cell r="I1286"/>
          <cell r="J1286"/>
          <cell r="K1286"/>
          <cell r="L1286"/>
          <cell r="M1286"/>
          <cell r="N1286"/>
          <cell r="O1286"/>
          <cell r="P1286"/>
          <cell r="Q1286"/>
          <cell r="R1286"/>
          <cell r="S1286"/>
          <cell r="T1286"/>
          <cell r="U1286"/>
          <cell r="V1286"/>
          <cell r="W1286"/>
          <cell r="X1286"/>
          <cell r="Y1286"/>
          <cell r="Z1286"/>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cell r="BC1286"/>
          <cell r="BD1286"/>
          <cell r="BE1286"/>
          <cell r="BF1286"/>
          <cell r="BG1286"/>
          <cell r="BH1286"/>
          <cell r="BI1286"/>
          <cell r="BJ1286"/>
          <cell r="BK1286"/>
          <cell r="BL1286"/>
          <cell r="BM1286"/>
          <cell r="BN1286"/>
          <cell r="BO1286"/>
          <cell r="BP1286"/>
          <cell r="BQ1286"/>
          <cell r="BR1286"/>
          <cell r="BS1286"/>
          <cell r="BT1286"/>
          <cell r="BU1286"/>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cell r="C1287"/>
          <cell r="D1287"/>
          <cell r="E1287"/>
          <cell r="F1287"/>
          <cell r="G1287"/>
          <cell r="H1287"/>
          <cell r="I1287"/>
          <cell r="J1287"/>
          <cell r="K1287"/>
          <cell r="L1287"/>
          <cell r="M1287"/>
          <cell r="N1287"/>
          <cell r="O1287"/>
          <cell r="P1287"/>
          <cell r="Q1287"/>
          <cell r="R1287"/>
          <cell r="S1287"/>
          <cell r="T1287"/>
          <cell r="U1287"/>
          <cell r="V1287"/>
          <cell r="W1287"/>
          <cell r="X1287"/>
          <cell r="Y1287"/>
          <cell r="Z1287"/>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cell r="BC1287"/>
          <cell r="BD1287"/>
          <cell r="BE1287"/>
          <cell r="BF1287"/>
          <cell r="BG1287"/>
          <cell r="BH1287"/>
          <cell r="BI1287"/>
          <cell r="BJ1287"/>
          <cell r="BK1287"/>
          <cell r="BL1287"/>
          <cell r="BM1287"/>
          <cell r="BN1287"/>
          <cell r="BO1287"/>
          <cell r="BP1287"/>
          <cell r="BQ1287"/>
          <cell r="BR1287"/>
          <cell r="BS1287"/>
          <cell r="BT1287"/>
          <cell r="BU1287"/>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cell r="C1288"/>
          <cell r="D1288"/>
          <cell r="E1288"/>
          <cell r="F1288"/>
          <cell r="G1288"/>
          <cell r="H1288"/>
          <cell r="I1288"/>
          <cell r="J1288"/>
          <cell r="K1288"/>
          <cell r="L1288"/>
          <cell r="M1288"/>
          <cell r="N1288"/>
          <cell r="O1288"/>
          <cell r="P1288"/>
          <cell r="Q1288"/>
          <cell r="R1288"/>
          <cell r="S1288"/>
          <cell r="T1288"/>
          <cell r="U1288"/>
          <cell r="V1288"/>
          <cell r="W1288"/>
          <cell r="X1288"/>
          <cell r="Y1288"/>
          <cell r="Z1288"/>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cell r="BC1288"/>
          <cell r="BD1288"/>
          <cell r="BE1288"/>
          <cell r="BF1288"/>
          <cell r="BG1288"/>
          <cell r="BH1288"/>
          <cell r="BI1288"/>
          <cell r="BJ1288"/>
          <cell r="BK1288"/>
          <cell r="BL1288"/>
          <cell r="BM1288"/>
          <cell r="BN1288"/>
          <cell r="BO1288"/>
          <cell r="BP1288"/>
          <cell r="BQ1288"/>
          <cell r="BR1288"/>
          <cell r="BS1288"/>
          <cell r="BT1288"/>
          <cell r="BU1288"/>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cell r="C1289"/>
          <cell r="D1289"/>
          <cell r="E1289"/>
          <cell r="F1289"/>
          <cell r="G1289"/>
          <cell r="H1289"/>
          <cell r="I1289"/>
          <cell r="J1289"/>
          <cell r="K1289"/>
          <cell r="L1289"/>
          <cell r="M1289"/>
          <cell r="N1289"/>
          <cell r="O1289"/>
          <cell r="P1289"/>
          <cell r="Q1289"/>
          <cell r="R1289"/>
          <cell r="S1289"/>
          <cell r="T1289"/>
          <cell r="U1289"/>
          <cell r="V1289"/>
          <cell r="W1289"/>
          <cell r="X1289"/>
          <cell r="Y1289"/>
          <cell r="Z1289"/>
          <cell r="AA1289"/>
          <cell r="AB1289"/>
          <cell r="AC1289"/>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cell r="BC1289"/>
          <cell r="BD1289"/>
          <cell r="BE1289"/>
          <cell r="BF1289"/>
          <cell r="BG1289"/>
          <cell r="BH1289"/>
          <cell r="BI1289"/>
          <cell r="BJ1289"/>
          <cell r="BK1289"/>
          <cell r="BL1289"/>
          <cell r="BM1289"/>
          <cell r="BN1289"/>
          <cell r="BO1289"/>
          <cell r="BP1289"/>
          <cell r="BQ1289"/>
          <cell r="BR1289"/>
          <cell r="BS1289"/>
          <cell r="BT1289"/>
          <cell r="BU1289"/>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cell r="C1290"/>
          <cell r="D1290"/>
          <cell r="E1290"/>
          <cell r="F1290"/>
          <cell r="G1290"/>
          <cell r="H1290"/>
          <cell r="I1290"/>
          <cell r="J1290"/>
          <cell r="K1290"/>
          <cell r="L1290"/>
          <cell r="M1290"/>
          <cell r="N1290"/>
          <cell r="O1290"/>
          <cell r="P1290"/>
          <cell r="Q1290"/>
          <cell r="R1290"/>
          <cell r="S1290"/>
          <cell r="T1290"/>
          <cell r="U1290"/>
          <cell r="V1290"/>
          <cell r="W1290"/>
          <cell r="X1290"/>
          <cell r="Y1290"/>
          <cell r="Z1290"/>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cell r="BC1290"/>
          <cell r="BD1290"/>
          <cell r="BE1290"/>
          <cell r="BF1290"/>
          <cell r="BG1290"/>
          <cell r="BH1290"/>
          <cell r="BI1290"/>
          <cell r="BJ1290"/>
          <cell r="BK1290"/>
          <cell r="BL1290"/>
          <cell r="BM1290"/>
          <cell r="BN1290"/>
          <cell r="BO1290"/>
          <cell r="BP1290"/>
          <cell r="BQ1290"/>
          <cell r="BR1290"/>
          <cell r="BS1290"/>
          <cell r="BT1290"/>
          <cell r="BU1290"/>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cell r="C1291"/>
          <cell r="D1291"/>
          <cell r="E1291"/>
          <cell r="F1291"/>
          <cell r="G1291"/>
          <cell r="H1291"/>
          <cell r="I1291"/>
          <cell r="J1291"/>
          <cell r="K1291"/>
          <cell r="L1291"/>
          <cell r="M1291"/>
          <cell r="N1291"/>
          <cell r="O1291"/>
          <cell r="P1291"/>
          <cell r="Q1291"/>
          <cell r="R1291"/>
          <cell r="S1291"/>
          <cell r="T1291"/>
          <cell r="U1291"/>
          <cell r="V1291"/>
          <cell r="W1291"/>
          <cell r="X1291"/>
          <cell r="Y1291"/>
          <cell r="Z1291"/>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cell r="BM1291"/>
          <cell r="BN1291"/>
          <cell r="BO1291"/>
          <cell r="BP1291"/>
          <cell r="BQ1291"/>
          <cell r="BR1291"/>
          <cell r="BS1291"/>
          <cell r="BT1291"/>
          <cell r="BU1291"/>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cell r="C1292"/>
          <cell r="D1292"/>
          <cell r="E1292"/>
          <cell r="F1292"/>
          <cell r="G1292"/>
          <cell r="H1292"/>
          <cell r="I1292"/>
          <cell r="J1292"/>
          <cell r="K1292"/>
          <cell r="L1292"/>
          <cell r="M1292"/>
          <cell r="N1292"/>
          <cell r="O1292"/>
          <cell r="P1292"/>
          <cell r="Q1292"/>
          <cell r="R1292"/>
          <cell r="S1292"/>
          <cell r="T1292"/>
          <cell r="U1292"/>
          <cell r="V1292"/>
          <cell r="W1292"/>
          <cell r="X1292"/>
          <cell r="Y1292"/>
          <cell r="Z1292"/>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cell r="BM1292"/>
          <cell r="BN1292"/>
          <cell r="BO1292"/>
          <cell r="BP1292"/>
          <cell r="BQ1292"/>
          <cell r="BR1292"/>
          <cell r="BS1292"/>
          <cell r="BT1292"/>
          <cell r="BU1292"/>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6" dataDxfId="24" headerRowBorderDxfId="25" tableBorderDxfId="23" totalsRowBorderDxfId="22">
  <autoFilter ref="A11:G41" xr:uid="{8FE68641-286D-4EE4-B360-FBEF11B51000}"/>
  <tableColumns count="7">
    <tableColumn id="1" xr3:uid="{EE1CCBA8-92CF-47D0-92F4-6EEDD6CA9BAB}" name="สถานะ" dataDxfId="21"/>
    <tableColumn id="2" xr3:uid="{F2E2A912-9F9B-43BC-AF31-F223879AF8AE}" name="p ชื่อ" dataDxfId="20"/>
    <tableColumn id="3" xr3:uid="{F9762750-2AD9-4F61-9411-E759DCE32FF0}" name="เลขบัตร" dataDxfId="19"/>
    <tableColumn id="5" xr3:uid="{1C4A74C8-60CF-4D06-A213-9ABAE7EB639B}" name="ที่ดิน (พบ / ไม่พบ)" dataDxfId="18"/>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8.8">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1" t="e">
        <f>#REF!</f>
        <v>#REF!</v>
      </c>
    </row>
    <row r="6" spans="1:26">
      <c r="A6" s="116" t="s">
        <v>157</v>
      </c>
      <c r="B6" s="55"/>
      <c r="C6" s="55"/>
      <c r="D6" s="55"/>
      <c r="E6" s="55"/>
      <c r="F6" s="55"/>
      <c r="G6" s="55"/>
      <c r="H6" s="55"/>
      <c r="I6" s="55"/>
      <c r="J6" s="55"/>
      <c r="K6" s="55"/>
      <c r="L6" s="55"/>
      <c r="M6" s="55"/>
      <c r="N6" s="55"/>
      <c r="O6" s="55"/>
      <c r="P6" s="55"/>
      <c r="Q6" s="55"/>
      <c r="S6" s="131"/>
      <c r="Y6" s="242"/>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2"/>
    </row>
    <row r="8" spans="1:26">
      <c r="A8" s="107"/>
      <c r="C8" s="236" t="s">
        <v>199</v>
      </c>
      <c r="D8" s="236"/>
      <c r="E8" s="236"/>
      <c r="F8" s="236"/>
      <c r="G8" s="236"/>
      <c r="H8" s="236"/>
      <c r="I8" s="236"/>
      <c r="J8" s="236"/>
      <c r="K8" s="236"/>
      <c r="L8" s="236"/>
      <c r="M8" s="236"/>
      <c r="N8" s="236"/>
      <c r="O8" s="236"/>
      <c r="P8" s="236"/>
      <c r="Q8" s="75" t="s">
        <v>118</v>
      </c>
      <c r="S8" s="79"/>
      <c r="V8" s="76"/>
      <c r="Y8" s="242"/>
    </row>
    <row r="9" spans="1:26">
      <c r="A9" s="235" t="s">
        <v>116</v>
      </c>
      <c r="B9" s="235"/>
      <c r="S9" s="79" t="s">
        <v>196</v>
      </c>
      <c r="V9" s="76"/>
      <c r="X9" s="95"/>
      <c r="Y9" s="243"/>
    </row>
    <row r="10" spans="1:26">
      <c r="A10" s="235"/>
      <c r="B10" s="235"/>
      <c r="C10" s="236" t="s">
        <v>201</v>
      </c>
      <c r="D10" s="236"/>
      <c r="E10" s="236"/>
      <c r="F10" s="236"/>
      <c r="G10" s="236"/>
      <c r="H10" s="236"/>
      <c r="I10" s="236"/>
      <c r="J10" s="236"/>
      <c r="K10" s="236"/>
      <c r="L10" s="236"/>
      <c r="M10" s="236"/>
      <c r="N10" s="236"/>
      <c r="O10" s="236"/>
      <c r="P10" s="236"/>
      <c r="Q10" s="75" t="s">
        <v>119</v>
      </c>
      <c r="S10" s="134" t="s">
        <v>198</v>
      </c>
      <c r="T10" s="133" t="e">
        <f>#REF!</f>
        <v>#REF!</v>
      </c>
      <c r="U10" s="95"/>
      <c r="V10" s="95"/>
      <c r="W10" s="95"/>
      <c r="X10" s="244"/>
      <c r="Y10" s="244"/>
    </row>
    <row r="11" spans="1:26">
      <c r="A11" s="107"/>
      <c r="E11" s="106"/>
      <c r="S11" s="79" t="s">
        <v>197</v>
      </c>
      <c r="T11" s="79"/>
      <c r="U11" s="79"/>
      <c r="V11" s="79"/>
      <c r="X11" s="244"/>
      <c r="Y11" s="244"/>
    </row>
    <row r="12" spans="1:26" ht="21.75" customHeight="1">
      <c r="A12" s="107"/>
      <c r="O12" s="108"/>
      <c r="P12" s="108"/>
      <c r="Q12" s="108"/>
      <c r="R12" s="108"/>
      <c r="S12" s="134" t="s">
        <v>198</v>
      </c>
      <c r="T12" s="249" t="e">
        <f>#REF!</f>
        <v>#REF!</v>
      </c>
      <c r="U12" s="249"/>
      <c r="V12" s="249"/>
      <c r="W12" s="249"/>
      <c r="X12" s="245"/>
      <c r="Y12" s="245"/>
    </row>
    <row r="13" spans="1:26" ht="21.75" customHeight="1" thickBot="1">
      <c r="A13" s="107" t="s">
        <v>158</v>
      </c>
      <c r="F13" s="236" t="s">
        <v>159</v>
      </c>
      <c r="G13" s="236"/>
      <c r="H13" s="236"/>
      <c r="I13" s="236"/>
      <c r="J13" s="236"/>
      <c r="K13" s="236"/>
      <c r="L13" s="236"/>
      <c r="M13" s="236"/>
      <c r="N13" s="236"/>
      <c r="O13" s="236"/>
      <c r="P13" s="236"/>
      <c r="S13" s="130"/>
      <c r="T13" s="130"/>
      <c r="U13" s="128"/>
      <c r="V13" s="128"/>
      <c r="W13" s="128"/>
      <c r="X13" s="248" t="e">
        <f>#REF!</f>
        <v>#REF!</v>
      </c>
      <c r="Y13" s="248"/>
    </row>
    <row r="14" spans="1:26">
      <c r="A14" s="107"/>
      <c r="S14" s="129"/>
      <c r="T14" s="129"/>
      <c r="U14" s="246" t="e">
        <f>#REF!</f>
        <v>#REF!</v>
      </c>
      <c r="V14" s="246"/>
      <c r="W14" s="246"/>
      <c r="X14" s="247"/>
      <c r="Y14" s="76" t="s">
        <v>132</v>
      </c>
    </row>
    <row r="15" spans="1:26" ht="23.4">
      <c r="A15" s="120" t="s">
        <v>160</v>
      </c>
    </row>
    <row r="16" spans="1:26">
      <c r="B16" s="75" t="s">
        <v>161</v>
      </c>
      <c r="C16" s="118" t="s">
        <v>186</v>
      </c>
      <c r="D16" s="118"/>
      <c r="E16" s="118"/>
      <c r="F16" s="118"/>
      <c r="G16" s="118"/>
      <c r="H16" s="118"/>
      <c r="I16" s="75" t="s">
        <v>62</v>
      </c>
      <c r="J16" s="238" t="e">
        <f>#REF!</f>
        <v>#REF!</v>
      </c>
      <c r="K16" s="238"/>
      <c r="L16" s="238"/>
      <c r="M16" s="238"/>
      <c r="N16" s="238"/>
      <c r="O16" s="75" t="s">
        <v>99</v>
      </c>
      <c r="P16" s="237" t="e">
        <f>#REF!</f>
        <v>#REF!</v>
      </c>
      <c r="Q16" s="237"/>
      <c r="R16" s="240" t="s">
        <v>187</v>
      </c>
      <c r="S16" s="240"/>
      <c r="T16" s="117"/>
      <c r="U16" s="117"/>
      <c r="V16" s="117"/>
      <c r="W16" s="117"/>
      <c r="X16" s="117"/>
      <c r="Y16" s="117"/>
      <c r="Z16" s="118"/>
    </row>
    <row r="17" spans="1:26">
      <c r="B17" s="75" t="s">
        <v>162</v>
      </c>
      <c r="C17" s="118"/>
      <c r="D17" s="118"/>
      <c r="E17" s="118"/>
      <c r="F17" s="118"/>
      <c r="G17" s="118"/>
      <c r="H17" s="118"/>
      <c r="I17" s="75" t="s">
        <v>62</v>
      </c>
      <c r="J17" s="238"/>
      <c r="K17" s="238"/>
      <c r="L17" s="238"/>
      <c r="M17" s="238"/>
      <c r="N17" s="238"/>
      <c r="O17" s="75" t="s">
        <v>99</v>
      </c>
      <c r="P17" s="237"/>
      <c r="Q17" s="237"/>
      <c r="R17" s="240" t="s">
        <v>187</v>
      </c>
      <c r="S17" s="240"/>
      <c r="T17" s="117"/>
      <c r="U17" s="117"/>
      <c r="V17" s="117"/>
      <c r="W17" s="117"/>
      <c r="X17" s="117"/>
      <c r="Y17" s="117"/>
      <c r="Z17" s="118"/>
    </row>
    <row r="18" spans="1:26">
      <c r="B18" s="75" t="s">
        <v>163</v>
      </c>
      <c r="C18" s="118"/>
      <c r="D18" s="118"/>
      <c r="E18" s="118"/>
      <c r="F18" s="118"/>
      <c r="G18" s="118"/>
      <c r="H18" s="118"/>
      <c r="I18" s="75" t="s">
        <v>62</v>
      </c>
      <c r="J18" s="238"/>
      <c r="K18" s="238"/>
      <c r="L18" s="238"/>
      <c r="M18" s="238"/>
      <c r="N18" s="238"/>
      <c r="O18" s="75" t="s">
        <v>99</v>
      </c>
      <c r="P18" s="237"/>
      <c r="Q18" s="237"/>
      <c r="R18" s="240" t="s">
        <v>187</v>
      </c>
      <c r="S18" s="240"/>
      <c r="T18" s="117"/>
      <c r="U18" s="117"/>
      <c r="V18" s="117"/>
      <c r="W18" s="117"/>
      <c r="X18" s="117"/>
      <c r="Y18" s="117"/>
      <c r="Z18" s="118"/>
    </row>
    <row r="19" spans="1:26">
      <c r="A19" s="79"/>
      <c r="B19" s="75" t="s">
        <v>164</v>
      </c>
      <c r="C19" s="118"/>
      <c r="D19" s="118"/>
      <c r="E19" s="118"/>
      <c r="F19" s="118"/>
      <c r="G19" s="118"/>
      <c r="H19" s="118"/>
      <c r="I19" s="75" t="s">
        <v>62</v>
      </c>
      <c r="J19" s="238"/>
      <c r="K19" s="238"/>
      <c r="L19" s="238"/>
      <c r="M19" s="238"/>
      <c r="N19" s="238"/>
      <c r="O19" s="75" t="s">
        <v>99</v>
      </c>
      <c r="P19" s="237"/>
      <c r="Q19" s="237"/>
      <c r="R19" s="240" t="s">
        <v>187</v>
      </c>
      <c r="S19" s="240"/>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9"/>
      <c r="G32" s="239"/>
      <c r="H32" s="239"/>
      <c r="I32" s="239"/>
      <c r="J32" s="75" t="s">
        <v>180</v>
      </c>
      <c r="O32" s="75" t="s">
        <v>182</v>
      </c>
      <c r="Q32" s="123"/>
      <c r="R32" s="123"/>
      <c r="S32" s="123"/>
      <c r="T32" s="124" t="s">
        <v>184</v>
      </c>
      <c r="U32" s="87" t="s">
        <v>183</v>
      </c>
      <c r="V32" s="87"/>
      <c r="W32" s="125"/>
      <c r="X32" s="125"/>
      <c r="Y32" s="125"/>
    </row>
    <row r="33" spans="1:25">
      <c r="A33" s="124" t="s">
        <v>184</v>
      </c>
      <c r="B33" s="75" t="s">
        <v>185</v>
      </c>
      <c r="F33" s="239"/>
      <c r="G33" s="239"/>
      <c r="H33" s="239"/>
      <c r="I33" s="239"/>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topLeftCell="A10" workbookViewId="0">
      <selection activeCell="B7" sqref="B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240</v>
      </c>
      <c r="I1" s="250">
        <v>388</v>
      </c>
    </row>
    <row r="2" spans="1:11">
      <c r="A2" s="143" t="s">
        <v>249</v>
      </c>
      <c r="B2" s="145" t="str" cm="1">
        <f t="array" ref="B2">_xlfn.IFS(I1&lt;850,VLOOKUP(I1,[1]บังคับคดี!$B:$ZZ,60,0),AND(I1&gt;=850,I1&lt;1435),VLOOKUP(I1,'[1]บังคับคดีใหม่ ปี2563-2564'!$B:$ZZ,63,0),I1&gt;=1435,VLOOKUP(I1,'[1]สืบทรัพย์ ปี 2564-25666'!$B:$ZZ,71,0))</f>
        <v>นางสาวอรญาหรือบังอร   โยธาใหญ่</v>
      </c>
      <c r="C2" s="175" t="s">
        <v>73</v>
      </c>
      <c r="D2" s="145" t="str" cm="1">
        <f t="array" ref="D2">_xlfn.IFS(I1&lt;850,VLOOKUP(I1,[1]บังคับคดี!$B:$ZZ,10,0),AND(I1&gt;=850,I1&lt;1435),VLOOKUP(I1,'[1]บังคับคดีใหม่ ปี2563-2564'!$B:$ZZ,11,0),I1&gt;=1435,VLOOKUP(I1,'[1]สืบทรัพย์ ปี 2564-25666'!$B:$ZZ,11,0))</f>
        <v>ฝาง</v>
      </c>
      <c r="E2" s="153" t="s">
        <v>254</v>
      </c>
      <c r="F2" s="145">
        <v>2</v>
      </c>
      <c r="I2" s="250"/>
    </row>
    <row r="3" spans="1:11">
      <c r="A3" s="143" t="s">
        <v>250</v>
      </c>
      <c r="B3" s="144" t="str" cm="1">
        <f t="array" ref="B3">_xlfn.IFS(I1&lt;850,VLOOKUP(I1,[1]บังคับคดี!$B:$ZZ,13,0),AND(I1&gt;=850,I1&lt;1435),VLOOKUP(I1,'[1]บังคับคดีใหม่ ปี2563-2564'!$B:$ZZ,14,0),I1&gt;=1435,VLOOKUP(I1,'[1]สืบทรัพย์ ปี 2564-25666'!$B:$ZZ,14,0))</f>
        <v>ชพค. เกื้อกูล</v>
      </c>
      <c r="C3" s="175" t="s">
        <v>208</v>
      </c>
      <c r="D3" s="147" cm="1">
        <f t="array" ref="D3">_xlfn.IFS(I1&lt;850,VLOOKUP(I1,[1]บังคับคดี!$B:$ZZ,59,0),AND(I1&gt;=850,I1&lt;1435),VLOOKUP(I1,'[1]บังคับคดีใหม่ ปี2563-2564'!$B:$ZZ,64,0),I1&gt;=1435,VLOOKUP(I1,'[1]สืบทรัพย์ ปี 2564-25666'!$B:$ZZ,72,0))</f>
        <v>823860010504</v>
      </c>
      <c r="E3" s="153" t="s">
        <v>253</v>
      </c>
      <c r="F3" s="149"/>
      <c r="I3" s="250"/>
    </row>
    <row r="4" spans="1:11">
      <c r="A4" s="143" t="s">
        <v>251</v>
      </c>
      <c r="B4" s="146" cm="1">
        <f t="array" ref="B4">_xlfn.IFS(I1&lt;850,VLOOKUP(I1,[1]บังคับคดี!$B:$ZZ,5,0),AND(I1&gt;=850,I1&lt;1435),VLOOKUP(I1,'[1]บังคับคดีใหม่ ปี2563-2564'!$B:$ZZ,6,0),I1&gt;=1435,VLOOKUP(I1,'[1]สืบทรัพย์ ปี 2564-25666'!$B:$ZZ,6,0))</f>
        <v>800021822328</v>
      </c>
      <c r="C4" s="176" t="s">
        <v>262</v>
      </c>
      <c r="D4" s="219">
        <v>241739</v>
      </c>
      <c r="E4" s="222" t="s">
        <v>334</v>
      </c>
      <c r="F4" s="219"/>
      <c r="I4" s="157" t="s">
        <v>242</v>
      </c>
    </row>
    <row r="5" spans="1:11">
      <c r="A5" s="143" t="s">
        <v>252</v>
      </c>
      <c r="B5" s="144" t="str" cm="1">
        <f t="array" ref="B5">_xlfn.IFS(I1&lt;850,VLOOKUP(I1,[1]บังคับคดี!$B:$ZZ,17,0),AND(I1&gt;=850,I1&lt;1435),VLOOKUP(I1,'[1]บังคับคดีใหม่ ปี2563-2564'!$B:$ZZ,18,0),I1&gt;=1435,VLOOKUP(I1,'[1]สืบทรัพย์ ปี 2564-25666'!$B:$ZZ,18,0))</f>
        <v>จังหวัดฝาง</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ผบ.1185/2561</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ผบ.1383/2561</v>
      </c>
      <c r="I5" s="157" t="s">
        <v>255</v>
      </c>
    </row>
    <row r="6" spans="1:11">
      <c r="A6" s="153" t="s">
        <v>335</v>
      </c>
      <c r="B6" s="171">
        <v>578062.18999999994</v>
      </c>
      <c r="C6" s="225" t="s">
        <v>341</v>
      </c>
      <c r="D6" s="148">
        <v>243893</v>
      </c>
    </row>
    <row r="7" spans="1:11">
      <c r="A7" s="153"/>
      <c r="B7" s="190"/>
      <c r="D7" s="191"/>
    </row>
    <row r="8" spans="1:11">
      <c r="A8" s="153" t="s">
        <v>275</v>
      </c>
      <c r="B8" s="145" t="s">
        <v>365</v>
      </c>
      <c r="C8" s="175" t="s">
        <v>313</v>
      </c>
      <c r="D8" s="145">
        <v>28</v>
      </c>
      <c r="E8" s="175" t="s">
        <v>276</v>
      </c>
      <c r="F8" s="192">
        <v>1560100415109</v>
      </c>
      <c r="G8"/>
    </row>
    <row r="9" spans="1:11">
      <c r="A9" s="153" t="s">
        <v>323</v>
      </c>
      <c r="B9" s="220">
        <v>243912</v>
      </c>
      <c r="D9"/>
    </row>
    <row r="10" spans="1:11">
      <c r="A10" s="153"/>
      <c r="B10"/>
      <c r="C10"/>
      <c r="D10"/>
    </row>
    <row r="11" spans="1:11">
      <c r="A11" s="155" t="s">
        <v>241</v>
      </c>
      <c r="B11" s="160" t="s">
        <v>246</v>
      </c>
      <c r="C11" s="177" t="s">
        <v>228</v>
      </c>
      <c r="D11" s="150" t="s">
        <v>244</v>
      </c>
      <c r="E11" s="150" t="s">
        <v>235</v>
      </c>
      <c r="F11" s="150" t="s">
        <v>257</v>
      </c>
      <c r="G11" s="150" t="s">
        <v>243</v>
      </c>
      <c r="H11" s="140"/>
      <c r="I11" s="156" t="s">
        <v>232</v>
      </c>
      <c r="J11" s="156"/>
      <c r="K11" s="156"/>
    </row>
    <row r="12" spans="1:11" s="151" customFormat="1" ht="21.75" customHeight="1">
      <c r="A12" s="230" t="s">
        <v>344</v>
      </c>
      <c r="B12" s="232"/>
      <c r="C12" s="203"/>
      <c r="D12" s="152"/>
      <c r="E12" s="152"/>
      <c r="F12" s="169"/>
      <c r="G12" s="152"/>
      <c r="I12" s="251" t="s">
        <v>239</v>
      </c>
      <c r="J12" s="251"/>
      <c r="K12" s="251"/>
    </row>
    <row r="13" spans="1:11" s="151" customFormat="1">
      <c r="A13" s="165" t="str">
        <f>IF(B16="","จำเลย1","จำเลยที่ 1")</f>
        <v>จำเลย1</v>
      </c>
      <c r="B13" s="158" t="s">
        <v>351</v>
      </c>
      <c r="C13" s="203">
        <v>3500900361719</v>
      </c>
      <c r="D13" s="152"/>
      <c r="E13" s="158"/>
      <c r="F13" s="169"/>
      <c r="G13" s="152"/>
      <c r="I13" s="251"/>
      <c r="J13" s="251"/>
      <c r="K13" s="251"/>
    </row>
    <row r="14" spans="1:11" s="151" customFormat="1">
      <c r="A14" s="165" t="str">
        <f>IF(B16="","คู่สมรสจำเลยที่1","คู่สมรสจำเลยที่ 1")</f>
        <v>คู่สมรสจำเลยที่1</v>
      </c>
      <c r="B14" s="158" t="s">
        <v>352</v>
      </c>
      <c r="C14" s="203">
        <v>3500900356057</v>
      </c>
      <c r="D14" s="152"/>
      <c r="E14" s="158"/>
      <c r="F14" s="169"/>
      <c r="G14" s="152"/>
      <c r="I14" s="166" t="s">
        <v>245</v>
      </c>
      <c r="J14" s="166"/>
      <c r="K14" s="166"/>
    </row>
    <row r="15" spans="1:11" s="151" customFormat="1">
      <c r="A15" s="230" t="s">
        <v>357</v>
      </c>
      <c r="B15" s="158" t="s">
        <v>353</v>
      </c>
      <c r="C15" s="203">
        <v>3500900361743</v>
      </c>
      <c r="D15" s="152"/>
      <c r="E15" s="158"/>
      <c r="F15" s="169"/>
      <c r="G15" s="152"/>
      <c r="I15" s="166" t="s">
        <v>247</v>
      </c>
      <c r="J15" s="166"/>
      <c r="K15" s="166"/>
    </row>
    <row r="16" spans="1:11" s="151" customFormat="1">
      <c r="A16" s="165" t="s">
        <v>211</v>
      </c>
      <c r="B16" s="158"/>
      <c r="C16" s="203"/>
      <c r="D16" s="152"/>
      <c r="E16" s="158"/>
      <c r="F16" s="169"/>
      <c r="G16" s="152"/>
      <c r="I16" s="166" t="s">
        <v>336</v>
      </c>
      <c r="J16" s="166"/>
      <c r="K16" s="166"/>
    </row>
    <row r="17" spans="1:12" s="151" customFormat="1">
      <c r="A17" s="165" t="s">
        <v>213</v>
      </c>
      <c r="B17" s="158"/>
      <c r="C17" s="203"/>
      <c r="D17" s="152"/>
      <c r="E17" s="158"/>
      <c r="F17" s="169"/>
      <c r="G17" s="152"/>
      <c r="I17" s="166" t="s">
        <v>337</v>
      </c>
      <c r="J17" s="166"/>
      <c r="K17" s="166"/>
    </row>
    <row r="18" spans="1:12" s="151" customFormat="1" ht="21.75" customHeight="1">
      <c r="A18" s="230" t="s">
        <v>358</v>
      </c>
      <c r="B18" s="158" t="s">
        <v>354</v>
      </c>
      <c r="C18" s="203">
        <v>1500900026191</v>
      </c>
      <c r="D18" s="152"/>
      <c r="E18" s="158"/>
      <c r="F18" s="169"/>
      <c r="G18" s="152"/>
      <c r="I18" s="166" t="s">
        <v>338</v>
      </c>
      <c r="J18" s="159"/>
      <c r="K18" s="159"/>
    </row>
    <row r="19" spans="1:12" s="151" customFormat="1" ht="21.75" customHeight="1">
      <c r="A19" s="165" t="s">
        <v>212</v>
      </c>
      <c r="B19" s="158"/>
      <c r="C19" s="203"/>
      <c r="D19" s="152"/>
      <c r="E19" s="158"/>
      <c r="F19" s="169"/>
      <c r="G19" s="152"/>
      <c r="I19" s="224" t="s">
        <v>339</v>
      </c>
      <c r="J19" s="221"/>
      <c r="K19" s="221"/>
    </row>
    <row r="20" spans="1:12" s="151" customFormat="1">
      <c r="A20" s="165" t="s">
        <v>214</v>
      </c>
      <c r="B20" s="158"/>
      <c r="C20" s="203"/>
      <c r="D20" s="152"/>
      <c r="E20" s="158"/>
      <c r="F20" s="169"/>
      <c r="G20" s="152"/>
      <c r="I20" s="221"/>
      <c r="J20" s="221"/>
      <c r="K20" s="221"/>
    </row>
    <row r="21" spans="1:12" s="151" customFormat="1">
      <c r="A21" s="230" t="s">
        <v>359</v>
      </c>
      <c r="B21" s="158" t="s">
        <v>355</v>
      </c>
      <c r="C21" s="203">
        <v>1500900157490</v>
      </c>
      <c r="D21" s="152"/>
      <c r="E21" s="158"/>
      <c r="F21" s="169"/>
      <c r="G21" s="152"/>
    </row>
    <row r="22" spans="1:12" s="151" customFormat="1">
      <c r="A22" s="165" t="s">
        <v>360</v>
      </c>
      <c r="B22" s="158" t="s">
        <v>356</v>
      </c>
      <c r="C22" s="203">
        <v>3500900361701</v>
      </c>
      <c r="D22" s="152"/>
      <c r="E22" s="158"/>
      <c r="F22" s="169"/>
      <c r="G22" s="152"/>
      <c r="I22" s="151" t="s">
        <v>259</v>
      </c>
    </row>
    <row r="23" spans="1:12" s="151" customFormat="1">
      <c r="A23" s="165" t="s">
        <v>361</v>
      </c>
      <c r="B23" s="158" t="s">
        <v>152</v>
      </c>
      <c r="C23" s="203" t="s">
        <v>152</v>
      </c>
      <c r="D23" s="152"/>
      <c r="E23" s="158"/>
      <c r="F23" s="169"/>
      <c r="G23" s="152"/>
      <c r="I23" s="151" t="str">
        <f>CONCATENATE(I1," - รายงานผลสืบทรัพย์ ราย ",B2," ",C2,D2," (สืบรอบที่ ",F2,")")</f>
        <v>388 - รายงานผลสืบทรัพย์ ราย นางสาวอรญาหรือบังอร   โยธาใหญ่ สาขาฝาง (สืบรอบที่ 2)</v>
      </c>
    </row>
    <row r="24" spans="1:12" s="151" customFormat="1">
      <c r="A24" s="230" t="s">
        <v>345</v>
      </c>
      <c r="B24" s="158"/>
      <c r="C24" s="203"/>
      <c r="D24" s="152"/>
      <c r="E24" s="158"/>
      <c r="F24" s="169"/>
      <c r="G24" s="152"/>
      <c r="I24" s="158"/>
      <c r="J24" s="223"/>
      <c r="K24" s="223"/>
      <c r="L24" s="223"/>
    </row>
    <row r="25" spans="1:12" s="151" customFormat="1">
      <c r="A25" s="165" t="s">
        <v>215</v>
      </c>
      <c r="B25" s="158"/>
      <c r="C25" s="203"/>
      <c r="D25" s="152"/>
      <c r="E25" s="158"/>
      <c r="F25" s="169"/>
      <c r="G25" s="152"/>
      <c r="J25" s="223"/>
      <c r="K25" s="223"/>
      <c r="L25" s="223"/>
    </row>
    <row r="26" spans="1:12" s="151" customFormat="1">
      <c r="A26" s="165" t="s">
        <v>217</v>
      </c>
      <c r="B26" s="158"/>
      <c r="C26" s="203"/>
      <c r="D26" s="152"/>
      <c r="E26" s="167"/>
      <c r="F26" s="170"/>
      <c r="G26" s="152"/>
      <c r="J26" s="223"/>
      <c r="K26" s="223"/>
      <c r="L26" s="223"/>
    </row>
    <row r="27" spans="1:12" s="151" customFormat="1">
      <c r="A27" s="230" t="s">
        <v>346</v>
      </c>
      <c r="B27" s="158"/>
      <c r="C27" s="203"/>
      <c r="D27" s="152"/>
      <c r="E27" s="167"/>
      <c r="F27" s="229"/>
      <c r="G27" s="152"/>
    </row>
    <row r="28" spans="1:12" s="151" customFormat="1">
      <c r="A28" s="165" t="s">
        <v>216</v>
      </c>
      <c r="B28" s="158"/>
      <c r="C28" s="203"/>
      <c r="D28" s="152"/>
      <c r="E28" s="158"/>
      <c r="F28" s="169"/>
      <c r="G28" s="152"/>
    </row>
    <row r="29" spans="1:12" s="151" customFormat="1">
      <c r="A29" s="165" t="s">
        <v>218</v>
      </c>
      <c r="B29" s="158"/>
      <c r="C29" s="203"/>
      <c r="D29" s="152"/>
      <c r="E29" s="158"/>
      <c r="F29" s="169"/>
      <c r="G29" s="152"/>
    </row>
    <row r="30" spans="1:12" s="151" customFormat="1">
      <c r="A30" s="230" t="s">
        <v>347</v>
      </c>
      <c r="B30" s="158"/>
      <c r="C30" s="203"/>
      <c r="D30" s="152"/>
      <c r="E30" s="158"/>
      <c r="F30" s="169"/>
      <c r="G30" s="152"/>
    </row>
    <row r="31" spans="1:12" s="151" customFormat="1">
      <c r="A31" s="165" t="s">
        <v>221</v>
      </c>
      <c r="B31" s="158"/>
      <c r="C31" s="203"/>
      <c r="D31" s="152"/>
      <c r="E31" s="158"/>
      <c r="F31" s="169"/>
      <c r="G31" s="152"/>
    </row>
    <row r="32" spans="1:12">
      <c r="A32" s="165" t="s">
        <v>225</v>
      </c>
      <c r="B32" s="158"/>
      <c r="C32" s="203"/>
      <c r="D32" s="152"/>
      <c r="E32" s="158"/>
      <c r="F32" s="169"/>
      <c r="G32" s="152"/>
    </row>
    <row r="33" spans="1:7">
      <c r="A33" s="230" t="s">
        <v>348</v>
      </c>
      <c r="B33" s="158"/>
      <c r="C33" s="203"/>
      <c r="D33" s="152"/>
      <c r="E33" s="158"/>
      <c r="F33" s="169"/>
      <c r="G33" s="152"/>
    </row>
    <row r="34" spans="1:7">
      <c r="A34" s="165" t="s">
        <v>222</v>
      </c>
      <c r="B34" s="158"/>
      <c r="C34" s="203"/>
      <c r="D34" s="152"/>
      <c r="E34" s="158"/>
      <c r="F34" s="169"/>
      <c r="G34" s="152"/>
    </row>
    <row r="35" spans="1:7">
      <c r="A35" s="165" t="s">
        <v>226</v>
      </c>
      <c r="B35" s="158"/>
      <c r="C35" s="203"/>
      <c r="D35" s="152"/>
      <c r="E35" s="167"/>
      <c r="F35" s="170"/>
      <c r="G35" s="152"/>
    </row>
    <row r="36" spans="1:7">
      <c r="A36" s="230" t="s">
        <v>349</v>
      </c>
      <c r="B36" s="158"/>
      <c r="C36" s="203"/>
      <c r="D36" s="152"/>
      <c r="E36" s="167"/>
      <c r="F36" s="229"/>
      <c r="G36" s="152"/>
    </row>
    <row r="37" spans="1:7">
      <c r="A37" s="165" t="s">
        <v>223</v>
      </c>
      <c r="B37" s="158"/>
      <c r="C37" s="203"/>
      <c r="D37" s="152"/>
      <c r="E37" s="158"/>
      <c r="F37" s="169"/>
      <c r="G37" s="152"/>
    </row>
    <row r="38" spans="1:7">
      <c r="A38" s="165" t="s">
        <v>227</v>
      </c>
      <c r="B38" s="158"/>
      <c r="C38" s="203"/>
      <c r="D38" s="152"/>
      <c r="E38" s="158"/>
      <c r="F38" s="169"/>
      <c r="G38" s="152"/>
    </row>
    <row r="39" spans="1:7">
      <c r="A39" s="230" t="s">
        <v>350</v>
      </c>
      <c r="B39" s="158"/>
      <c r="C39" s="203"/>
      <c r="D39" s="152"/>
      <c r="E39" s="158"/>
      <c r="F39" s="169"/>
      <c r="G39" s="152"/>
    </row>
    <row r="40" spans="1:7">
      <c r="A40" s="165" t="s">
        <v>224</v>
      </c>
      <c r="B40" s="158"/>
      <c r="C40" s="203"/>
      <c r="D40" s="152"/>
      <c r="E40" s="158"/>
      <c r="F40" s="169"/>
      <c r="G40" s="152"/>
    </row>
    <row r="41" spans="1:7">
      <c r="A41" s="168" t="s">
        <v>220</v>
      </c>
      <c r="B41" s="158"/>
      <c r="C41" s="204"/>
      <c r="D41" s="152"/>
      <c r="E41" s="158"/>
      <c r="F41" s="169"/>
      <c r="G41" s="152"/>
    </row>
    <row r="43" spans="1:7">
      <c r="A43" s="172" t="s">
        <v>258</v>
      </c>
      <c r="D43" s="173" t="s">
        <v>257</v>
      </c>
      <c r="E43" s="178">
        <v>47000</v>
      </c>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zoomScaleNormal="100" zoomScaleSheetLayoutView="100" workbookViewId="0">
      <selection activeCell="AM4" sqref="AM4"/>
    </sheetView>
  </sheetViews>
  <sheetFormatPr defaultColWidth="6.09765625" defaultRowHeight="21"/>
  <cols>
    <col min="1" max="9" width="2.19921875" style="2" customWidth="1"/>
    <col min="10" max="10" width="3.09765625" style="2" customWidth="1"/>
    <col min="1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80" t="str">
        <f>CONCATENATE("รายงานการสืบทรัพย์ (ข้อมูล ณ วันที่ ",TEXT(Sheet1!D6,"d ดดดด yyyy"),")")</f>
        <v>รายงานการสืบทรัพย์ (ข้อมูล ณ วันที่ 2 ตุลาคม 2567)</v>
      </c>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4" t="str">
        <f>Sheet1!B2</f>
        <v>นางสาวอรญาหรือบังอร   โยธาใหญ่</v>
      </c>
      <c r="F4" s="274"/>
      <c r="G4" s="274"/>
      <c r="H4" s="274"/>
      <c r="I4" s="274"/>
      <c r="J4" s="274"/>
      <c r="K4" s="274"/>
      <c r="L4" s="274"/>
      <c r="M4" s="274"/>
      <c r="N4" s="274"/>
      <c r="O4" s="274"/>
      <c r="P4" s="274"/>
      <c r="Q4" s="274"/>
      <c r="R4" s="274"/>
      <c r="S4" s="274"/>
      <c r="T4" s="274"/>
      <c r="U4" s="255" t="s">
        <v>73</v>
      </c>
      <c r="V4" s="255"/>
      <c r="W4" s="274" t="str">
        <f>Sheet1!D2</f>
        <v>ฝาง</v>
      </c>
      <c r="X4" s="274"/>
      <c r="Y4" s="274"/>
      <c r="Z4" s="274"/>
      <c r="AA4" s="274"/>
      <c r="AB4" s="274"/>
      <c r="AC4" s="274"/>
      <c r="AD4" s="274"/>
      <c r="AE4" s="274"/>
      <c r="AF4" s="274"/>
      <c r="AG4" s="274"/>
      <c r="AH4" s="274"/>
      <c r="AI4" s="274"/>
      <c r="AJ4" s="274"/>
      <c r="AK4" s="138"/>
      <c r="AL4" s="186" t="s">
        <v>259</v>
      </c>
      <c r="AM4" s="185" t="s">
        <v>366</v>
      </c>
      <c r="AO4" s="161" t="s">
        <v>238</v>
      </c>
      <c r="AP4" s="138"/>
      <c r="AQ4" s="138"/>
    </row>
    <row r="5" spans="1:43">
      <c r="A5" s="19" t="s">
        <v>206</v>
      </c>
      <c r="B5" s="137"/>
      <c r="D5" s="274" t="str">
        <f>Sheet1!B3</f>
        <v>ชพค. เกื้อกูล</v>
      </c>
      <c r="E5" s="274"/>
      <c r="F5" s="274"/>
      <c r="G5" s="274"/>
      <c r="H5" s="274"/>
      <c r="I5" s="274"/>
      <c r="J5" s="274"/>
      <c r="K5" s="274"/>
      <c r="L5" s="274"/>
      <c r="M5" s="274"/>
      <c r="N5" s="274"/>
      <c r="O5" s="274"/>
      <c r="P5" s="274"/>
      <c r="Q5" s="274"/>
      <c r="R5" s="274"/>
      <c r="S5" s="255" t="s">
        <v>208</v>
      </c>
      <c r="T5" s="255"/>
      <c r="U5" s="255"/>
      <c r="V5" s="255"/>
      <c r="W5" s="281">
        <f>IF(OR(Sheet1!D3=0,Sheet1!D3="-"),"-",Sheet1!D3)</f>
        <v>823860010504</v>
      </c>
      <c r="X5" s="281"/>
      <c r="Y5" s="281"/>
      <c r="Z5" s="281"/>
      <c r="AA5" s="281"/>
      <c r="AB5" s="281"/>
      <c r="AC5" s="281"/>
      <c r="AD5" s="281"/>
      <c r="AE5" s="281"/>
      <c r="AF5" s="281"/>
      <c r="AG5" s="281"/>
      <c r="AH5" s="281"/>
      <c r="AI5" s="281"/>
      <c r="AJ5" s="281"/>
      <c r="AK5" s="138"/>
      <c r="AL5" s="151" t="str">
        <f>CONCATENATE(Sheet1!I1,"(",RIGHT(AL1,2),") - รายงานผลสืบทรัพย์ ราย ",Sheet1!B2," ",Sheet1!C2,Sheet1!D2," (สืบรอบที่ ",Sheet1!F2,")",IF(Sheet1!B43=""," - ไม่พบทรัพย์",""))</f>
        <v>388(67) - รายงานผลสืบทรัพย์ ราย นางสาวอรญาหรือบังอร   โยธาใหญ่ สาขาฝาง (สืบรอบที่ 2) - ไม่พบทรัพย์</v>
      </c>
      <c r="AM5" s="138"/>
      <c r="AO5" s="162" t="s">
        <v>256</v>
      </c>
      <c r="AP5" s="138"/>
      <c r="AQ5" s="138"/>
    </row>
    <row r="6" spans="1:43">
      <c r="A6" s="19" t="s">
        <v>207</v>
      </c>
      <c r="B6" s="137"/>
      <c r="F6" s="275">
        <f>Sheet1!B4</f>
        <v>800021822328</v>
      </c>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138"/>
      <c r="AL6" s="2" t="s">
        <v>340</v>
      </c>
      <c r="AO6" s="162" t="s">
        <v>248</v>
      </c>
      <c r="AP6" s="138"/>
      <c r="AQ6" s="138"/>
    </row>
    <row r="7" spans="1:43">
      <c r="A7" s="19" t="s">
        <v>63</v>
      </c>
      <c r="B7" s="137"/>
      <c r="C7" s="274" t="str">
        <f>Sheet1!B5</f>
        <v>จังหวัดฝาง</v>
      </c>
      <c r="D7" s="274"/>
      <c r="E7" s="274"/>
      <c r="F7" s="274"/>
      <c r="G7" s="274"/>
      <c r="H7" s="274"/>
      <c r="I7" s="274"/>
      <c r="J7" s="274"/>
      <c r="K7" s="254" t="s">
        <v>209</v>
      </c>
      <c r="L7" s="254"/>
      <c r="M7" s="254"/>
      <c r="N7" s="254"/>
      <c r="O7" s="254"/>
      <c r="P7" s="254"/>
      <c r="Q7" s="282" t="str">
        <f>Sheet1!D5</f>
        <v>ผบ.1185/2561</v>
      </c>
      <c r="R7" s="282"/>
      <c r="S7" s="282"/>
      <c r="T7" s="282"/>
      <c r="U7" s="282"/>
      <c r="V7" s="282"/>
      <c r="W7" s="282"/>
      <c r="X7" s="253" t="s">
        <v>210</v>
      </c>
      <c r="Y7" s="253"/>
      <c r="Z7" s="253"/>
      <c r="AA7" s="253"/>
      <c r="AB7" s="253"/>
      <c r="AC7" s="253"/>
      <c r="AD7" s="282" t="str">
        <f>Sheet1!F5</f>
        <v>ผบ.1383/2561</v>
      </c>
      <c r="AE7" s="282"/>
      <c r="AF7" s="282"/>
      <c r="AG7" s="282"/>
      <c r="AH7" s="282"/>
      <c r="AI7" s="282"/>
      <c r="AJ7" s="282"/>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hidden="1">
      <c r="A9" s="19"/>
      <c r="B9" s="2" t="str">
        <f>Sheet1!A12</f>
        <v>ทายาทโดยธรรม จำเลยที่ 1</v>
      </c>
      <c r="G9" s="231"/>
      <c r="H9" s="231"/>
      <c r="I9" s="231"/>
      <c r="J9" s="231"/>
      <c r="K9" s="252">
        <f>VLOOKUP(B9,Sheet1!A11:G41,2,0)</f>
        <v>0</v>
      </c>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138"/>
      <c r="AN9" s="138"/>
      <c r="AO9" s="163"/>
      <c r="AP9" s="138"/>
      <c r="AQ9" s="138"/>
    </row>
    <row r="10" spans="1:43">
      <c r="A10" s="19"/>
      <c r="B10" s="2" t="str">
        <f>Sheet1!A13</f>
        <v>จำเลย1</v>
      </c>
      <c r="F10" s="252" t="str">
        <f>VLOOKUP(B10,Sheet1!A11:G41,2,0)</f>
        <v>นางสาวอรญษ โยธาใหญ่</v>
      </c>
      <c r="G10" s="252"/>
      <c r="H10" s="252"/>
      <c r="I10" s="252"/>
      <c r="J10" s="252"/>
      <c r="K10" s="252"/>
      <c r="L10" s="252"/>
      <c r="M10" s="252"/>
      <c r="N10" s="252"/>
      <c r="O10" s="252"/>
      <c r="P10" s="252"/>
      <c r="Q10" s="252"/>
      <c r="R10" s="252"/>
      <c r="S10" s="2" t="str">
        <f>Sheet1!A14</f>
        <v>คู่สมรสจำเลยที่1</v>
      </c>
      <c r="Y10" s="277" t="str">
        <f>VLOOKUP(S10,Sheet1!A11:G41,2,0)</f>
        <v>นายพรมมา โป่งแก้ว</v>
      </c>
      <c r="Z10" s="277"/>
      <c r="AA10" s="277"/>
      <c r="AB10" s="277"/>
      <c r="AC10" s="277"/>
      <c r="AD10" s="277"/>
      <c r="AE10" s="277"/>
      <c r="AF10" s="277"/>
      <c r="AG10" s="277"/>
      <c r="AH10" s="277"/>
      <c r="AI10" s="277"/>
      <c r="AJ10" s="277"/>
      <c r="AK10" s="138"/>
      <c r="AN10" s="138"/>
      <c r="AO10" s="163" t="s">
        <v>232</v>
      </c>
      <c r="AP10" s="138"/>
      <c r="AQ10" s="138"/>
    </row>
    <row r="11" spans="1:43">
      <c r="A11" s="19"/>
      <c r="B11" s="2" t="str">
        <f>Sheet1!A15</f>
        <v>ทายาทโดยธรรม ผู้ค้ำที่ 1</v>
      </c>
      <c r="G11" s="231"/>
      <c r="H11" s="231"/>
      <c r="I11" s="231"/>
      <c r="J11" s="231"/>
      <c r="K11" s="252" t="str">
        <f>VLOOKUP(B11,Sheet1!A13:G43,2,0)</f>
        <v>นายประสาน ธิติเศรษฐโสภณ</v>
      </c>
      <c r="L11" s="252"/>
      <c r="M11" s="252"/>
      <c r="N11" s="252"/>
      <c r="O11" s="252"/>
      <c r="P11" s="252"/>
      <c r="Q11" s="252"/>
      <c r="R11" s="252"/>
      <c r="S11" s="252"/>
      <c r="T11" s="252"/>
      <c r="U11" s="252"/>
      <c r="V11" s="252"/>
      <c r="W11" s="252"/>
      <c r="X11" s="252"/>
      <c r="Y11" s="252"/>
      <c r="Z11" s="252"/>
      <c r="AA11" s="252"/>
      <c r="AB11" s="252"/>
      <c r="AC11" s="252"/>
      <c r="AD11" s="252"/>
      <c r="AE11" s="252"/>
      <c r="AF11" s="252"/>
      <c r="AG11" s="252"/>
      <c r="AH11" s="252"/>
      <c r="AI11" s="252"/>
      <c r="AJ11" s="252"/>
      <c r="AK11" s="138"/>
      <c r="AN11" s="138"/>
      <c r="AO11" s="163"/>
      <c r="AP11" s="138"/>
      <c r="AQ11" s="138"/>
    </row>
    <row r="12" spans="1:43" hidden="1">
      <c r="A12" s="19"/>
      <c r="B12" s="2" t="str">
        <f>Sheet1!A16</f>
        <v>จำเลยที่ 2</v>
      </c>
      <c r="F12" s="252">
        <f>VLOOKUP(B12,Sheet1!A13:G43,2,0)</f>
        <v>0</v>
      </c>
      <c r="G12" s="252"/>
      <c r="H12" s="252"/>
      <c r="I12" s="252"/>
      <c r="J12" s="252"/>
      <c r="K12" s="252"/>
      <c r="L12" s="252"/>
      <c r="M12" s="252"/>
      <c r="N12" s="252"/>
      <c r="O12" s="252"/>
      <c r="P12" s="252"/>
      <c r="Q12" s="252"/>
      <c r="R12" s="252"/>
      <c r="S12" s="2" t="str">
        <f>Sheet1!A17</f>
        <v>คู่สมรสจำเลยที่ 2</v>
      </c>
      <c r="Y12" s="267">
        <f>VLOOKUP(S12,Sheet1!A13:G43,2,0)</f>
        <v>0</v>
      </c>
      <c r="Z12" s="267"/>
      <c r="AA12" s="267"/>
      <c r="AB12" s="267"/>
      <c r="AC12" s="267"/>
      <c r="AD12" s="267"/>
      <c r="AE12" s="267"/>
      <c r="AF12" s="267"/>
      <c r="AG12" s="267"/>
      <c r="AH12" s="267"/>
      <c r="AI12" s="267"/>
      <c r="AJ12" s="267"/>
      <c r="AK12" s="138"/>
      <c r="AN12" s="138"/>
      <c r="AO12" s="164" t="s">
        <v>233</v>
      </c>
      <c r="AP12" s="138"/>
      <c r="AQ12" s="138"/>
    </row>
    <row r="13" spans="1:43">
      <c r="A13" s="19"/>
      <c r="B13" s="2" t="str">
        <f>Sheet1!A18</f>
        <v>ทายาทโดยธรรม ผู้ค้ำที่ 2</v>
      </c>
      <c r="G13" s="231"/>
      <c r="H13" s="231"/>
      <c r="I13" s="231"/>
      <c r="J13" s="231"/>
      <c r="K13" s="252" t="str">
        <f>VLOOKUP(B13,Sheet1!A15:G45,2,0)</f>
        <v>นางเจษฎาพร ปิมปา</v>
      </c>
      <c r="L13" s="252"/>
      <c r="M13" s="252"/>
      <c r="N13" s="252"/>
      <c r="O13" s="252"/>
      <c r="P13" s="252"/>
      <c r="Q13" s="252"/>
      <c r="R13" s="252"/>
      <c r="S13" s="252"/>
      <c r="T13" s="252"/>
      <c r="U13" s="252"/>
      <c r="V13" s="252"/>
      <c r="W13" s="252"/>
      <c r="X13" s="252"/>
      <c r="Y13" s="252"/>
      <c r="Z13" s="252"/>
      <c r="AA13" s="252"/>
      <c r="AB13" s="252"/>
      <c r="AC13" s="252"/>
      <c r="AD13" s="252"/>
      <c r="AE13" s="252"/>
      <c r="AF13" s="252"/>
      <c r="AG13" s="252"/>
      <c r="AH13" s="252"/>
      <c r="AI13" s="252"/>
      <c r="AJ13" s="252"/>
      <c r="AK13" s="138"/>
      <c r="AN13" s="138"/>
      <c r="AO13" s="163"/>
      <c r="AP13" s="138"/>
      <c r="AQ13" s="138"/>
    </row>
    <row r="14" spans="1:43" hidden="1">
      <c r="A14" s="19"/>
      <c r="B14" s="2" t="str">
        <f>Sheet1!A19</f>
        <v>จำเลยที่ 3</v>
      </c>
      <c r="F14" s="252">
        <f>VLOOKUP(B14,Sheet1!A15:G45,2,0)</f>
        <v>0</v>
      </c>
      <c r="G14" s="252"/>
      <c r="H14" s="252"/>
      <c r="I14" s="252"/>
      <c r="J14" s="252"/>
      <c r="K14" s="252"/>
      <c r="L14" s="252"/>
      <c r="M14" s="252"/>
      <c r="N14" s="252"/>
      <c r="O14" s="252"/>
      <c r="P14" s="252"/>
      <c r="Q14" s="252"/>
      <c r="R14" s="252"/>
      <c r="S14" s="2" t="str">
        <f>Sheet1!A20</f>
        <v>คู่สมรสจำเลยที่ 3</v>
      </c>
      <c r="Y14" s="267">
        <f>VLOOKUP(S14,Sheet1!A15:G45,2,0)</f>
        <v>0</v>
      </c>
      <c r="Z14" s="267"/>
      <c r="AA14" s="267"/>
      <c r="AB14" s="267"/>
      <c r="AC14" s="267"/>
      <c r="AD14" s="267"/>
      <c r="AE14" s="267"/>
      <c r="AF14" s="267"/>
      <c r="AG14" s="267"/>
      <c r="AH14" s="267"/>
      <c r="AI14" s="267"/>
      <c r="AJ14" s="267"/>
      <c r="AK14" s="138"/>
      <c r="AL14" s="138"/>
      <c r="AM14" s="138"/>
      <c r="AN14" s="138"/>
      <c r="AO14" s="164" t="s">
        <v>234</v>
      </c>
      <c r="AP14" s="138"/>
      <c r="AQ14" s="138"/>
    </row>
    <row r="15" spans="1:43">
      <c r="A15" s="19"/>
      <c r="B15" s="2" t="str">
        <f>Sheet1!A21</f>
        <v>ทายาทโดยธรรม ผู้ค้ำที่ 3</v>
      </c>
      <c r="G15" s="231"/>
      <c r="H15" s="231"/>
      <c r="I15" s="231"/>
      <c r="J15" s="231"/>
      <c r="K15" s="252" t="str">
        <f>VLOOKUP(B15,Sheet1!A17:G47,2,0)</f>
        <v>นางสาวศุภาภรณ์ ธิติเศรษฐโสภณ</v>
      </c>
      <c r="L15" s="252"/>
      <c r="M15" s="252"/>
      <c r="N15" s="252"/>
      <c r="O15" s="252"/>
      <c r="P15" s="252"/>
      <c r="Q15" s="252"/>
      <c r="R15" s="252"/>
      <c r="S15" s="252"/>
      <c r="T15" s="252"/>
      <c r="U15" s="252"/>
      <c r="V15" s="252"/>
      <c r="W15" s="252"/>
      <c r="X15" s="252"/>
      <c r="Y15" s="252"/>
      <c r="Z15" s="252"/>
      <c r="AA15" s="252"/>
      <c r="AB15" s="252"/>
      <c r="AC15" s="252"/>
      <c r="AD15" s="252"/>
      <c r="AE15" s="252"/>
      <c r="AF15" s="252"/>
      <c r="AG15" s="252"/>
      <c r="AH15" s="252"/>
      <c r="AI15" s="252"/>
      <c r="AJ15" s="252"/>
      <c r="AK15" s="138"/>
      <c r="AN15" s="138"/>
      <c r="AO15" s="163"/>
      <c r="AP15" s="138"/>
      <c r="AQ15" s="138"/>
    </row>
    <row r="16" spans="1:43">
      <c r="A16" s="19"/>
      <c r="B16" s="2" t="str">
        <f>Sheet1!A22</f>
        <v>ผู้ค้ำ</v>
      </c>
      <c r="F16" s="252" t="str">
        <f>VLOOKUP(B16,Sheet1!A17:G47,2,0)</f>
        <v>นางวัชราภรณ์ ธิติเศรษฐโสภณ</v>
      </c>
      <c r="G16" s="252"/>
      <c r="H16" s="252"/>
      <c r="I16" s="252"/>
      <c r="J16" s="252"/>
      <c r="K16" s="252"/>
      <c r="L16" s="252"/>
      <c r="M16" s="252"/>
      <c r="N16" s="252"/>
      <c r="O16" s="252"/>
      <c r="P16" s="252"/>
      <c r="Q16" s="252"/>
      <c r="R16" s="252"/>
      <c r="S16" s="2" t="str">
        <f>Sheet1!A23</f>
        <v>คู่สมรสผู้ค้ำ</v>
      </c>
      <c r="Y16" s="267" t="str">
        <f>VLOOKUP(S16,Sheet1!A17:G47,2,0)</f>
        <v>-</v>
      </c>
      <c r="Z16" s="267"/>
      <c r="AA16" s="267"/>
      <c r="AB16" s="267"/>
      <c r="AC16" s="267"/>
      <c r="AD16" s="267"/>
      <c r="AE16" s="267"/>
      <c r="AF16" s="267"/>
      <c r="AG16" s="267"/>
      <c r="AH16" s="267"/>
      <c r="AI16" s="267"/>
      <c r="AJ16" s="267"/>
      <c r="AK16" s="138"/>
      <c r="AL16" s="138"/>
      <c r="AM16" s="138"/>
      <c r="AN16" s="138"/>
      <c r="AO16" s="164"/>
      <c r="AP16" s="138"/>
      <c r="AQ16" s="138"/>
    </row>
    <row r="17" spans="1:43" hidden="1">
      <c r="A17" s="19"/>
      <c r="B17" s="2" t="str">
        <f>Sheet1!A24</f>
        <v>ทายาทโดยธรรม จำเลยที่ 5</v>
      </c>
      <c r="G17" s="231"/>
      <c r="H17" s="231"/>
      <c r="I17" s="231"/>
      <c r="J17" s="231"/>
      <c r="K17" s="252">
        <f>VLOOKUP(B17,Sheet1!A19:G49,2,0)</f>
        <v>0</v>
      </c>
      <c r="L17" s="252"/>
      <c r="M17" s="252"/>
      <c r="N17" s="252"/>
      <c r="O17" s="252"/>
      <c r="P17" s="252"/>
      <c r="Q17" s="252"/>
      <c r="R17" s="252"/>
      <c r="S17" s="252"/>
      <c r="T17" s="252"/>
      <c r="U17" s="252"/>
      <c r="V17" s="252"/>
      <c r="W17" s="252"/>
      <c r="X17" s="252"/>
      <c r="Y17" s="252"/>
      <c r="Z17" s="252"/>
      <c r="AA17" s="252"/>
      <c r="AB17" s="252"/>
      <c r="AC17" s="252"/>
      <c r="AD17" s="252"/>
      <c r="AE17" s="252"/>
      <c r="AF17" s="252"/>
      <c r="AG17" s="252"/>
      <c r="AH17" s="252"/>
      <c r="AI17" s="252"/>
      <c r="AJ17" s="252"/>
      <c r="AK17" s="138"/>
      <c r="AN17" s="138"/>
      <c r="AO17" s="163"/>
      <c r="AP17" s="138"/>
      <c r="AQ17" s="138"/>
    </row>
    <row r="18" spans="1:43" hidden="1">
      <c r="A18" s="19"/>
      <c r="B18" s="2" t="str">
        <f>Sheet1!A25</f>
        <v>จำเลยที่ 5</v>
      </c>
      <c r="F18" s="252">
        <f>VLOOKUP(B18,Sheet1!A19:G49,2,0)</f>
        <v>0</v>
      </c>
      <c r="G18" s="252"/>
      <c r="H18" s="252"/>
      <c r="I18" s="252"/>
      <c r="J18" s="252"/>
      <c r="K18" s="252"/>
      <c r="L18" s="252"/>
      <c r="M18" s="252"/>
      <c r="N18" s="252"/>
      <c r="O18" s="252"/>
      <c r="P18" s="252"/>
      <c r="Q18" s="252"/>
      <c r="R18" s="252"/>
      <c r="S18" s="2" t="str">
        <f>Sheet1!A26</f>
        <v>คู่สมรสจำเลยที่ 5</v>
      </c>
      <c r="Y18" s="267">
        <f>VLOOKUP(S18,Sheet1!A19:G49,2,0)</f>
        <v>0</v>
      </c>
      <c r="Z18" s="267"/>
      <c r="AA18" s="267"/>
      <c r="AB18" s="267"/>
      <c r="AC18" s="267"/>
      <c r="AD18" s="267"/>
      <c r="AE18" s="267"/>
      <c r="AF18" s="267"/>
      <c r="AG18" s="267"/>
      <c r="AH18" s="267"/>
      <c r="AI18" s="267"/>
      <c r="AJ18" s="267"/>
      <c r="AK18" s="138"/>
      <c r="AL18" s="138"/>
      <c r="AM18" s="138"/>
      <c r="AN18" s="138"/>
      <c r="AO18" s="138"/>
      <c r="AP18" s="138"/>
      <c r="AQ18" s="138"/>
    </row>
    <row r="19" spans="1:43" hidden="1">
      <c r="A19" s="19"/>
      <c r="B19" s="2" t="str">
        <f>Sheet1!A27</f>
        <v>ทายาทโดยธรรม จำเลยที่ 6</v>
      </c>
      <c r="G19" s="231"/>
      <c r="H19" s="231"/>
      <c r="I19" s="231"/>
      <c r="J19" s="231"/>
      <c r="K19" s="252">
        <f>VLOOKUP(B19,Sheet1!A21:G51,2,0)</f>
        <v>0</v>
      </c>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138"/>
      <c r="AN19" s="138"/>
      <c r="AO19" s="163"/>
      <c r="AP19" s="138"/>
      <c r="AQ19" s="138"/>
    </row>
    <row r="20" spans="1:43" hidden="1">
      <c r="A20" s="19"/>
      <c r="B20" s="2" t="str">
        <f>Sheet1!A28</f>
        <v>จำเลยที่ 6</v>
      </c>
      <c r="F20" s="252">
        <f>VLOOKUP(B20,Sheet1!A21:G51,2,0)</f>
        <v>0</v>
      </c>
      <c r="G20" s="252"/>
      <c r="H20" s="252"/>
      <c r="I20" s="252"/>
      <c r="J20" s="252"/>
      <c r="K20" s="252"/>
      <c r="L20" s="252"/>
      <c r="M20" s="252"/>
      <c r="N20" s="252"/>
      <c r="O20" s="252"/>
      <c r="P20" s="252"/>
      <c r="Q20" s="252"/>
      <c r="R20" s="252"/>
      <c r="S20" s="2" t="str">
        <f>Sheet1!A29</f>
        <v>คู่สมรสจำเลยที่ 6</v>
      </c>
      <c r="Y20" s="267">
        <f>VLOOKUP(S20,Sheet1!A21:G51,2,0)</f>
        <v>0</v>
      </c>
      <c r="Z20" s="267"/>
      <c r="AA20" s="267"/>
      <c r="AB20" s="267"/>
      <c r="AC20" s="267"/>
      <c r="AD20" s="267"/>
      <c r="AE20" s="267"/>
      <c r="AF20" s="267"/>
      <c r="AG20" s="267"/>
      <c r="AH20" s="267"/>
      <c r="AI20" s="267"/>
      <c r="AJ20" s="267"/>
      <c r="AK20" s="138"/>
      <c r="AL20" s="138"/>
      <c r="AM20" s="138"/>
      <c r="AN20" s="138"/>
      <c r="AO20" s="138"/>
      <c r="AP20" s="138"/>
      <c r="AQ20" s="138"/>
    </row>
    <row r="21" spans="1:43" hidden="1">
      <c r="A21" s="19"/>
      <c r="B21" s="2" t="str">
        <f>Sheet1!A30</f>
        <v>ทายาทโดยธรรม จำเลยที่ 7</v>
      </c>
      <c r="G21" s="231"/>
      <c r="H21" s="231"/>
      <c r="I21" s="231"/>
      <c r="J21" s="231"/>
      <c r="K21" s="252">
        <f>VLOOKUP(B21,Sheet1!A23:G53,2,0)</f>
        <v>0</v>
      </c>
      <c r="L21" s="252"/>
      <c r="M21" s="252"/>
      <c r="N21" s="252"/>
      <c r="O21" s="252"/>
      <c r="P21" s="252"/>
      <c r="Q21" s="252"/>
      <c r="R21" s="252"/>
      <c r="S21" s="252"/>
      <c r="T21" s="252"/>
      <c r="U21" s="252"/>
      <c r="V21" s="252"/>
      <c r="W21" s="252"/>
      <c r="X21" s="252"/>
      <c r="Y21" s="252"/>
      <c r="Z21" s="252"/>
      <c r="AA21" s="252"/>
      <c r="AB21" s="252"/>
      <c r="AC21" s="252"/>
      <c r="AD21" s="252"/>
      <c r="AE21" s="252"/>
      <c r="AF21" s="252"/>
      <c r="AG21" s="252"/>
      <c r="AH21" s="252"/>
      <c r="AI21" s="252"/>
      <c r="AJ21" s="252"/>
      <c r="AK21" s="138"/>
      <c r="AN21" s="138"/>
      <c r="AO21" s="163"/>
      <c r="AP21" s="138"/>
      <c r="AQ21" s="138"/>
    </row>
    <row r="22" spans="1:43" hidden="1">
      <c r="A22" s="19"/>
      <c r="B22" s="2" t="str">
        <f>Sheet1!A31</f>
        <v>จำเลยที่ 7</v>
      </c>
      <c r="F22" s="252">
        <f>VLOOKUP(B22,Sheet1!A23:G53,2,0)</f>
        <v>0</v>
      </c>
      <c r="G22" s="252"/>
      <c r="H22" s="252"/>
      <c r="I22" s="252"/>
      <c r="J22" s="252"/>
      <c r="K22" s="252"/>
      <c r="L22" s="252"/>
      <c r="M22" s="252"/>
      <c r="N22" s="252"/>
      <c r="O22" s="252"/>
      <c r="P22" s="252"/>
      <c r="Q22" s="252"/>
      <c r="R22" s="252"/>
      <c r="S22" s="2" t="str">
        <f>Sheet1!A32</f>
        <v>คู่สมรสจำเลยที่ 7</v>
      </c>
      <c r="Y22" s="267">
        <f>VLOOKUP(S22,Sheet1!A23:G53,2,0)</f>
        <v>0</v>
      </c>
      <c r="Z22" s="267"/>
      <c r="AA22" s="267"/>
      <c r="AB22" s="267"/>
      <c r="AC22" s="267"/>
      <c r="AD22" s="267"/>
      <c r="AE22" s="267"/>
      <c r="AF22" s="267"/>
      <c r="AG22" s="267"/>
      <c r="AH22" s="267"/>
      <c r="AI22" s="267"/>
      <c r="AJ22" s="267"/>
      <c r="AK22" s="138"/>
      <c r="AL22" s="138"/>
      <c r="AM22" s="138"/>
      <c r="AN22" s="138"/>
      <c r="AO22" s="138"/>
      <c r="AP22" s="138"/>
      <c r="AQ22" s="138"/>
    </row>
    <row r="23" spans="1:43" hidden="1">
      <c r="A23" s="19"/>
      <c r="B23" s="2" t="str">
        <f>Sheet1!A33</f>
        <v>ทายาทโดยธรรม จำเลยที่ 8</v>
      </c>
      <c r="G23" s="231"/>
      <c r="H23" s="231"/>
      <c r="I23" s="231"/>
      <c r="J23" s="231"/>
      <c r="K23" s="252">
        <f>VLOOKUP(B23,Sheet1!A25:G55,2,0)</f>
        <v>0</v>
      </c>
      <c r="L23" s="252"/>
      <c r="M23" s="252"/>
      <c r="N23" s="252"/>
      <c r="O23" s="252"/>
      <c r="P23" s="252"/>
      <c r="Q23" s="252"/>
      <c r="R23" s="252"/>
      <c r="S23" s="252"/>
      <c r="T23" s="252"/>
      <c r="U23" s="252"/>
      <c r="V23" s="252"/>
      <c r="W23" s="252"/>
      <c r="X23" s="252"/>
      <c r="Y23" s="252"/>
      <c r="Z23" s="252"/>
      <c r="AA23" s="252"/>
      <c r="AB23" s="252"/>
      <c r="AC23" s="252"/>
      <c r="AD23" s="252"/>
      <c r="AE23" s="252"/>
      <c r="AF23" s="252"/>
      <c r="AG23" s="252"/>
      <c r="AH23" s="252"/>
      <c r="AI23" s="252"/>
      <c r="AJ23" s="252"/>
      <c r="AK23" s="138"/>
      <c r="AN23" s="138"/>
      <c r="AO23" s="163"/>
      <c r="AP23" s="138"/>
      <c r="AQ23" s="138"/>
    </row>
    <row r="24" spans="1:43" hidden="1">
      <c r="A24" s="19"/>
      <c r="B24" s="2" t="str">
        <f>Sheet1!A34</f>
        <v>จำเลยที่ 8</v>
      </c>
      <c r="F24" s="252">
        <f>VLOOKUP(B24,Sheet1!A25:G55,2,0)</f>
        <v>0</v>
      </c>
      <c r="G24" s="252"/>
      <c r="H24" s="252"/>
      <c r="I24" s="252"/>
      <c r="J24" s="252"/>
      <c r="K24" s="252"/>
      <c r="L24" s="252"/>
      <c r="M24" s="252"/>
      <c r="N24" s="252"/>
      <c r="O24" s="252"/>
      <c r="P24" s="252"/>
      <c r="Q24" s="252"/>
      <c r="R24" s="252"/>
      <c r="S24" s="2" t="str">
        <f>Sheet1!A35</f>
        <v>คู่สมรสจำเลยที่ 8</v>
      </c>
      <c r="Y24" s="267">
        <f>VLOOKUP(S24,Sheet1!A25:G55,2,0)</f>
        <v>0</v>
      </c>
      <c r="Z24" s="267"/>
      <c r="AA24" s="267"/>
      <c r="AB24" s="267"/>
      <c r="AC24" s="267"/>
      <c r="AD24" s="267"/>
      <c r="AE24" s="267"/>
      <c r="AF24" s="267"/>
      <c r="AG24" s="267"/>
      <c r="AH24" s="267"/>
      <c r="AI24" s="267"/>
      <c r="AJ24" s="267"/>
      <c r="AK24" s="138"/>
      <c r="AL24" s="138"/>
      <c r="AM24" s="138"/>
      <c r="AN24" s="138"/>
      <c r="AO24" s="138"/>
      <c r="AP24" s="138"/>
      <c r="AQ24" s="138"/>
    </row>
    <row r="25" spans="1:43" hidden="1">
      <c r="A25" s="19"/>
      <c r="B25" s="2" t="str">
        <f>Sheet1!A36</f>
        <v>ทายาทโดยธรรม จำเลยที่ 9</v>
      </c>
      <c r="G25" s="231"/>
      <c r="H25" s="231"/>
      <c r="I25" s="231"/>
      <c r="J25" s="231"/>
      <c r="K25" s="252">
        <f>VLOOKUP(B25,Sheet1!A27:G57,2,0)</f>
        <v>0</v>
      </c>
      <c r="L25" s="252"/>
      <c r="M25" s="252"/>
      <c r="N25" s="252"/>
      <c r="O25" s="252"/>
      <c r="P25" s="252"/>
      <c r="Q25" s="252"/>
      <c r="R25" s="252"/>
      <c r="S25" s="252"/>
      <c r="T25" s="252"/>
      <c r="U25" s="252"/>
      <c r="V25" s="252"/>
      <c r="W25" s="252"/>
      <c r="X25" s="252"/>
      <c r="Y25" s="252"/>
      <c r="Z25" s="252"/>
      <c r="AA25" s="252"/>
      <c r="AB25" s="252"/>
      <c r="AC25" s="252"/>
      <c r="AD25" s="252"/>
      <c r="AE25" s="252"/>
      <c r="AF25" s="252"/>
      <c r="AG25" s="252"/>
      <c r="AH25" s="252"/>
      <c r="AI25" s="252"/>
      <c r="AJ25" s="252"/>
      <c r="AK25" s="138"/>
      <c r="AN25" s="138"/>
      <c r="AO25" s="163"/>
      <c r="AP25" s="138"/>
      <c r="AQ25" s="138"/>
    </row>
    <row r="26" spans="1:43" hidden="1">
      <c r="A26" s="19"/>
      <c r="B26" s="2" t="str">
        <f>Sheet1!A37</f>
        <v>จำเลยที่ 9</v>
      </c>
      <c r="F26" s="252">
        <f>VLOOKUP(B26,Sheet1!A27:G57,2,0)</f>
        <v>0</v>
      </c>
      <c r="G26" s="252"/>
      <c r="H26" s="252"/>
      <c r="I26" s="252"/>
      <c r="J26" s="252"/>
      <c r="K26" s="252"/>
      <c r="L26" s="252"/>
      <c r="M26" s="252"/>
      <c r="N26" s="252"/>
      <c r="O26" s="252"/>
      <c r="P26" s="252"/>
      <c r="Q26" s="252"/>
      <c r="R26" s="252"/>
      <c r="S26" s="2" t="str">
        <f>Sheet1!A38</f>
        <v>คู่สมรสจำเลยที่ 9</v>
      </c>
      <c r="Y26" s="267">
        <f>VLOOKUP(S26,Sheet1!A27:G57,2,0)</f>
        <v>0</v>
      </c>
      <c r="Z26" s="267"/>
      <c r="AA26" s="267"/>
      <c r="AB26" s="267"/>
      <c r="AC26" s="267"/>
      <c r="AD26" s="267"/>
      <c r="AE26" s="267"/>
      <c r="AF26" s="267"/>
      <c r="AG26" s="267"/>
      <c r="AH26" s="267"/>
      <c r="AI26" s="267"/>
      <c r="AJ26" s="267"/>
      <c r="AK26" s="138"/>
      <c r="AL26" s="138"/>
      <c r="AM26" s="138"/>
      <c r="AN26" s="138"/>
      <c r="AO26" s="138"/>
      <c r="AP26" s="138"/>
      <c r="AQ26" s="138"/>
    </row>
    <row r="27" spans="1:43" hidden="1">
      <c r="A27" s="19"/>
      <c r="B27" s="2" t="str">
        <f>Sheet1!A39</f>
        <v>ทายาทโดยธรรม จำเลยที่ 10</v>
      </c>
      <c r="G27" s="231"/>
      <c r="H27" s="231"/>
      <c r="I27" s="231"/>
      <c r="J27" s="231"/>
      <c r="K27" s="252">
        <f>VLOOKUP(B27,Sheet1!A29:G59,2,0)</f>
        <v>0</v>
      </c>
      <c r="L27" s="252"/>
      <c r="M27" s="252"/>
      <c r="N27" s="252"/>
      <c r="O27" s="252"/>
      <c r="P27" s="252"/>
      <c r="Q27" s="252"/>
      <c r="R27" s="252"/>
      <c r="S27" s="252"/>
      <c r="T27" s="252"/>
      <c r="U27" s="252"/>
      <c r="V27" s="252"/>
      <c r="W27" s="252"/>
      <c r="X27" s="252"/>
      <c r="Y27" s="252"/>
      <c r="Z27" s="252"/>
      <c r="AA27" s="252"/>
      <c r="AB27" s="252"/>
      <c r="AC27" s="252"/>
      <c r="AD27" s="252"/>
      <c r="AE27" s="252"/>
      <c r="AF27" s="252"/>
      <c r="AG27" s="252"/>
      <c r="AH27" s="252"/>
      <c r="AI27" s="252"/>
      <c r="AJ27" s="252"/>
      <c r="AK27" s="138"/>
      <c r="AN27" s="138"/>
      <c r="AO27" s="163"/>
      <c r="AP27" s="138"/>
      <c r="AQ27" s="138"/>
    </row>
    <row r="28" spans="1:43" hidden="1">
      <c r="A28" s="19"/>
      <c r="B28" s="2" t="str">
        <f>Sheet1!A40</f>
        <v>จำเลยที่ 10</v>
      </c>
      <c r="F28" s="252">
        <f>VLOOKUP(B28,Sheet1!A29:G59,2,0)</f>
        <v>0</v>
      </c>
      <c r="G28" s="252"/>
      <c r="H28" s="252"/>
      <c r="I28" s="252"/>
      <c r="J28" s="252"/>
      <c r="K28" s="252"/>
      <c r="L28" s="252"/>
      <c r="M28" s="252"/>
      <c r="N28" s="252"/>
      <c r="O28" s="252"/>
      <c r="P28" s="252"/>
      <c r="Q28" s="252"/>
      <c r="R28" s="252"/>
      <c r="S28" s="2" t="str">
        <f>Sheet1!A41</f>
        <v>คู่สมรสจำเลยที่ 10</v>
      </c>
      <c r="Y28" s="267">
        <f>VLOOKUP(S28,Sheet1!A29:G59,2,0)</f>
        <v>0</v>
      </c>
      <c r="Z28" s="267"/>
      <c r="AA28" s="267"/>
      <c r="AB28" s="267"/>
      <c r="AC28" s="267"/>
      <c r="AD28" s="267"/>
      <c r="AE28" s="267"/>
      <c r="AF28" s="267"/>
      <c r="AG28" s="267"/>
      <c r="AH28" s="267"/>
      <c r="AI28" s="267"/>
      <c r="AJ28" s="267"/>
      <c r="AK28" s="138"/>
      <c r="AL28" s="138"/>
      <c r="AM28" s="138"/>
      <c r="AN28" s="138"/>
      <c r="AO28" s="138"/>
      <c r="AP28" s="138"/>
      <c r="AQ28" s="138"/>
    </row>
    <row r="29" spans="1:43">
      <c r="A29" s="19"/>
      <c r="B29" s="137"/>
      <c r="AC29" s="138"/>
      <c r="AD29" s="138"/>
      <c r="AE29" s="138"/>
      <c r="AF29" s="138"/>
      <c r="AG29" s="138"/>
      <c r="AH29" s="138"/>
      <c r="AI29" s="138"/>
      <c r="AJ29" s="138"/>
      <c r="AK29" s="138"/>
      <c r="AL29" s="138"/>
      <c r="AM29" s="138"/>
      <c r="AN29" s="138"/>
      <c r="AO29" s="138"/>
      <c r="AP29" s="138"/>
      <c r="AQ29" s="138"/>
    </row>
    <row r="30" spans="1:43">
      <c r="A30" s="279" t="s">
        <v>205</v>
      </c>
      <c r="B30" s="279"/>
      <c r="C30" s="279"/>
      <c r="D30" s="279"/>
      <c r="E30" s="279"/>
      <c r="F30" s="279"/>
      <c r="G30" s="279" t="s">
        <v>219</v>
      </c>
      <c r="H30" s="279"/>
      <c r="I30" s="279"/>
      <c r="J30" s="279"/>
      <c r="K30" s="279"/>
      <c r="L30" s="279"/>
      <c r="M30" s="279"/>
      <c r="N30" s="279"/>
      <c r="O30" s="279"/>
      <c r="P30" s="279"/>
      <c r="Q30" s="279"/>
      <c r="R30" s="279"/>
      <c r="S30" s="279"/>
      <c r="T30" s="279" t="s">
        <v>261</v>
      </c>
      <c r="U30" s="279"/>
      <c r="V30" s="279"/>
      <c r="W30" s="279"/>
      <c r="X30" s="278" t="s">
        <v>230</v>
      </c>
      <c r="Y30" s="278"/>
      <c r="Z30" s="278"/>
      <c r="AA30" s="278"/>
      <c r="AB30" s="278"/>
      <c r="AC30" s="278"/>
      <c r="AD30" s="278"/>
      <c r="AE30" s="278"/>
      <c r="AF30" s="278"/>
      <c r="AG30" s="278"/>
      <c r="AH30" s="278"/>
      <c r="AI30" s="278"/>
      <c r="AJ30" s="278"/>
      <c r="AK30" s="138"/>
      <c r="AL30" s="138"/>
      <c r="AM30" s="138"/>
      <c r="AN30" s="138"/>
      <c r="AO30" s="138"/>
      <c r="AP30" s="138"/>
      <c r="AQ30" s="138"/>
    </row>
    <row r="31" spans="1:43" ht="64.5" hidden="1" customHeight="1">
      <c r="A31" s="259" t="str">
        <f>IF(K9=0,"ซ่อนช่อง",B9)</f>
        <v>ซ่อนช่อง</v>
      </c>
      <c r="B31" s="259"/>
      <c r="C31" s="259"/>
      <c r="D31" s="259"/>
      <c r="E31" s="259"/>
      <c r="F31" s="259"/>
      <c r="G31" s="256" t="s">
        <v>231</v>
      </c>
      <c r="H31" s="256"/>
      <c r="I31" s="256"/>
      <c r="J31" s="256"/>
      <c r="K31" s="256"/>
      <c r="L31" s="256"/>
      <c r="M31" s="256"/>
      <c r="N31" s="256"/>
      <c r="O31" s="256"/>
      <c r="P31" s="256"/>
      <c r="Q31" s="256"/>
      <c r="R31" s="256"/>
      <c r="S31" s="256"/>
      <c r="T31" s="259" t="e">
        <f>VLOOKUP(A31,Sheet1!A11:G41,4,0)</f>
        <v>#N/A</v>
      </c>
      <c r="U31" s="259"/>
      <c r="V31" s="259"/>
      <c r="W31" s="259"/>
      <c r="X31" s="260" t="e">
        <f>IF(OR(T31="ไม่พบ",T31="-"),"-",VLOOKUP(A31,Sheet1!A11:G41,5,0))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hidden="1" customHeight="1">
      <c r="A32" s="259"/>
      <c r="B32" s="259"/>
      <c r="C32" s="259"/>
      <c r="D32" s="259"/>
      <c r="E32" s="259"/>
      <c r="F32" s="259"/>
      <c r="G32" s="256" t="s">
        <v>260</v>
      </c>
      <c r="H32" s="256"/>
      <c r="I32" s="256"/>
      <c r="J32" s="256"/>
      <c r="K32" s="256"/>
      <c r="L32" s="256"/>
      <c r="M32" s="256"/>
      <c r="N32" s="256"/>
      <c r="O32" s="256"/>
      <c r="P32" s="256"/>
      <c r="Q32" s="256"/>
      <c r="R32" s="256"/>
      <c r="S32" s="256"/>
      <c r="T32" s="179"/>
      <c r="U32" s="184" t="str">
        <f>IF(Sheet1!G13="พบ","R","£")</f>
        <v>£</v>
      </c>
      <c r="V32" s="181"/>
      <c r="W32" s="182" t="s">
        <v>237</v>
      </c>
      <c r="X32" s="181"/>
      <c r="Y32" s="181"/>
      <c r="Z32" s="180"/>
      <c r="AA32" s="181"/>
      <c r="AB32" s="184" t="str">
        <f>IF(Sheet1!G13="ไม่พบ","R","£")</f>
        <v>£</v>
      </c>
      <c r="AC32" s="181"/>
      <c r="AD32" s="182" t="s">
        <v>236</v>
      </c>
      <c r="AE32" s="181"/>
      <c r="AF32" s="181"/>
      <c r="AG32" s="181"/>
      <c r="AH32" s="181"/>
      <c r="AI32" s="181"/>
      <c r="AJ32" s="183"/>
      <c r="AK32" s="138"/>
      <c r="AL32" s="138"/>
      <c r="AM32" s="138"/>
      <c r="AN32" s="138"/>
      <c r="AO32" s="138"/>
      <c r="AP32" s="138"/>
      <c r="AQ32" s="138"/>
    </row>
    <row r="33" spans="1:43" ht="64.5" customHeight="1">
      <c r="A33" s="259" t="str">
        <f>IF(F10=0,"ซ่อนช่อง",B10)</f>
        <v>จำเลย1</v>
      </c>
      <c r="B33" s="259"/>
      <c r="C33" s="259"/>
      <c r="D33" s="259"/>
      <c r="E33" s="259"/>
      <c r="F33" s="259"/>
      <c r="G33" s="256" t="s">
        <v>231</v>
      </c>
      <c r="H33" s="256"/>
      <c r="I33" s="256"/>
      <c r="J33" s="256"/>
      <c r="K33" s="256"/>
      <c r="L33" s="256"/>
      <c r="M33" s="256"/>
      <c r="N33" s="256"/>
      <c r="O33" s="256"/>
      <c r="P33" s="256"/>
      <c r="Q33" s="256"/>
      <c r="R33" s="256"/>
      <c r="S33" s="256"/>
      <c r="T33" s="259">
        <f>VLOOKUP(A33,Sheet1!A11:G41,4,0)</f>
        <v>0</v>
      </c>
      <c r="U33" s="259"/>
      <c r="V33" s="259"/>
      <c r="W33" s="259"/>
      <c r="X33" s="260">
        <f>IF(OR(T33="ไม่พบ",T33="-"),"-",VLOOKUP(A33,Sheet1!A11:G41,5,0))</f>
        <v>0</v>
      </c>
      <c r="Y33" s="260"/>
      <c r="Z33" s="260"/>
      <c r="AA33" s="260"/>
      <c r="AB33" s="260"/>
      <c r="AC33" s="260"/>
      <c r="AD33" s="260"/>
      <c r="AE33" s="260"/>
      <c r="AF33" s="260"/>
      <c r="AG33" s="260"/>
      <c r="AH33" s="260"/>
      <c r="AI33" s="260"/>
      <c r="AJ33" s="260"/>
      <c r="AK33" s="138"/>
      <c r="AL33" s="138"/>
      <c r="AM33" s="138"/>
      <c r="AN33" s="138"/>
      <c r="AO33" s="138"/>
      <c r="AP33" s="138"/>
      <c r="AQ33" s="138"/>
    </row>
    <row r="34" spans="1:43" ht="21.75" customHeight="1">
      <c r="A34" s="259"/>
      <c r="B34" s="259"/>
      <c r="C34" s="259"/>
      <c r="D34" s="259"/>
      <c r="E34" s="259"/>
      <c r="F34" s="259"/>
      <c r="G34" s="256" t="s">
        <v>260</v>
      </c>
      <c r="H34" s="256"/>
      <c r="I34" s="256"/>
      <c r="J34" s="256"/>
      <c r="K34" s="256"/>
      <c r="L34" s="256"/>
      <c r="M34" s="256"/>
      <c r="N34" s="256"/>
      <c r="O34" s="256"/>
      <c r="P34" s="256"/>
      <c r="Q34" s="256"/>
      <c r="R34" s="256"/>
      <c r="S34" s="256"/>
      <c r="T34" s="179"/>
      <c r="U34" s="184" t="str">
        <f>IF(Sheet1!G14="พบ","R","£")</f>
        <v>£</v>
      </c>
      <c r="V34" s="181"/>
      <c r="W34" s="182" t="s">
        <v>237</v>
      </c>
      <c r="X34" s="181"/>
      <c r="Y34" s="181"/>
      <c r="Z34" s="180"/>
      <c r="AA34" s="181"/>
      <c r="AB34" s="184" t="str">
        <f>IF(Sheet1!G14="ไม่พบ","R","£")</f>
        <v>£</v>
      </c>
      <c r="AC34" s="181"/>
      <c r="AD34" s="182" t="s">
        <v>236</v>
      </c>
      <c r="AE34" s="181"/>
      <c r="AF34" s="181"/>
      <c r="AG34" s="181"/>
      <c r="AH34" s="181"/>
      <c r="AI34" s="181"/>
      <c r="AJ34" s="183"/>
      <c r="AK34" s="138"/>
      <c r="AL34" s="138"/>
      <c r="AM34" s="138"/>
      <c r="AN34" s="138"/>
      <c r="AO34" s="138"/>
      <c r="AP34" s="138"/>
      <c r="AQ34" s="138"/>
    </row>
    <row r="35" spans="1:43" ht="64.5" customHeight="1">
      <c r="A35" s="259" t="str">
        <f>IF(Y10=0,"ซ่อนช่อง",S10)</f>
        <v>คู่สมรสจำเลยที่1</v>
      </c>
      <c r="B35" s="259"/>
      <c r="C35" s="259"/>
      <c r="D35" s="259"/>
      <c r="E35" s="259"/>
      <c r="F35" s="259"/>
      <c r="G35" s="256" t="s">
        <v>231</v>
      </c>
      <c r="H35" s="256"/>
      <c r="I35" s="256"/>
      <c r="J35" s="256"/>
      <c r="K35" s="256"/>
      <c r="L35" s="256"/>
      <c r="M35" s="256"/>
      <c r="N35" s="256"/>
      <c r="O35" s="256"/>
      <c r="P35" s="256"/>
      <c r="Q35" s="256"/>
      <c r="R35" s="256"/>
      <c r="S35" s="256"/>
      <c r="T35" s="268">
        <f>VLOOKUP(A35,Sheet1!A11:G41,4,0)</f>
        <v>0</v>
      </c>
      <c r="U35" s="269"/>
      <c r="V35" s="269"/>
      <c r="W35" s="270"/>
      <c r="X35" s="271">
        <f>IF(OR(T35="ไม่พบ",T35="-"),"-",VLOOKUP(A35,Sheet1!A11:G41,5,0))</f>
        <v>0</v>
      </c>
      <c r="Y35" s="272"/>
      <c r="Z35" s="272"/>
      <c r="AA35" s="272"/>
      <c r="AB35" s="272"/>
      <c r="AC35" s="272"/>
      <c r="AD35" s="272"/>
      <c r="AE35" s="272"/>
      <c r="AF35" s="272"/>
      <c r="AG35" s="272"/>
      <c r="AH35" s="272"/>
      <c r="AI35" s="272"/>
      <c r="AJ35" s="273"/>
      <c r="AK35" s="138"/>
      <c r="AL35" s="138"/>
      <c r="AM35" s="138"/>
      <c r="AN35" s="138"/>
      <c r="AO35" s="138"/>
      <c r="AP35" s="138"/>
      <c r="AQ35" s="138"/>
    </row>
    <row r="36" spans="1:43" ht="21.75" customHeight="1">
      <c r="A36" s="259"/>
      <c r="B36" s="259"/>
      <c r="C36" s="259"/>
      <c r="D36" s="259"/>
      <c r="E36" s="259"/>
      <c r="F36" s="259"/>
      <c r="G36" s="256" t="s">
        <v>260</v>
      </c>
      <c r="H36" s="256"/>
      <c r="I36" s="256"/>
      <c r="J36" s="256"/>
      <c r="K36" s="256"/>
      <c r="L36" s="256"/>
      <c r="M36" s="256"/>
      <c r="N36" s="256"/>
      <c r="O36" s="256"/>
      <c r="P36" s="256"/>
      <c r="Q36" s="256"/>
      <c r="R36" s="256"/>
      <c r="S36" s="256"/>
      <c r="T36" s="179"/>
      <c r="U36" s="184" t="str">
        <f>IF(Sheet1!G16="พบ","R","£")</f>
        <v>£</v>
      </c>
      <c r="V36" s="181"/>
      <c r="W36" s="182" t="s">
        <v>237</v>
      </c>
      <c r="X36" s="181"/>
      <c r="Y36" s="181"/>
      <c r="Z36" s="180"/>
      <c r="AA36" s="181"/>
      <c r="AB36" s="184" t="str">
        <f>IF(Sheet1!G16="ไม่พบ","R","£")</f>
        <v>£</v>
      </c>
      <c r="AC36" s="181"/>
      <c r="AD36" s="182" t="s">
        <v>236</v>
      </c>
      <c r="AE36" s="181"/>
      <c r="AF36" s="181"/>
      <c r="AG36" s="181"/>
      <c r="AH36" s="181"/>
      <c r="AI36" s="181"/>
      <c r="AJ36" s="183"/>
      <c r="AK36" s="138"/>
      <c r="AL36" s="138"/>
      <c r="AM36" s="138"/>
      <c r="AN36" s="138"/>
      <c r="AO36" s="138"/>
      <c r="AP36" s="138"/>
      <c r="AQ36" s="138"/>
    </row>
    <row r="37" spans="1:43" ht="64.5" customHeight="1">
      <c r="A37" s="261" t="str">
        <f>IF(K11=0,"ซ่อนช่อง",B11)</f>
        <v>ทายาทโดยธรรม ผู้ค้ำที่ 1</v>
      </c>
      <c r="B37" s="262"/>
      <c r="C37" s="262"/>
      <c r="D37" s="262"/>
      <c r="E37" s="262"/>
      <c r="F37" s="263"/>
      <c r="G37" s="256" t="s">
        <v>231</v>
      </c>
      <c r="H37" s="256"/>
      <c r="I37" s="256"/>
      <c r="J37" s="256"/>
      <c r="K37" s="256"/>
      <c r="L37" s="256"/>
      <c r="M37" s="256"/>
      <c r="N37" s="256"/>
      <c r="O37" s="256"/>
      <c r="P37" s="256"/>
      <c r="Q37" s="256"/>
      <c r="R37" s="256"/>
      <c r="S37" s="256"/>
      <c r="T37" s="259">
        <f>VLOOKUP(A37,Sheet1!A11:G41,4,0)</f>
        <v>0</v>
      </c>
      <c r="U37" s="259"/>
      <c r="V37" s="259"/>
      <c r="W37" s="259"/>
      <c r="X37" s="260">
        <f>IF(OR(T37="ไม่พบ",T37="-"),"-",VLOOKUP(A37,Sheet1!A11:G41,5,0))</f>
        <v>0</v>
      </c>
      <c r="Y37" s="260"/>
      <c r="Z37" s="260"/>
      <c r="AA37" s="260"/>
      <c r="AB37" s="260"/>
      <c r="AC37" s="260"/>
      <c r="AD37" s="260"/>
      <c r="AE37" s="260"/>
      <c r="AF37" s="260"/>
      <c r="AG37" s="260"/>
      <c r="AH37" s="260"/>
      <c r="AI37" s="260"/>
      <c r="AJ37" s="260"/>
      <c r="AK37" s="138"/>
      <c r="AL37" s="138"/>
      <c r="AM37" s="138"/>
      <c r="AN37" s="138"/>
      <c r="AO37" s="138"/>
      <c r="AP37" s="138"/>
      <c r="AQ37" s="138"/>
    </row>
    <row r="38" spans="1:43" ht="21.75" customHeight="1">
      <c r="A38" s="264"/>
      <c r="B38" s="265"/>
      <c r="C38" s="265"/>
      <c r="D38" s="265"/>
      <c r="E38" s="265"/>
      <c r="F38" s="266"/>
      <c r="G38" s="256" t="s">
        <v>260</v>
      </c>
      <c r="H38" s="256"/>
      <c r="I38" s="256"/>
      <c r="J38" s="256"/>
      <c r="K38" s="256"/>
      <c r="L38" s="256"/>
      <c r="M38" s="256"/>
      <c r="N38" s="256"/>
      <c r="O38" s="256"/>
      <c r="P38" s="256"/>
      <c r="Q38" s="256"/>
      <c r="R38" s="256"/>
      <c r="S38" s="256"/>
      <c r="T38" s="179"/>
      <c r="U38" s="184" t="str">
        <f>IF(Sheet1!G17="พบ","R","£")</f>
        <v>£</v>
      </c>
      <c r="V38" s="181"/>
      <c r="W38" s="182" t="s">
        <v>237</v>
      </c>
      <c r="X38" s="181"/>
      <c r="Y38" s="181"/>
      <c r="Z38" s="180"/>
      <c r="AA38" s="181"/>
      <c r="AB38" s="184" t="str">
        <f>IF(Sheet1!G17="ไม่พบ","R","£")</f>
        <v>£</v>
      </c>
      <c r="AC38" s="181"/>
      <c r="AD38" s="182" t="s">
        <v>236</v>
      </c>
      <c r="AE38" s="181"/>
      <c r="AF38" s="181"/>
      <c r="AG38" s="181"/>
      <c r="AH38" s="181"/>
      <c r="AI38" s="181"/>
      <c r="AJ38" s="183"/>
      <c r="AK38" s="138"/>
      <c r="AL38" s="138"/>
      <c r="AM38" s="138"/>
      <c r="AN38" s="138"/>
      <c r="AO38" s="138"/>
      <c r="AP38" s="138"/>
      <c r="AQ38" s="138"/>
    </row>
    <row r="39" spans="1:43" ht="64.5" hidden="1" customHeight="1">
      <c r="A39" s="261" t="str">
        <f>IF(F12=0,"ซ่อนช่อง",B12)</f>
        <v>ซ่อนช่อง</v>
      </c>
      <c r="B39" s="262"/>
      <c r="C39" s="262"/>
      <c r="D39" s="262"/>
      <c r="E39" s="262"/>
      <c r="F39" s="263"/>
      <c r="G39" s="256" t="s">
        <v>231</v>
      </c>
      <c r="H39" s="256"/>
      <c r="I39" s="256"/>
      <c r="J39" s="256"/>
      <c r="K39" s="256"/>
      <c r="L39" s="256"/>
      <c r="M39" s="256"/>
      <c r="N39" s="256"/>
      <c r="O39" s="256"/>
      <c r="P39" s="256"/>
      <c r="Q39" s="256"/>
      <c r="R39" s="256"/>
      <c r="S39" s="256"/>
      <c r="T39" s="259" t="e">
        <f>VLOOKUP(A39,Sheet1!A11:G41,4,0)</f>
        <v>#N/A</v>
      </c>
      <c r="U39" s="259"/>
      <c r="V39" s="259"/>
      <c r="W39" s="259"/>
      <c r="X39" s="260" t="e">
        <f>IF(OR(T39="ไม่พบ",T39="-"),"-",VLOOKUP(A39,Sheet1!A11:G41,5,0))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64"/>
      <c r="B40" s="265"/>
      <c r="C40" s="265"/>
      <c r="D40" s="265"/>
      <c r="E40" s="265"/>
      <c r="F40" s="266"/>
      <c r="G40" s="256" t="s">
        <v>260</v>
      </c>
      <c r="H40" s="256"/>
      <c r="I40" s="256"/>
      <c r="J40" s="256"/>
      <c r="K40" s="256"/>
      <c r="L40" s="256"/>
      <c r="M40" s="256"/>
      <c r="N40" s="256"/>
      <c r="O40" s="256"/>
      <c r="P40" s="256"/>
      <c r="Q40" s="256"/>
      <c r="R40" s="256"/>
      <c r="S40" s="256"/>
      <c r="T40" s="179"/>
      <c r="U40" s="184" t="str">
        <f>IF(Sheet1!G19="พบ","R","£")</f>
        <v>£</v>
      </c>
      <c r="V40" s="181"/>
      <c r="W40" s="182" t="s">
        <v>237</v>
      </c>
      <c r="X40" s="181"/>
      <c r="Y40" s="181"/>
      <c r="Z40" s="180"/>
      <c r="AA40" s="181"/>
      <c r="AB40" s="184" t="str">
        <f>IF(Sheet1!G19="ไม่พบ","R","£")</f>
        <v>£</v>
      </c>
      <c r="AC40" s="181"/>
      <c r="AD40" s="182" t="s">
        <v>236</v>
      </c>
      <c r="AE40" s="181"/>
      <c r="AF40" s="181"/>
      <c r="AG40" s="181"/>
      <c r="AH40" s="181"/>
      <c r="AI40" s="181"/>
      <c r="AJ40" s="183"/>
      <c r="AK40" s="138"/>
      <c r="AL40" s="138"/>
      <c r="AM40" s="138"/>
      <c r="AN40" s="138"/>
      <c r="AO40" s="138"/>
      <c r="AP40" s="138"/>
      <c r="AQ40" s="138"/>
    </row>
    <row r="41" spans="1:43" ht="64.5" hidden="1" customHeight="1">
      <c r="A41" s="261" t="str">
        <f>IF(Y12=0,"ซ่อนช่อง",S12)</f>
        <v>ซ่อนช่อง</v>
      </c>
      <c r="B41" s="262"/>
      <c r="C41" s="262"/>
      <c r="D41" s="262"/>
      <c r="E41" s="262"/>
      <c r="F41" s="263"/>
      <c r="G41" s="256" t="s">
        <v>231</v>
      </c>
      <c r="H41" s="256"/>
      <c r="I41" s="256"/>
      <c r="J41" s="256"/>
      <c r="K41" s="256"/>
      <c r="L41" s="256"/>
      <c r="M41" s="256"/>
      <c r="N41" s="256"/>
      <c r="O41" s="256"/>
      <c r="P41" s="256"/>
      <c r="Q41" s="256"/>
      <c r="R41" s="256"/>
      <c r="S41" s="256"/>
      <c r="T41" s="259" t="e">
        <f>VLOOKUP(A41,Sheet1!A11:G41,4,0)</f>
        <v>#N/A</v>
      </c>
      <c r="U41" s="259"/>
      <c r="V41" s="259"/>
      <c r="W41" s="259"/>
      <c r="X41" s="260" t="e">
        <f>IF(OR(T41="ไม่พบ",T41="-"),"-",VLOOKUP(A41,Sheet1!A11:G41,5,0))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64"/>
      <c r="B42" s="265"/>
      <c r="C42" s="265"/>
      <c r="D42" s="265"/>
      <c r="E42" s="265"/>
      <c r="F42" s="266"/>
      <c r="G42" s="256" t="s">
        <v>260</v>
      </c>
      <c r="H42" s="256"/>
      <c r="I42" s="256"/>
      <c r="J42" s="256"/>
      <c r="K42" s="256"/>
      <c r="L42" s="256"/>
      <c r="M42" s="256"/>
      <c r="N42" s="256"/>
      <c r="O42" s="256"/>
      <c r="P42" s="256"/>
      <c r="Q42" s="256"/>
      <c r="R42" s="256"/>
      <c r="S42" s="256"/>
      <c r="T42" s="179"/>
      <c r="U42" s="184" t="str">
        <f>IF(Sheet1!G20="พบ","R","£")</f>
        <v>£</v>
      </c>
      <c r="V42" s="181"/>
      <c r="W42" s="182" t="s">
        <v>237</v>
      </c>
      <c r="X42" s="181"/>
      <c r="Y42" s="181"/>
      <c r="Z42" s="180"/>
      <c r="AA42" s="181"/>
      <c r="AB42" s="184" t="str">
        <f>IF(Sheet1!G20="ไม่พบ","R","£")</f>
        <v>£</v>
      </c>
      <c r="AC42" s="181"/>
      <c r="AD42" s="182" t="s">
        <v>236</v>
      </c>
      <c r="AE42" s="181"/>
      <c r="AF42" s="181"/>
      <c r="AG42" s="181"/>
      <c r="AH42" s="181"/>
      <c r="AI42" s="181"/>
      <c r="AJ42" s="183"/>
      <c r="AK42" s="138"/>
      <c r="AL42" s="138"/>
      <c r="AM42" s="138"/>
      <c r="AN42" s="138"/>
      <c r="AO42" s="138"/>
      <c r="AP42" s="138"/>
      <c r="AQ42" s="138"/>
    </row>
    <row r="43" spans="1:43" ht="64.5" customHeight="1">
      <c r="A43" s="261" t="str">
        <f>IF(K13=0,"ซ่อนช่อง",B13)</f>
        <v>ทายาทโดยธรรม ผู้ค้ำที่ 2</v>
      </c>
      <c r="B43" s="262"/>
      <c r="C43" s="262"/>
      <c r="D43" s="262"/>
      <c r="E43" s="262"/>
      <c r="F43" s="263"/>
      <c r="G43" s="256" t="s">
        <v>231</v>
      </c>
      <c r="H43" s="256"/>
      <c r="I43" s="256"/>
      <c r="J43" s="256"/>
      <c r="K43" s="256"/>
      <c r="L43" s="256"/>
      <c r="M43" s="256"/>
      <c r="N43" s="256"/>
      <c r="O43" s="256"/>
      <c r="P43" s="256"/>
      <c r="Q43" s="256"/>
      <c r="R43" s="256"/>
      <c r="S43" s="256"/>
      <c r="T43" s="259">
        <f>VLOOKUP(A43,Sheet1!A11:G41,4,0)</f>
        <v>0</v>
      </c>
      <c r="U43" s="259"/>
      <c r="V43" s="259"/>
      <c r="W43" s="259"/>
      <c r="X43" s="260">
        <f>IF(OR(T43="ไม่พบ",T43="-"),"-",VLOOKUP(A43,Sheet1!A11:G41,5,0))</f>
        <v>0</v>
      </c>
      <c r="Y43" s="260"/>
      <c r="Z43" s="260"/>
      <c r="AA43" s="260"/>
      <c r="AB43" s="260"/>
      <c r="AC43" s="260"/>
      <c r="AD43" s="260"/>
      <c r="AE43" s="260"/>
      <c r="AF43" s="260"/>
      <c r="AG43" s="260"/>
      <c r="AH43" s="260"/>
      <c r="AI43" s="260"/>
      <c r="AJ43" s="260"/>
      <c r="AK43" s="138"/>
      <c r="AL43" s="138"/>
      <c r="AM43" s="138"/>
      <c r="AN43" s="138"/>
      <c r="AO43" s="138"/>
      <c r="AP43" s="138"/>
      <c r="AQ43" s="138"/>
    </row>
    <row r="44" spans="1:43" ht="21.75" customHeight="1">
      <c r="A44" s="264"/>
      <c r="B44" s="265"/>
      <c r="C44" s="265"/>
      <c r="D44" s="265"/>
      <c r="E44" s="265"/>
      <c r="F44" s="266"/>
      <c r="G44" s="256" t="s">
        <v>260</v>
      </c>
      <c r="H44" s="256"/>
      <c r="I44" s="256"/>
      <c r="J44" s="256"/>
      <c r="K44" s="256"/>
      <c r="L44" s="256"/>
      <c r="M44" s="256"/>
      <c r="N44" s="256"/>
      <c r="O44" s="256"/>
      <c r="P44" s="256"/>
      <c r="Q44" s="256"/>
      <c r="R44" s="256"/>
      <c r="S44" s="256"/>
      <c r="T44" s="179"/>
      <c r="U44" s="184" t="str">
        <f>IF(Sheet1!G22="พบ","R","£")</f>
        <v>£</v>
      </c>
      <c r="V44" s="181"/>
      <c r="W44" s="182" t="s">
        <v>237</v>
      </c>
      <c r="X44" s="181"/>
      <c r="Y44" s="181"/>
      <c r="Z44" s="180"/>
      <c r="AA44" s="181"/>
      <c r="AB44" s="184" t="str">
        <f>IF(Sheet1!G22="ไม่พบ","R","£")</f>
        <v>£</v>
      </c>
      <c r="AC44" s="181"/>
      <c r="AD44" s="182" t="s">
        <v>236</v>
      </c>
      <c r="AE44" s="181"/>
      <c r="AF44" s="181"/>
      <c r="AG44" s="181"/>
      <c r="AH44" s="181"/>
      <c r="AI44" s="181"/>
      <c r="AJ44" s="183"/>
      <c r="AK44" s="138"/>
      <c r="AL44" s="138"/>
      <c r="AM44" s="138"/>
      <c r="AN44" s="138"/>
      <c r="AO44" s="138"/>
      <c r="AP44" s="138"/>
      <c r="AQ44" s="138"/>
    </row>
    <row r="45" spans="1:43" ht="64.5" hidden="1" customHeight="1">
      <c r="A45" s="259" t="str">
        <f>IF(F14=0,"ซ่อนช่อง",B14)</f>
        <v>ซ่อนช่อง</v>
      </c>
      <c r="B45" s="259"/>
      <c r="C45" s="259"/>
      <c r="D45" s="259"/>
      <c r="E45" s="259"/>
      <c r="F45" s="259"/>
      <c r="G45" s="256" t="s">
        <v>231</v>
      </c>
      <c r="H45" s="256"/>
      <c r="I45" s="256"/>
      <c r="J45" s="256"/>
      <c r="K45" s="256"/>
      <c r="L45" s="256"/>
      <c r="M45" s="256"/>
      <c r="N45" s="256"/>
      <c r="O45" s="256"/>
      <c r="P45" s="256"/>
      <c r="Q45" s="256"/>
      <c r="R45" s="256"/>
      <c r="S45" s="256"/>
      <c r="T45" s="259" t="e">
        <f>VLOOKUP(A45,Sheet1!A11:G41,4,0)</f>
        <v>#N/A</v>
      </c>
      <c r="U45" s="259"/>
      <c r="V45" s="259"/>
      <c r="W45" s="259"/>
      <c r="X45" s="260" t="e">
        <f>IF(OR(T45="ไม่พบ",T45="-"),"-",VLOOKUP(A45,Sheet1!A11:G41,5,0))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9"/>
      <c r="B46" s="259"/>
      <c r="C46" s="259"/>
      <c r="D46" s="259"/>
      <c r="E46" s="259"/>
      <c r="F46" s="259"/>
      <c r="G46" s="256" t="s">
        <v>260</v>
      </c>
      <c r="H46" s="256"/>
      <c r="I46" s="256"/>
      <c r="J46" s="256"/>
      <c r="K46" s="256"/>
      <c r="L46" s="256"/>
      <c r="M46" s="256"/>
      <c r="N46" s="256"/>
      <c r="O46" s="256"/>
      <c r="P46" s="256"/>
      <c r="Q46" s="256"/>
      <c r="R46" s="256"/>
      <c r="S46" s="256"/>
      <c r="T46" s="179"/>
      <c r="U46" s="184" t="str">
        <f>IF(Sheet1!G23="พบ","R","£")</f>
        <v>£</v>
      </c>
      <c r="V46" s="181"/>
      <c r="W46" s="182" t="s">
        <v>237</v>
      </c>
      <c r="X46" s="181"/>
      <c r="Y46" s="181"/>
      <c r="Z46" s="180"/>
      <c r="AA46" s="181"/>
      <c r="AB46" s="184" t="str">
        <f>IF(Sheet1!G23="ไม่พบ","R","£")</f>
        <v>£</v>
      </c>
      <c r="AC46" s="181"/>
      <c r="AD46" s="182" t="s">
        <v>236</v>
      </c>
      <c r="AE46" s="181"/>
      <c r="AF46" s="181"/>
      <c r="AG46" s="181"/>
      <c r="AH46" s="181"/>
      <c r="AI46" s="181"/>
      <c r="AJ46" s="183"/>
      <c r="AK46" s="138"/>
      <c r="AL46" s="138"/>
      <c r="AM46" s="138"/>
      <c r="AN46" s="138"/>
      <c r="AO46" s="138"/>
      <c r="AP46" s="138"/>
      <c r="AQ46" s="138"/>
    </row>
    <row r="47" spans="1:43" ht="64.5" hidden="1" customHeight="1">
      <c r="A47" s="259" t="str">
        <f>IF(Y14=0,"ซ่อนช่อง",S14)</f>
        <v>ซ่อนช่อง</v>
      </c>
      <c r="B47" s="259"/>
      <c r="C47" s="259"/>
      <c r="D47" s="259"/>
      <c r="E47" s="259"/>
      <c r="F47" s="259"/>
      <c r="G47" s="256" t="s">
        <v>231</v>
      </c>
      <c r="H47" s="256"/>
      <c r="I47" s="256"/>
      <c r="J47" s="256"/>
      <c r="K47" s="256"/>
      <c r="L47" s="256"/>
      <c r="M47" s="256"/>
      <c r="N47" s="256"/>
      <c r="O47" s="256"/>
      <c r="P47" s="256"/>
      <c r="Q47" s="256"/>
      <c r="R47" s="256"/>
      <c r="S47" s="256"/>
      <c r="T47" s="259" t="e">
        <f>VLOOKUP(A47,Sheet1!A11:G41,4,0)</f>
        <v>#N/A</v>
      </c>
      <c r="U47" s="259"/>
      <c r="V47" s="259"/>
      <c r="W47" s="259"/>
      <c r="X47" s="260" t="e">
        <f>IF(OR(T47="ไม่พบ",T47="-"),"-",VLOOKUP(A47,Sheet1!A11:G41,5,0))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9"/>
      <c r="B48" s="259"/>
      <c r="C48" s="259"/>
      <c r="D48" s="259"/>
      <c r="E48" s="259"/>
      <c r="F48" s="259"/>
      <c r="G48" s="256" t="s">
        <v>260</v>
      </c>
      <c r="H48" s="256"/>
      <c r="I48" s="256"/>
      <c r="J48" s="256"/>
      <c r="K48" s="256"/>
      <c r="L48" s="256"/>
      <c r="M48" s="256"/>
      <c r="N48" s="256"/>
      <c r="O48" s="256"/>
      <c r="P48" s="256"/>
      <c r="Q48" s="256"/>
      <c r="R48" s="256"/>
      <c r="S48" s="256"/>
      <c r="T48" s="179"/>
      <c r="U48" s="184" t="str">
        <f>IF(Sheet1!G25="พบ","R","£")</f>
        <v>£</v>
      </c>
      <c r="V48" s="181"/>
      <c r="W48" s="182" t="s">
        <v>237</v>
      </c>
      <c r="X48" s="181"/>
      <c r="Y48" s="181"/>
      <c r="Z48" s="180"/>
      <c r="AA48" s="181"/>
      <c r="AB48" s="184" t="str">
        <f>IF(Sheet1!G25="ไม่พบ","R","£")</f>
        <v>£</v>
      </c>
      <c r="AC48" s="181"/>
      <c r="AD48" s="182" t="s">
        <v>236</v>
      </c>
      <c r="AE48" s="181"/>
      <c r="AF48" s="181"/>
      <c r="AG48" s="181"/>
      <c r="AH48" s="181"/>
      <c r="AI48" s="181"/>
      <c r="AJ48" s="183"/>
      <c r="AK48" s="138"/>
      <c r="AL48" s="138"/>
      <c r="AM48" s="138"/>
      <c r="AN48" s="138"/>
      <c r="AO48" s="138"/>
      <c r="AP48" s="138"/>
      <c r="AQ48" s="138"/>
    </row>
    <row r="49" spans="1:43" ht="64.5" customHeight="1">
      <c r="A49" s="259" t="str">
        <f>IF(K15=0,"ซ่อนช่อง",B15)</f>
        <v>ทายาทโดยธรรม ผู้ค้ำที่ 3</v>
      </c>
      <c r="B49" s="259"/>
      <c r="C49" s="259"/>
      <c r="D49" s="259"/>
      <c r="E49" s="259"/>
      <c r="F49" s="259"/>
      <c r="G49" s="256" t="s">
        <v>231</v>
      </c>
      <c r="H49" s="256"/>
      <c r="I49" s="256"/>
      <c r="J49" s="256"/>
      <c r="K49" s="256"/>
      <c r="L49" s="256"/>
      <c r="M49" s="256"/>
      <c r="N49" s="256"/>
      <c r="O49" s="256"/>
      <c r="P49" s="256"/>
      <c r="Q49" s="256"/>
      <c r="R49" s="256"/>
      <c r="S49" s="256"/>
      <c r="T49" s="259">
        <f>VLOOKUP(A49,Sheet1!A11:G41,4,0)</f>
        <v>0</v>
      </c>
      <c r="U49" s="259"/>
      <c r="V49" s="259"/>
      <c r="W49" s="259"/>
      <c r="X49" s="260">
        <f>IF(OR(T49="ไม่พบ",T49="-"),"-",VLOOKUP(A49,Sheet1!A11:G41,5,0))</f>
        <v>0</v>
      </c>
      <c r="Y49" s="260"/>
      <c r="Z49" s="260"/>
      <c r="AA49" s="260"/>
      <c r="AB49" s="260"/>
      <c r="AC49" s="260"/>
      <c r="AD49" s="260"/>
      <c r="AE49" s="260"/>
      <c r="AF49" s="260"/>
      <c r="AG49" s="260"/>
      <c r="AH49" s="260"/>
      <c r="AI49" s="260"/>
      <c r="AJ49" s="260"/>
      <c r="AK49" s="138"/>
      <c r="AL49" s="138"/>
      <c r="AM49" s="138"/>
      <c r="AN49" s="138"/>
      <c r="AO49" s="138"/>
      <c r="AP49" s="138"/>
      <c r="AQ49" s="138"/>
    </row>
    <row r="50" spans="1:43" ht="21.75" customHeight="1">
      <c r="A50" s="259"/>
      <c r="B50" s="259"/>
      <c r="C50" s="259"/>
      <c r="D50" s="259"/>
      <c r="E50" s="259"/>
      <c r="F50" s="259"/>
      <c r="G50" s="256" t="s">
        <v>260</v>
      </c>
      <c r="H50" s="256"/>
      <c r="I50" s="256"/>
      <c r="J50" s="256"/>
      <c r="K50" s="256"/>
      <c r="L50" s="256"/>
      <c r="M50" s="256"/>
      <c r="N50" s="256"/>
      <c r="O50" s="256"/>
      <c r="P50" s="256"/>
      <c r="Q50" s="256"/>
      <c r="R50" s="256"/>
      <c r="S50" s="256"/>
      <c r="T50" s="179"/>
      <c r="U50" s="184" t="str">
        <f>IF(Sheet1!G26="พบ","R","£")</f>
        <v>£</v>
      </c>
      <c r="V50" s="181"/>
      <c r="W50" s="182" t="s">
        <v>237</v>
      </c>
      <c r="X50" s="181"/>
      <c r="Y50" s="181"/>
      <c r="Z50" s="180"/>
      <c r="AA50" s="181"/>
      <c r="AB50" s="184" t="str">
        <f>IF(Sheet1!G26="ไม่พบ","R","£")</f>
        <v>£</v>
      </c>
      <c r="AC50" s="181"/>
      <c r="AD50" s="182" t="s">
        <v>236</v>
      </c>
      <c r="AE50" s="181"/>
      <c r="AF50" s="181"/>
      <c r="AG50" s="181"/>
      <c r="AH50" s="181"/>
      <c r="AI50" s="181"/>
      <c r="AJ50" s="183"/>
      <c r="AK50" s="138"/>
      <c r="AL50" s="138"/>
      <c r="AM50" s="138"/>
      <c r="AN50" s="138"/>
      <c r="AO50" s="138"/>
      <c r="AP50" s="138"/>
      <c r="AQ50" s="138"/>
    </row>
    <row r="51" spans="1:43" ht="64.5" customHeight="1">
      <c r="A51" s="259" t="str">
        <f>IF(F16=0,"ซ่อนช่อง",B16)</f>
        <v>ผู้ค้ำ</v>
      </c>
      <c r="B51" s="259"/>
      <c r="C51" s="259"/>
      <c r="D51" s="259"/>
      <c r="E51" s="259"/>
      <c r="F51" s="259"/>
      <c r="G51" s="256" t="s">
        <v>231</v>
      </c>
      <c r="H51" s="256"/>
      <c r="I51" s="256"/>
      <c r="J51" s="256"/>
      <c r="K51" s="256"/>
      <c r="L51" s="256"/>
      <c r="M51" s="256"/>
      <c r="N51" s="256"/>
      <c r="O51" s="256"/>
      <c r="P51" s="256"/>
      <c r="Q51" s="256"/>
      <c r="R51" s="256"/>
      <c r="S51" s="256"/>
      <c r="T51" s="259">
        <f>VLOOKUP(A51,Sheet1!A11:G41,4,0)</f>
        <v>0</v>
      </c>
      <c r="U51" s="259"/>
      <c r="V51" s="259"/>
      <c r="W51" s="259"/>
      <c r="X51" s="260">
        <f>IF(OR(T51="ไม่พบ",T51="-"),"-",VLOOKUP(A51,Sheet1!A11:G41,5,0))</f>
        <v>0</v>
      </c>
      <c r="Y51" s="260"/>
      <c r="Z51" s="260"/>
      <c r="AA51" s="260"/>
      <c r="AB51" s="260"/>
      <c r="AC51" s="260"/>
      <c r="AD51" s="260"/>
      <c r="AE51" s="260"/>
      <c r="AF51" s="260"/>
      <c r="AG51" s="260"/>
      <c r="AH51" s="260"/>
      <c r="AI51" s="260"/>
      <c r="AJ51" s="260"/>
      <c r="AK51" s="138"/>
      <c r="AL51" s="138"/>
      <c r="AM51" s="138"/>
      <c r="AN51" s="138"/>
      <c r="AO51" s="138"/>
      <c r="AP51" s="138"/>
      <c r="AQ51" s="138"/>
    </row>
    <row r="52" spans="1:43" ht="21.75" customHeight="1">
      <c r="A52" s="259"/>
      <c r="B52" s="259"/>
      <c r="C52" s="259"/>
      <c r="D52" s="259"/>
      <c r="E52" s="259"/>
      <c r="F52" s="259"/>
      <c r="G52" s="256" t="s">
        <v>260</v>
      </c>
      <c r="H52" s="256"/>
      <c r="I52" s="256"/>
      <c r="J52" s="256"/>
      <c r="K52" s="256"/>
      <c r="L52" s="256"/>
      <c r="M52" s="256"/>
      <c r="N52" s="256"/>
      <c r="O52" s="256"/>
      <c r="P52" s="256"/>
      <c r="Q52" s="256"/>
      <c r="R52" s="256"/>
      <c r="S52" s="256"/>
      <c r="T52" s="179"/>
      <c r="U52" s="184" t="str">
        <f>IF(Sheet1!G28="พบ","R","£")</f>
        <v>£</v>
      </c>
      <c r="V52" s="181"/>
      <c r="W52" s="182" t="s">
        <v>237</v>
      </c>
      <c r="X52" s="181"/>
      <c r="Y52" s="181"/>
      <c r="Z52" s="180"/>
      <c r="AA52" s="181"/>
      <c r="AB52" s="184" t="str">
        <f>IF(Sheet1!G28="ไม่พบ","R","£")</f>
        <v>£</v>
      </c>
      <c r="AC52" s="181"/>
      <c r="AD52" s="182" t="s">
        <v>236</v>
      </c>
      <c r="AE52" s="181"/>
      <c r="AF52" s="181"/>
      <c r="AG52" s="181"/>
      <c r="AH52" s="181"/>
      <c r="AI52" s="181"/>
      <c r="AJ52" s="183"/>
      <c r="AK52" s="138"/>
      <c r="AL52" s="138"/>
      <c r="AM52" s="138"/>
      <c r="AN52" s="138"/>
      <c r="AO52" s="138"/>
      <c r="AP52" s="138"/>
      <c r="AQ52" s="138"/>
    </row>
    <row r="53" spans="1:43" ht="64.5" hidden="1" customHeight="1">
      <c r="A53" s="259" t="str">
        <f>IF(Y16=0,"ซ่อนช่อง",S16)</f>
        <v>คู่สมรสผู้ค้ำ</v>
      </c>
      <c r="B53" s="259"/>
      <c r="C53" s="259"/>
      <c r="D53" s="259"/>
      <c r="E53" s="259"/>
      <c r="F53" s="259"/>
      <c r="G53" s="256" t="s">
        <v>231</v>
      </c>
      <c r="H53" s="256"/>
      <c r="I53" s="256"/>
      <c r="J53" s="256"/>
      <c r="K53" s="256"/>
      <c r="L53" s="256"/>
      <c r="M53" s="256"/>
      <c r="N53" s="256"/>
      <c r="O53" s="256"/>
      <c r="P53" s="256"/>
      <c r="Q53" s="256"/>
      <c r="R53" s="256"/>
      <c r="S53" s="256"/>
      <c r="T53" s="259">
        <f>VLOOKUP(A53,Sheet1!A11:G41,4,0)</f>
        <v>0</v>
      </c>
      <c r="U53" s="259"/>
      <c r="V53" s="259"/>
      <c r="W53" s="259"/>
      <c r="X53" s="260">
        <f>IF(OR(T53="ไม่พบ",T53="-"),"-",VLOOKUP(A53,Sheet1!A11:G41,5,0))</f>
        <v>0</v>
      </c>
      <c r="Y53" s="260"/>
      <c r="Z53" s="260"/>
      <c r="AA53" s="260"/>
      <c r="AB53" s="260"/>
      <c r="AC53" s="260"/>
      <c r="AD53" s="260"/>
      <c r="AE53" s="260"/>
      <c r="AF53" s="260"/>
      <c r="AG53" s="260"/>
      <c r="AH53" s="260"/>
      <c r="AI53" s="260"/>
      <c r="AJ53" s="260"/>
      <c r="AK53" s="138"/>
      <c r="AL53" s="138"/>
      <c r="AM53" s="138"/>
      <c r="AN53" s="138"/>
      <c r="AO53" s="138"/>
      <c r="AP53" s="138"/>
      <c r="AQ53" s="138"/>
    </row>
    <row r="54" spans="1:43" ht="21.75" hidden="1" customHeight="1">
      <c r="A54" s="259"/>
      <c r="B54" s="259"/>
      <c r="C54" s="259"/>
      <c r="D54" s="259"/>
      <c r="E54" s="259"/>
      <c r="F54" s="259"/>
      <c r="G54" s="256" t="s">
        <v>260</v>
      </c>
      <c r="H54" s="256"/>
      <c r="I54" s="256"/>
      <c r="J54" s="256"/>
      <c r="K54" s="256"/>
      <c r="L54" s="256"/>
      <c r="M54" s="256"/>
      <c r="N54" s="256"/>
      <c r="O54" s="256"/>
      <c r="P54" s="256"/>
      <c r="Q54" s="256"/>
      <c r="R54" s="256"/>
      <c r="S54" s="256"/>
      <c r="T54" s="179"/>
      <c r="U54" s="184" t="str">
        <f>IF(Sheet1!G29="พบ","R","£")</f>
        <v>£</v>
      </c>
      <c r="V54" s="181"/>
      <c r="W54" s="182" t="s">
        <v>237</v>
      </c>
      <c r="X54" s="181"/>
      <c r="Y54" s="181"/>
      <c r="Z54" s="180"/>
      <c r="AA54" s="181"/>
      <c r="AB54" s="184" t="str">
        <f>IF(Sheet1!G29="ไม่พบ","R","£")</f>
        <v>£</v>
      </c>
      <c r="AC54" s="181"/>
      <c r="AD54" s="182" t="s">
        <v>236</v>
      </c>
      <c r="AE54" s="181"/>
      <c r="AF54" s="181"/>
      <c r="AG54" s="181"/>
      <c r="AH54" s="181"/>
      <c r="AI54" s="181"/>
      <c r="AJ54" s="183"/>
      <c r="AK54" s="138"/>
      <c r="AL54" s="138"/>
      <c r="AM54" s="138"/>
      <c r="AN54" s="138"/>
      <c r="AO54" s="138"/>
      <c r="AP54" s="138"/>
      <c r="AQ54" s="138"/>
    </row>
    <row r="55" spans="1:43" ht="64.5" hidden="1" customHeight="1">
      <c r="A55" s="259" t="str">
        <f>IF(K17=0,"ซ่อนช่อง",B17)</f>
        <v>ซ่อนช่อง</v>
      </c>
      <c r="B55" s="259"/>
      <c r="C55" s="259"/>
      <c r="D55" s="259"/>
      <c r="E55" s="259"/>
      <c r="F55" s="259"/>
      <c r="G55" s="256" t="s">
        <v>231</v>
      </c>
      <c r="H55" s="256"/>
      <c r="I55" s="256"/>
      <c r="J55" s="256"/>
      <c r="K55" s="256"/>
      <c r="L55" s="256"/>
      <c r="M55" s="256"/>
      <c r="N55" s="256"/>
      <c r="O55" s="256"/>
      <c r="P55" s="256"/>
      <c r="Q55" s="256"/>
      <c r="R55" s="256"/>
      <c r="S55" s="256"/>
      <c r="T55" s="259" t="e">
        <f>VLOOKUP(A55,Sheet1!A11:G41,4,0)</f>
        <v>#N/A</v>
      </c>
      <c r="U55" s="259"/>
      <c r="V55" s="259"/>
      <c r="W55" s="259"/>
      <c r="X55" s="260" t="e">
        <f>IF(OR(T55="ไม่พบ",T55="-"),"-",VLOOKUP(A55,Sheet1!A11:G41,5,0))</f>
        <v>#N/A</v>
      </c>
      <c r="Y55" s="260"/>
      <c r="Z55" s="260"/>
      <c r="AA55" s="260"/>
      <c r="AB55" s="260"/>
      <c r="AC55" s="260"/>
      <c r="AD55" s="260"/>
      <c r="AE55" s="260"/>
      <c r="AF55" s="260"/>
      <c r="AG55" s="260"/>
      <c r="AH55" s="260"/>
      <c r="AI55" s="260"/>
      <c r="AJ55" s="260"/>
      <c r="AK55" s="138"/>
      <c r="AL55" s="138"/>
      <c r="AM55" s="138"/>
      <c r="AN55" s="138"/>
      <c r="AO55" s="138"/>
      <c r="AP55" s="138"/>
      <c r="AQ55" s="138"/>
    </row>
    <row r="56" spans="1:43" ht="21.75" hidden="1" customHeight="1">
      <c r="A56" s="259"/>
      <c r="B56" s="259"/>
      <c r="C56" s="259"/>
      <c r="D56" s="259"/>
      <c r="E56" s="259"/>
      <c r="F56" s="259"/>
      <c r="G56" s="256" t="s">
        <v>260</v>
      </c>
      <c r="H56" s="256"/>
      <c r="I56" s="256"/>
      <c r="J56" s="256"/>
      <c r="K56" s="256"/>
      <c r="L56" s="256"/>
      <c r="M56" s="256"/>
      <c r="N56" s="256"/>
      <c r="O56" s="256"/>
      <c r="P56" s="256"/>
      <c r="Q56" s="256"/>
      <c r="R56" s="256"/>
      <c r="S56" s="256"/>
      <c r="T56" s="179"/>
      <c r="U56" s="184" t="str">
        <f>IF(Sheet1!G31="พบ","R","£")</f>
        <v>£</v>
      </c>
      <c r="V56" s="181"/>
      <c r="W56" s="182" t="s">
        <v>237</v>
      </c>
      <c r="X56" s="181"/>
      <c r="Y56" s="181"/>
      <c r="Z56" s="180"/>
      <c r="AA56" s="181"/>
      <c r="AB56" s="184" t="str">
        <f>IF(Sheet1!G31="ไม่พบ","R","£")</f>
        <v>£</v>
      </c>
      <c r="AC56" s="181"/>
      <c r="AD56" s="182" t="s">
        <v>236</v>
      </c>
      <c r="AE56" s="181"/>
      <c r="AF56" s="181"/>
      <c r="AG56" s="181"/>
      <c r="AH56" s="181"/>
      <c r="AI56" s="181"/>
      <c r="AJ56" s="183"/>
      <c r="AK56" s="138"/>
      <c r="AL56" s="138"/>
      <c r="AM56" s="138"/>
      <c r="AN56" s="138"/>
      <c r="AO56" s="138"/>
      <c r="AP56" s="138"/>
      <c r="AQ56" s="138"/>
    </row>
    <row r="57" spans="1:43" ht="64.5" hidden="1" customHeight="1">
      <c r="A57" s="259" t="str">
        <f>IF(F18=0,"ซ่อนช่อง",B18)</f>
        <v>ซ่อนช่อง</v>
      </c>
      <c r="B57" s="259"/>
      <c r="C57" s="259"/>
      <c r="D57" s="259"/>
      <c r="E57" s="259"/>
      <c r="F57" s="259"/>
      <c r="G57" s="256" t="s">
        <v>231</v>
      </c>
      <c r="H57" s="256"/>
      <c r="I57" s="256"/>
      <c r="J57" s="256"/>
      <c r="K57" s="256"/>
      <c r="L57" s="256"/>
      <c r="M57" s="256"/>
      <c r="N57" s="256"/>
      <c r="O57" s="256"/>
      <c r="P57" s="256"/>
      <c r="Q57" s="256"/>
      <c r="R57" s="256"/>
      <c r="S57" s="256"/>
      <c r="T57" s="259" t="e">
        <f>VLOOKUP(A57,Sheet1!A11:G41,4,0)</f>
        <v>#N/A</v>
      </c>
      <c r="U57" s="259"/>
      <c r="V57" s="259"/>
      <c r="W57" s="259"/>
      <c r="X57" s="260" t="e">
        <f>IF(OR(T57="ไม่พบ",T57="-"),"-",VLOOKUP(A57,Sheet1!A11:G41,5,0))</f>
        <v>#N/A</v>
      </c>
      <c r="Y57" s="260"/>
      <c r="Z57" s="260"/>
      <c r="AA57" s="260"/>
      <c r="AB57" s="260"/>
      <c r="AC57" s="260"/>
      <c r="AD57" s="260"/>
      <c r="AE57" s="260"/>
      <c r="AF57" s="260"/>
      <c r="AG57" s="260"/>
      <c r="AH57" s="260"/>
      <c r="AI57" s="260"/>
      <c r="AJ57" s="260"/>
      <c r="AK57" s="138"/>
      <c r="AL57" s="138"/>
      <c r="AM57" s="138"/>
      <c r="AN57" s="138"/>
      <c r="AO57" s="138"/>
      <c r="AP57" s="138"/>
      <c r="AQ57" s="138"/>
    </row>
    <row r="58" spans="1:43" ht="21.75" hidden="1" customHeight="1">
      <c r="A58" s="259"/>
      <c r="B58" s="259"/>
      <c r="C58" s="259"/>
      <c r="D58" s="259"/>
      <c r="E58" s="259"/>
      <c r="F58" s="259"/>
      <c r="G58" s="256" t="s">
        <v>260</v>
      </c>
      <c r="H58" s="256"/>
      <c r="I58" s="256"/>
      <c r="J58" s="256"/>
      <c r="K58" s="256"/>
      <c r="L58" s="256"/>
      <c r="M58" s="256"/>
      <c r="N58" s="256"/>
      <c r="O58" s="256"/>
      <c r="P58" s="256"/>
      <c r="Q58" s="256"/>
      <c r="R58" s="256"/>
      <c r="S58" s="256"/>
      <c r="T58" s="179"/>
      <c r="U58" s="184" t="str">
        <f>IF(Sheet1!G32="พบ","R","£")</f>
        <v>£</v>
      </c>
      <c r="V58" s="181"/>
      <c r="W58" s="182" t="s">
        <v>237</v>
      </c>
      <c r="X58" s="181"/>
      <c r="Y58" s="181"/>
      <c r="Z58" s="180"/>
      <c r="AA58" s="181"/>
      <c r="AB58" s="184" t="str">
        <f>IF(Sheet1!G32="ไม่พบ","R","£")</f>
        <v>£</v>
      </c>
      <c r="AC58" s="181"/>
      <c r="AD58" s="182" t="s">
        <v>236</v>
      </c>
      <c r="AE58" s="181"/>
      <c r="AF58" s="181"/>
      <c r="AG58" s="181"/>
      <c r="AH58" s="181"/>
      <c r="AI58" s="181"/>
      <c r="AJ58" s="183"/>
      <c r="AK58" s="138"/>
      <c r="AL58" s="138"/>
      <c r="AM58" s="138"/>
      <c r="AN58" s="138"/>
      <c r="AO58" s="138"/>
      <c r="AP58" s="138"/>
      <c r="AQ58" s="138"/>
    </row>
    <row r="59" spans="1:43" ht="64.5" hidden="1" customHeight="1">
      <c r="A59" s="259" t="str">
        <f>IF(Y18=0,"ซ่อนช่อง",S18)</f>
        <v>ซ่อนช่อง</v>
      </c>
      <c r="B59" s="259"/>
      <c r="C59" s="259"/>
      <c r="D59" s="259"/>
      <c r="E59" s="259"/>
      <c r="F59" s="259"/>
      <c r="G59" s="256" t="s">
        <v>231</v>
      </c>
      <c r="H59" s="256"/>
      <c r="I59" s="256"/>
      <c r="J59" s="256"/>
      <c r="K59" s="256"/>
      <c r="L59" s="256"/>
      <c r="M59" s="256"/>
      <c r="N59" s="256"/>
      <c r="O59" s="256"/>
      <c r="P59" s="256"/>
      <c r="Q59" s="256"/>
      <c r="R59" s="256"/>
      <c r="S59" s="256"/>
      <c r="T59" s="259" t="e">
        <f>VLOOKUP(A59,Sheet1!A11:G41,4,0)</f>
        <v>#N/A</v>
      </c>
      <c r="U59" s="259"/>
      <c r="V59" s="259"/>
      <c r="W59" s="259"/>
      <c r="X59" s="260" t="e">
        <f>IF(OR(T59="ไม่พบ",T59="-"),"-",VLOOKUP(A59,Sheet1!A11:G41,5,0))</f>
        <v>#N/A</v>
      </c>
      <c r="Y59" s="260"/>
      <c r="Z59" s="260"/>
      <c r="AA59" s="260"/>
      <c r="AB59" s="260"/>
      <c r="AC59" s="260"/>
      <c r="AD59" s="260"/>
      <c r="AE59" s="260"/>
      <c r="AF59" s="260"/>
      <c r="AG59" s="260"/>
      <c r="AH59" s="260"/>
      <c r="AI59" s="260"/>
      <c r="AJ59" s="260"/>
      <c r="AK59" s="138"/>
      <c r="AL59" s="138"/>
      <c r="AM59" s="138"/>
      <c r="AN59" s="138"/>
      <c r="AO59" s="138"/>
      <c r="AP59" s="138"/>
      <c r="AQ59" s="138"/>
    </row>
    <row r="60" spans="1:43" ht="21.75" hidden="1" customHeight="1">
      <c r="A60" s="259"/>
      <c r="B60" s="259"/>
      <c r="C60" s="259"/>
      <c r="D60" s="259"/>
      <c r="E60" s="259"/>
      <c r="F60" s="259"/>
      <c r="G60" s="256" t="s">
        <v>260</v>
      </c>
      <c r="H60" s="256"/>
      <c r="I60" s="256"/>
      <c r="J60" s="256"/>
      <c r="K60" s="256"/>
      <c r="L60" s="256"/>
      <c r="M60" s="256"/>
      <c r="N60" s="256"/>
      <c r="O60" s="256"/>
      <c r="P60" s="256"/>
      <c r="Q60" s="256"/>
      <c r="R60" s="256"/>
      <c r="S60" s="256"/>
      <c r="T60" s="179"/>
      <c r="U60" s="184" t="str">
        <f>IF(Sheet1!G34="พบ","R","£")</f>
        <v>£</v>
      </c>
      <c r="V60" s="181"/>
      <c r="W60" s="182" t="s">
        <v>237</v>
      </c>
      <c r="X60" s="181"/>
      <c r="Y60" s="181"/>
      <c r="Z60" s="180"/>
      <c r="AA60" s="181"/>
      <c r="AB60" s="184" t="str">
        <f>IF(Sheet1!G34="ไม่พบ","R","£")</f>
        <v>£</v>
      </c>
      <c r="AC60" s="181"/>
      <c r="AD60" s="182" t="s">
        <v>236</v>
      </c>
      <c r="AE60" s="181"/>
      <c r="AF60" s="181"/>
      <c r="AG60" s="181"/>
      <c r="AH60" s="181"/>
      <c r="AI60" s="181"/>
      <c r="AJ60" s="183"/>
      <c r="AK60" s="138"/>
      <c r="AL60" s="138"/>
      <c r="AM60" s="138"/>
      <c r="AN60" s="138"/>
      <c r="AO60" s="138"/>
      <c r="AP60" s="138"/>
      <c r="AQ60" s="138"/>
    </row>
    <row r="61" spans="1:43" ht="64.5" hidden="1" customHeight="1">
      <c r="A61" s="259" t="str">
        <f>IF(K19=0,"ซ่อนช่อง",B19)</f>
        <v>ซ่อนช่อง</v>
      </c>
      <c r="B61" s="259"/>
      <c r="C61" s="259"/>
      <c r="D61" s="259"/>
      <c r="E61" s="259"/>
      <c r="F61" s="259"/>
      <c r="G61" s="256" t="s">
        <v>231</v>
      </c>
      <c r="H61" s="256"/>
      <c r="I61" s="256"/>
      <c r="J61" s="256"/>
      <c r="K61" s="256"/>
      <c r="L61" s="256"/>
      <c r="M61" s="256"/>
      <c r="N61" s="256"/>
      <c r="O61" s="256"/>
      <c r="P61" s="256"/>
      <c r="Q61" s="256"/>
      <c r="R61" s="256"/>
      <c r="S61" s="256"/>
      <c r="T61" s="259" t="e">
        <f>VLOOKUP(A61,Sheet1!A11:G41,4,0)</f>
        <v>#N/A</v>
      </c>
      <c r="U61" s="259"/>
      <c r="V61" s="259"/>
      <c r="W61" s="259"/>
      <c r="X61" s="260" t="e">
        <f>IF(OR(T61="ไม่พบ",T61="-"),"-",VLOOKUP(A61,Sheet1!A11:G41,5,0))</f>
        <v>#N/A</v>
      </c>
      <c r="Y61" s="260"/>
      <c r="Z61" s="260"/>
      <c r="AA61" s="260"/>
      <c r="AB61" s="260"/>
      <c r="AC61" s="260"/>
      <c r="AD61" s="260"/>
      <c r="AE61" s="260"/>
      <c r="AF61" s="260"/>
      <c r="AG61" s="260"/>
      <c r="AH61" s="260"/>
      <c r="AI61" s="260"/>
      <c r="AJ61" s="260"/>
      <c r="AK61" s="138"/>
      <c r="AL61" s="138"/>
      <c r="AM61" s="138"/>
      <c r="AN61" s="138"/>
      <c r="AO61" s="138"/>
      <c r="AP61" s="138"/>
      <c r="AQ61" s="138"/>
    </row>
    <row r="62" spans="1:43" ht="21.75" hidden="1" customHeight="1">
      <c r="A62" s="259"/>
      <c r="B62" s="259"/>
      <c r="C62" s="259"/>
      <c r="D62" s="259"/>
      <c r="E62" s="259"/>
      <c r="F62" s="259"/>
      <c r="G62" s="256" t="s">
        <v>260</v>
      </c>
      <c r="H62" s="256"/>
      <c r="I62" s="256"/>
      <c r="J62" s="256"/>
      <c r="K62" s="256"/>
      <c r="L62" s="256"/>
      <c r="M62" s="256"/>
      <c r="N62" s="256"/>
      <c r="O62" s="256"/>
      <c r="P62" s="256"/>
      <c r="Q62" s="256"/>
      <c r="R62" s="256"/>
      <c r="S62" s="256"/>
      <c r="T62" s="179"/>
      <c r="U62" s="184" t="str">
        <f>IF(Sheet1!G35="พบ","R","£")</f>
        <v>£</v>
      </c>
      <c r="V62" s="181"/>
      <c r="W62" s="182" t="s">
        <v>237</v>
      </c>
      <c r="X62" s="181"/>
      <c r="Y62" s="181"/>
      <c r="Z62" s="180"/>
      <c r="AA62" s="181"/>
      <c r="AB62" s="184" t="str">
        <f>IF(Sheet1!G35="ไม่พบ","R","£")</f>
        <v>£</v>
      </c>
      <c r="AC62" s="181"/>
      <c r="AD62" s="182" t="s">
        <v>236</v>
      </c>
      <c r="AE62" s="181"/>
      <c r="AF62" s="181"/>
      <c r="AG62" s="181"/>
      <c r="AH62" s="181"/>
      <c r="AI62" s="181"/>
      <c r="AJ62" s="183"/>
      <c r="AK62" s="138"/>
      <c r="AL62" s="138"/>
      <c r="AM62" s="138"/>
      <c r="AN62" s="138"/>
      <c r="AO62" s="138"/>
      <c r="AP62" s="138"/>
      <c r="AQ62" s="138"/>
    </row>
    <row r="63" spans="1:43" ht="64.5" hidden="1" customHeight="1">
      <c r="A63" s="259" t="str">
        <f>IF(F20=0,"ซ่อนช่อง",B20)</f>
        <v>ซ่อนช่อง</v>
      </c>
      <c r="B63" s="259"/>
      <c r="C63" s="259"/>
      <c r="D63" s="259"/>
      <c r="E63" s="259"/>
      <c r="F63" s="259"/>
      <c r="G63" s="256" t="s">
        <v>231</v>
      </c>
      <c r="H63" s="256"/>
      <c r="I63" s="256"/>
      <c r="J63" s="256"/>
      <c r="K63" s="256"/>
      <c r="L63" s="256"/>
      <c r="M63" s="256"/>
      <c r="N63" s="256"/>
      <c r="O63" s="256"/>
      <c r="P63" s="256"/>
      <c r="Q63" s="256"/>
      <c r="R63" s="256"/>
      <c r="S63" s="256"/>
      <c r="T63" s="257" t="e">
        <f>VLOOKUP(A63,Sheet1!A11:G41,4,0)</f>
        <v>#N/A</v>
      </c>
      <c r="U63" s="257"/>
      <c r="V63" s="257"/>
      <c r="W63" s="257"/>
      <c r="X63" s="258" t="e">
        <f>VLOOKUP(A63,Sheet1!A11:G41,5,0)</f>
        <v>#N/A</v>
      </c>
      <c r="Y63" s="258"/>
      <c r="Z63" s="258"/>
      <c r="AA63" s="258"/>
      <c r="AB63" s="258"/>
      <c r="AC63" s="258"/>
      <c r="AD63" s="258"/>
      <c r="AE63" s="258"/>
      <c r="AF63" s="258"/>
      <c r="AG63" s="258"/>
      <c r="AH63" s="258"/>
      <c r="AI63" s="258"/>
      <c r="AJ63" s="258"/>
      <c r="AK63" s="138"/>
      <c r="AL63" s="138"/>
      <c r="AM63" s="138"/>
      <c r="AN63" s="138"/>
      <c r="AO63" s="138"/>
      <c r="AP63" s="138"/>
      <c r="AQ63" s="138"/>
    </row>
    <row r="64" spans="1:43" ht="21.75" hidden="1" customHeight="1">
      <c r="A64" s="259"/>
      <c r="B64" s="259"/>
      <c r="C64" s="259"/>
      <c r="D64" s="259"/>
      <c r="E64" s="259"/>
      <c r="F64" s="259"/>
      <c r="G64" s="256" t="s">
        <v>260</v>
      </c>
      <c r="H64" s="256"/>
      <c r="I64" s="256"/>
      <c r="J64" s="256"/>
      <c r="K64" s="256"/>
      <c r="L64" s="256"/>
      <c r="M64" s="256"/>
      <c r="N64" s="256"/>
      <c r="O64" s="256"/>
      <c r="P64" s="256"/>
      <c r="Q64" s="256"/>
      <c r="R64" s="256"/>
      <c r="S64" s="256"/>
      <c r="T64" s="179"/>
      <c r="U64" s="184" t="str">
        <f>IF(Sheet1!G37="พบ","R","£")</f>
        <v>£</v>
      </c>
      <c r="V64" s="181"/>
      <c r="W64" s="182" t="s">
        <v>237</v>
      </c>
      <c r="X64" s="181"/>
      <c r="Y64" s="181"/>
      <c r="Z64" s="180"/>
      <c r="AA64" s="181"/>
      <c r="AB64" s="184" t="str">
        <f>IF(Sheet1!G37="ไม่พบ","R","£")</f>
        <v>£</v>
      </c>
      <c r="AC64" s="181"/>
      <c r="AD64" s="182" t="s">
        <v>236</v>
      </c>
      <c r="AE64" s="181"/>
      <c r="AF64" s="181"/>
      <c r="AG64" s="181"/>
      <c r="AH64" s="181"/>
      <c r="AI64" s="181"/>
      <c r="AJ64" s="183"/>
      <c r="AK64" s="138"/>
      <c r="AL64" s="138"/>
      <c r="AM64" s="138"/>
      <c r="AN64" s="138"/>
      <c r="AO64" s="138"/>
      <c r="AP64" s="138"/>
      <c r="AQ64" s="138"/>
    </row>
    <row r="65" spans="1:43" ht="64.5" hidden="1" customHeight="1">
      <c r="A65" s="259" t="str">
        <f>IF(Y20=0,"ซ่อนช่อง",S20)</f>
        <v>ซ่อนช่อง</v>
      </c>
      <c r="B65" s="259"/>
      <c r="C65" s="259"/>
      <c r="D65" s="259"/>
      <c r="E65" s="259"/>
      <c r="F65" s="259"/>
      <c r="G65" s="256" t="s">
        <v>231</v>
      </c>
      <c r="H65" s="256"/>
      <c r="I65" s="256"/>
      <c r="J65" s="256"/>
      <c r="K65" s="256"/>
      <c r="L65" s="256"/>
      <c r="M65" s="256"/>
      <c r="N65" s="256"/>
      <c r="O65" s="256"/>
      <c r="P65" s="256"/>
      <c r="Q65" s="256"/>
      <c r="R65" s="256"/>
      <c r="S65" s="256"/>
      <c r="T65" s="257" t="e">
        <f>VLOOKUP(A65,Sheet1!A11:G41,4,0)</f>
        <v>#N/A</v>
      </c>
      <c r="U65" s="257"/>
      <c r="V65" s="257"/>
      <c r="W65" s="257"/>
      <c r="X65" s="258" t="e">
        <f>VLOOKUP(A65,Sheet1!A11:G41,5,0)</f>
        <v>#N/A</v>
      </c>
      <c r="Y65" s="258"/>
      <c r="Z65" s="258"/>
      <c r="AA65" s="258"/>
      <c r="AB65" s="258"/>
      <c r="AC65" s="258"/>
      <c r="AD65" s="258"/>
      <c r="AE65" s="258"/>
      <c r="AF65" s="258"/>
      <c r="AG65" s="258"/>
      <c r="AH65" s="258"/>
      <c r="AI65" s="258"/>
      <c r="AJ65" s="258"/>
      <c r="AK65" s="138"/>
      <c r="AL65" s="138"/>
      <c r="AM65" s="138"/>
      <c r="AN65" s="138"/>
      <c r="AO65" s="138"/>
      <c r="AP65" s="138"/>
      <c r="AQ65" s="138"/>
    </row>
    <row r="66" spans="1:43" ht="21.75" hidden="1" customHeight="1">
      <c r="A66" s="259"/>
      <c r="B66" s="259"/>
      <c r="C66" s="259"/>
      <c r="D66" s="259"/>
      <c r="E66" s="259"/>
      <c r="F66" s="259"/>
      <c r="G66" s="256" t="s">
        <v>260</v>
      </c>
      <c r="H66" s="256"/>
      <c r="I66" s="256"/>
      <c r="J66" s="256"/>
      <c r="K66" s="256"/>
      <c r="L66" s="256"/>
      <c r="M66" s="256"/>
      <c r="N66" s="256"/>
      <c r="O66" s="256"/>
      <c r="P66" s="256"/>
      <c r="Q66" s="256"/>
      <c r="R66" s="256"/>
      <c r="S66" s="256"/>
      <c r="T66" s="179"/>
      <c r="U66" s="184" t="str">
        <f>IF(Sheet1!G38="พบ","R","£")</f>
        <v>£</v>
      </c>
      <c r="V66" s="181"/>
      <c r="W66" s="182" t="s">
        <v>237</v>
      </c>
      <c r="X66" s="181"/>
      <c r="Y66" s="181"/>
      <c r="Z66" s="180"/>
      <c r="AA66" s="181"/>
      <c r="AB66" s="184" t="str">
        <f>IF(Sheet1!G38="ไม่พบ","R","£")</f>
        <v>£</v>
      </c>
      <c r="AC66" s="181"/>
      <c r="AD66" s="182" t="s">
        <v>236</v>
      </c>
      <c r="AE66" s="181"/>
      <c r="AF66" s="181"/>
      <c r="AG66" s="181"/>
      <c r="AH66" s="181"/>
      <c r="AI66" s="181"/>
      <c r="AJ66" s="183"/>
      <c r="AK66" s="138"/>
      <c r="AL66" s="138"/>
      <c r="AM66" s="138"/>
      <c r="AN66" s="138"/>
      <c r="AO66" s="138"/>
      <c r="AP66" s="138"/>
      <c r="AQ66" s="138"/>
    </row>
    <row r="67" spans="1:43" ht="64.5" hidden="1" customHeight="1">
      <c r="A67" s="259" t="str">
        <f>IF(K21=0,"ซ่อนช่อง",B21)</f>
        <v>ซ่อนช่อง</v>
      </c>
      <c r="B67" s="259"/>
      <c r="C67" s="259"/>
      <c r="D67" s="259"/>
      <c r="E67" s="259"/>
      <c r="F67" s="259"/>
      <c r="G67" s="256" t="s">
        <v>231</v>
      </c>
      <c r="H67" s="256"/>
      <c r="I67" s="256"/>
      <c r="J67" s="256"/>
      <c r="K67" s="256"/>
      <c r="L67" s="256"/>
      <c r="M67" s="256"/>
      <c r="N67" s="256"/>
      <c r="O67" s="256"/>
      <c r="P67" s="256"/>
      <c r="Q67" s="256"/>
      <c r="R67" s="256"/>
      <c r="S67" s="256"/>
      <c r="T67" s="257" t="e">
        <f>VLOOKUP(A67,Sheet1!A11:G41,4,0)</f>
        <v>#N/A</v>
      </c>
      <c r="U67" s="257"/>
      <c r="V67" s="257"/>
      <c r="W67" s="257"/>
      <c r="X67" s="258" t="e">
        <f>VLOOKUP(A67,Sheet1!A11:G41,5,0)</f>
        <v>#N/A</v>
      </c>
      <c r="Y67" s="258"/>
      <c r="Z67" s="258"/>
      <c r="AA67" s="258"/>
      <c r="AB67" s="258"/>
      <c r="AC67" s="258"/>
      <c r="AD67" s="258"/>
      <c r="AE67" s="258"/>
      <c r="AF67" s="258"/>
      <c r="AG67" s="258"/>
      <c r="AH67" s="258"/>
      <c r="AI67" s="258"/>
      <c r="AJ67" s="258"/>
      <c r="AK67" s="138"/>
      <c r="AL67" s="138"/>
      <c r="AM67" s="138"/>
      <c r="AN67" s="138"/>
      <c r="AO67" s="138"/>
      <c r="AP67" s="138"/>
      <c r="AQ67" s="138"/>
    </row>
    <row r="68" spans="1:43" ht="21.75" hidden="1" customHeight="1">
      <c r="A68" s="259"/>
      <c r="B68" s="259"/>
      <c r="C68" s="259"/>
      <c r="D68" s="259"/>
      <c r="E68" s="259"/>
      <c r="F68" s="259"/>
      <c r="G68" s="256" t="s">
        <v>260</v>
      </c>
      <c r="H68" s="256"/>
      <c r="I68" s="256"/>
      <c r="J68" s="256"/>
      <c r="K68" s="256"/>
      <c r="L68" s="256"/>
      <c r="M68" s="256"/>
      <c r="N68" s="256"/>
      <c r="O68" s="256"/>
      <c r="P68" s="256"/>
      <c r="Q68" s="256"/>
      <c r="R68" s="256"/>
      <c r="S68" s="256"/>
      <c r="T68" s="179"/>
      <c r="U68" s="184" t="str">
        <f>IF(Sheet1!G40="พบ","R","£")</f>
        <v>£</v>
      </c>
      <c r="V68" s="181"/>
      <c r="W68" s="182" t="s">
        <v>237</v>
      </c>
      <c r="X68" s="181"/>
      <c r="Y68" s="181"/>
      <c r="Z68" s="180"/>
      <c r="AA68" s="181"/>
      <c r="AB68" s="184" t="str">
        <f>IF(Sheet1!G40="ไม่พบ","R","£")</f>
        <v>£</v>
      </c>
      <c r="AC68" s="181"/>
      <c r="AD68" s="182" t="s">
        <v>236</v>
      </c>
      <c r="AE68" s="181"/>
      <c r="AF68" s="181"/>
      <c r="AG68" s="181"/>
      <c r="AH68" s="181"/>
      <c r="AI68" s="181"/>
      <c r="AJ68" s="183"/>
      <c r="AK68" s="138"/>
      <c r="AL68" s="138"/>
      <c r="AM68" s="138"/>
      <c r="AN68" s="138"/>
      <c r="AO68" s="138"/>
      <c r="AP68" s="138"/>
      <c r="AQ68" s="138"/>
    </row>
    <row r="69" spans="1:43" ht="64.5" hidden="1" customHeight="1">
      <c r="A69" s="259" t="str">
        <f>IF(F22=0,"ซ่อนช่อง",B22)</f>
        <v>ซ่อนช่อง</v>
      </c>
      <c r="B69" s="259"/>
      <c r="C69" s="259"/>
      <c r="D69" s="259"/>
      <c r="E69" s="259"/>
      <c r="F69" s="259"/>
      <c r="G69" s="256" t="s">
        <v>231</v>
      </c>
      <c r="H69" s="256"/>
      <c r="I69" s="256"/>
      <c r="J69" s="256"/>
      <c r="K69" s="256"/>
      <c r="L69" s="256"/>
      <c r="M69" s="256"/>
      <c r="N69" s="256"/>
      <c r="O69" s="256"/>
      <c r="P69" s="256"/>
      <c r="Q69" s="256"/>
      <c r="R69" s="256"/>
      <c r="S69" s="256"/>
      <c r="T69" s="257" t="e">
        <f>VLOOKUP(A69,Sheet1!A11:G41,4,0)</f>
        <v>#N/A</v>
      </c>
      <c r="U69" s="257"/>
      <c r="V69" s="257"/>
      <c r="W69" s="257"/>
      <c r="X69" s="258" t="e">
        <f>VLOOKUP(A69,Sheet1!A11:G41,5,0)</f>
        <v>#N/A</v>
      </c>
      <c r="Y69" s="258"/>
      <c r="Z69" s="258"/>
      <c r="AA69" s="258"/>
      <c r="AB69" s="258"/>
      <c r="AC69" s="258"/>
      <c r="AD69" s="258"/>
      <c r="AE69" s="258"/>
      <c r="AF69" s="258"/>
      <c r="AG69" s="258"/>
      <c r="AH69" s="258"/>
      <c r="AI69" s="258"/>
      <c r="AJ69" s="258"/>
      <c r="AK69" s="138"/>
      <c r="AL69" s="138"/>
      <c r="AM69" s="138"/>
      <c r="AN69" s="138"/>
      <c r="AO69" s="138"/>
      <c r="AP69" s="138"/>
      <c r="AQ69" s="138"/>
    </row>
    <row r="70" spans="1:43" ht="21.6" hidden="1" customHeight="1">
      <c r="A70" s="259"/>
      <c r="B70" s="259"/>
      <c r="C70" s="259"/>
      <c r="D70" s="259"/>
      <c r="E70" s="259"/>
      <c r="F70" s="259"/>
      <c r="G70" s="256" t="s">
        <v>260</v>
      </c>
      <c r="H70" s="256"/>
      <c r="I70" s="256"/>
      <c r="J70" s="256"/>
      <c r="K70" s="256"/>
      <c r="L70" s="256"/>
      <c r="M70" s="256"/>
      <c r="N70" s="256"/>
      <c r="O70" s="256"/>
      <c r="P70" s="256"/>
      <c r="Q70" s="256"/>
      <c r="R70" s="256"/>
      <c r="S70" s="256"/>
      <c r="T70" s="179"/>
      <c r="U70" s="184" t="str">
        <f>IF(Sheet1!G41="พบ","R","£")</f>
        <v>£</v>
      </c>
      <c r="V70" s="181"/>
      <c r="W70" s="182" t="s">
        <v>237</v>
      </c>
      <c r="X70" s="181"/>
      <c r="Y70" s="181"/>
      <c r="Z70" s="180"/>
      <c r="AA70" s="181"/>
      <c r="AB70" s="184" t="str">
        <f>IF(Sheet1!G41="ไม่พบ","R","£")</f>
        <v>£</v>
      </c>
      <c r="AC70" s="181"/>
      <c r="AD70" s="182" t="s">
        <v>236</v>
      </c>
      <c r="AE70" s="181"/>
      <c r="AF70" s="181"/>
      <c r="AG70" s="181"/>
      <c r="AH70" s="181"/>
      <c r="AI70" s="181"/>
      <c r="AJ70" s="183"/>
      <c r="AK70" s="138"/>
      <c r="AL70" s="138"/>
      <c r="AM70" s="138"/>
      <c r="AN70" s="138"/>
      <c r="AO70" s="138"/>
      <c r="AP70" s="138"/>
      <c r="AQ70" s="138"/>
    </row>
    <row r="71" spans="1:43" ht="64.5" hidden="1" customHeight="1">
      <c r="A71" s="259" t="str">
        <f>IF(Y22=0,"ซ่อนช่อง",S22)</f>
        <v>ซ่อนช่อง</v>
      </c>
      <c r="B71" s="259"/>
      <c r="C71" s="259"/>
      <c r="D71" s="259"/>
      <c r="E71" s="259"/>
      <c r="F71" s="259"/>
      <c r="G71" s="256" t="s">
        <v>231</v>
      </c>
      <c r="H71" s="256"/>
      <c r="I71" s="256"/>
      <c r="J71" s="256"/>
      <c r="K71" s="256"/>
      <c r="L71" s="256"/>
      <c r="M71" s="256"/>
      <c r="N71" s="256"/>
      <c r="O71" s="256"/>
      <c r="P71" s="256"/>
      <c r="Q71" s="256"/>
      <c r="R71" s="256"/>
      <c r="S71" s="256"/>
      <c r="T71" s="257" t="e">
        <f>VLOOKUP(A71,Sheet1!A15:G45,4,0)</f>
        <v>#N/A</v>
      </c>
      <c r="U71" s="257"/>
      <c r="V71" s="257"/>
      <c r="W71" s="257"/>
      <c r="X71" s="258" t="e">
        <f>VLOOKUP(A71,Sheet1!A15:G45,5,0)</f>
        <v>#N/A</v>
      </c>
      <c r="Y71" s="258"/>
      <c r="Z71" s="258"/>
      <c r="AA71" s="258"/>
      <c r="AB71" s="258"/>
      <c r="AC71" s="258"/>
      <c r="AD71" s="258"/>
      <c r="AE71" s="258"/>
      <c r="AF71" s="258"/>
      <c r="AG71" s="258"/>
      <c r="AH71" s="258"/>
      <c r="AI71" s="258"/>
      <c r="AJ71" s="258"/>
      <c r="AK71" s="138"/>
      <c r="AL71" s="138"/>
      <c r="AM71" s="138"/>
      <c r="AN71" s="138"/>
      <c r="AO71" s="138"/>
      <c r="AP71" s="138"/>
      <c r="AQ71" s="138"/>
    </row>
    <row r="72" spans="1:43" ht="21.75" hidden="1" customHeight="1">
      <c r="A72" s="259"/>
      <c r="B72" s="259"/>
      <c r="C72" s="259"/>
      <c r="D72" s="259"/>
      <c r="E72" s="259"/>
      <c r="F72" s="259"/>
      <c r="G72" s="256" t="s">
        <v>260</v>
      </c>
      <c r="H72" s="256"/>
      <c r="I72" s="256"/>
      <c r="J72" s="256"/>
      <c r="K72" s="256"/>
      <c r="L72" s="256"/>
      <c r="M72" s="256"/>
      <c r="N72" s="256"/>
      <c r="O72" s="256"/>
      <c r="P72" s="256"/>
      <c r="Q72" s="256"/>
      <c r="R72" s="256"/>
      <c r="S72" s="256"/>
      <c r="T72" s="179"/>
      <c r="U72" s="184" t="str">
        <f>IF(Sheet1!G44="พบ","R","£")</f>
        <v>£</v>
      </c>
      <c r="V72" s="181"/>
      <c r="W72" s="182" t="s">
        <v>237</v>
      </c>
      <c r="X72" s="181"/>
      <c r="Y72" s="181"/>
      <c r="Z72" s="180"/>
      <c r="AA72" s="181"/>
      <c r="AB72" s="184" t="str">
        <f>IF(Sheet1!G44="ไม่พบ","R","£")</f>
        <v>£</v>
      </c>
      <c r="AC72" s="181"/>
      <c r="AD72" s="182" t="s">
        <v>236</v>
      </c>
      <c r="AE72" s="181"/>
      <c r="AF72" s="181"/>
      <c r="AG72" s="181"/>
      <c r="AH72" s="181"/>
      <c r="AI72" s="181"/>
      <c r="AJ72" s="183"/>
      <c r="AK72" s="138"/>
      <c r="AL72" s="138"/>
      <c r="AM72" s="138"/>
      <c r="AN72" s="138"/>
      <c r="AO72" s="138"/>
      <c r="AP72" s="138"/>
      <c r="AQ72" s="138"/>
    </row>
    <row r="73" spans="1:43" ht="64.5" hidden="1" customHeight="1">
      <c r="A73" s="259" t="str">
        <f>IF(K23=0,"ซ่อนช่อง",B23)</f>
        <v>ซ่อนช่อง</v>
      </c>
      <c r="B73" s="259"/>
      <c r="C73" s="259"/>
      <c r="D73" s="259"/>
      <c r="E73" s="259"/>
      <c r="F73" s="259"/>
      <c r="G73" s="256" t="s">
        <v>231</v>
      </c>
      <c r="H73" s="256"/>
      <c r="I73" s="256"/>
      <c r="J73" s="256"/>
      <c r="K73" s="256"/>
      <c r="L73" s="256"/>
      <c r="M73" s="256"/>
      <c r="N73" s="256"/>
      <c r="O73" s="256"/>
      <c r="P73" s="256"/>
      <c r="Q73" s="256"/>
      <c r="R73" s="256"/>
      <c r="S73" s="256"/>
      <c r="T73" s="257" t="e">
        <f>VLOOKUP(A73,Sheet1!A15:G45,4,0)</f>
        <v>#N/A</v>
      </c>
      <c r="U73" s="257"/>
      <c r="V73" s="257"/>
      <c r="W73" s="257"/>
      <c r="X73" s="258" t="e">
        <f>VLOOKUP(A73,Sheet1!A15:G45,5,0)</f>
        <v>#N/A</v>
      </c>
      <c r="Y73" s="258"/>
      <c r="Z73" s="258"/>
      <c r="AA73" s="258"/>
      <c r="AB73" s="258"/>
      <c r="AC73" s="258"/>
      <c r="AD73" s="258"/>
      <c r="AE73" s="258"/>
      <c r="AF73" s="258"/>
      <c r="AG73" s="258"/>
      <c r="AH73" s="258"/>
      <c r="AI73" s="258"/>
      <c r="AJ73" s="258"/>
      <c r="AK73" s="138"/>
      <c r="AL73" s="138"/>
      <c r="AM73" s="138"/>
      <c r="AN73" s="138"/>
      <c r="AO73" s="138"/>
      <c r="AP73" s="138"/>
      <c r="AQ73" s="138"/>
    </row>
    <row r="74" spans="1:43" ht="21.6" hidden="1" customHeight="1">
      <c r="A74" s="259"/>
      <c r="B74" s="259"/>
      <c r="C74" s="259"/>
      <c r="D74" s="259"/>
      <c r="E74" s="259"/>
      <c r="F74" s="259"/>
      <c r="G74" s="256" t="s">
        <v>260</v>
      </c>
      <c r="H74" s="256"/>
      <c r="I74" s="256"/>
      <c r="J74" s="256"/>
      <c r="K74" s="256"/>
      <c r="L74" s="256"/>
      <c r="M74" s="256"/>
      <c r="N74" s="256"/>
      <c r="O74" s="256"/>
      <c r="P74" s="256"/>
      <c r="Q74" s="256"/>
      <c r="R74" s="256"/>
      <c r="S74" s="256"/>
      <c r="T74" s="179"/>
      <c r="U74" s="184" t="str">
        <f>IF(Sheet1!G45="พบ","R","£")</f>
        <v>£</v>
      </c>
      <c r="V74" s="181"/>
      <c r="W74" s="182" t="s">
        <v>237</v>
      </c>
      <c r="X74" s="181"/>
      <c r="Y74" s="181"/>
      <c r="Z74" s="180"/>
      <c r="AA74" s="181"/>
      <c r="AB74" s="184" t="str">
        <f>IF(Sheet1!G45="ไม่พบ","R","£")</f>
        <v>£</v>
      </c>
      <c r="AC74" s="181"/>
      <c r="AD74" s="182" t="s">
        <v>236</v>
      </c>
      <c r="AE74" s="181"/>
      <c r="AF74" s="181"/>
      <c r="AG74" s="181"/>
      <c r="AH74" s="181"/>
      <c r="AI74" s="181"/>
      <c r="AJ74" s="183"/>
      <c r="AK74" s="138"/>
      <c r="AL74" s="138"/>
      <c r="AM74" s="138"/>
      <c r="AN74" s="138"/>
      <c r="AO74" s="138"/>
      <c r="AP74" s="138"/>
      <c r="AQ74" s="138"/>
    </row>
    <row r="75" spans="1:43" ht="64.5" hidden="1" customHeight="1">
      <c r="A75" s="259" t="str">
        <f>IF(F24=0,"ซ่อนช่อง",B24)</f>
        <v>ซ่อนช่อง</v>
      </c>
      <c r="B75" s="259"/>
      <c r="C75" s="259"/>
      <c r="D75" s="259"/>
      <c r="E75" s="259"/>
      <c r="F75" s="259"/>
      <c r="G75" s="256" t="s">
        <v>231</v>
      </c>
      <c r="H75" s="256"/>
      <c r="I75" s="256"/>
      <c r="J75" s="256"/>
      <c r="K75" s="256"/>
      <c r="L75" s="256"/>
      <c r="M75" s="256"/>
      <c r="N75" s="256"/>
      <c r="O75" s="256"/>
      <c r="P75" s="256"/>
      <c r="Q75" s="256"/>
      <c r="R75" s="256"/>
      <c r="S75" s="256"/>
      <c r="T75" s="257" t="e">
        <f>VLOOKUP(A75,Sheet1!A17:G47,4,0)</f>
        <v>#N/A</v>
      </c>
      <c r="U75" s="257"/>
      <c r="V75" s="257"/>
      <c r="W75" s="257"/>
      <c r="X75" s="258" t="e">
        <f>VLOOKUP(A75,Sheet1!A17:G47,5,0)</f>
        <v>#N/A</v>
      </c>
      <c r="Y75" s="258"/>
      <c r="Z75" s="258"/>
      <c r="AA75" s="258"/>
      <c r="AB75" s="258"/>
      <c r="AC75" s="258"/>
      <c r="AD75" s="258"/>
      <c r="AE75" s="258"/>
      <c r="AF75" s="258"/>
      <c r="AG75" s="258"/>
      <c r="AH75" s="258"/>
      <c r="AI75" s="258"/>
      <c r="AJ75" s="258"/>
      <c r="AK75" s="138"/>
      <c r="AL75" s="138"/>
      <c r="AM75" s="138"/>
      <c r="AN75" s="138"/>
      <c r="AO75" s="138"/>
      <c r="AP75" s="138"/>
      <c r="AQ75" s="138"/>
    </row>
    <row r="76" spans="1:43" ht="21.6" hidden="1" customHeight="1">
      <c r="A76" s="259"/>
      <c r="B76" s="259"/>
      <c r="C76" s="259"/>
      <c r="D76" s="259"/>
      <c r="E76" s="259"/>
      <c r="F76" s="259"/>
      <c r="G76" s="256" t="s">
        <v>260</v>
      </c>
      <c r="H76" s="256"/>
      <c r="I76" s="256"/>
      <c r="J76" s="256"/>
      <c r="K76" s="256"/>
      <c r="L76" s="256"/>
      <c r="M76" s="256"/>
      <c r="N76" s="256"/>
      <c r="O76" s="256"/>
      <c r="P76" s="256"/>
      <c r="Q76" s="256"/>
      <c r="R76" s="256"/>
      <c r="S76" s="256"/>
      <c r="T76" s="179"/>
      <c r="U76" s="184" t="str">
        <f>IF(Sheet1!G47="พบ","R","£")</f>
        <v>£</v>
      </c>
      <c r="V76" s="181"/>
      <c r="W76" s="182" t="s">
        <v>237</v>
      </c>
      <c r="X76" s="181"/>
      <c r="Y76" s="181"/>
      <c r="Z76" s="180"/>
      <c r="AA76" s="181"/>
      <c r="AB76" s="184" t="str">
        <f>IF(Sheet1!G47="ไม่พบ","R","£")</f>
        <v>£</v>
      </c>
      <c r="AC76" s="181"/>
      <c r="AD76" s="182" t="s">
        <v>236</v>
      </c>
      <c r="AE76" s="181"/>
      <c r="AF76" s="181"/>
      <c r="AG76" s="181"/>
      <c r="AH76" s="181"/>
      <c r="AI76" s="181"/>
      <c r="AJ76" s="183"/>
      <c r="AK76" s="138"/>
      <c r="AL76" s="138"/>
      <c r="AM76" s="138"/>
      <c r="AN76" s="138"/>
      <c r="AO76" s="138"/>
      <c r="AP76" s="138"/>
      <c r="AQ76" s="138"/>
    </row>
    <row r="77" spans="1:43" ht="64.5" hidden="1" customHeight="1">
      <c r="A77" s="259" t="str">
        <f>IF(Y24=0,"ซ่อนช่อง",S24)</f>
        <v>ซ่อนช่อง</v>
      </c>
      <c r="B77" s="259"/>
      <c r="C77" s="259"/>
      <c r="D77" s="259"/>
      <c r="E77" s="259"/>
      <c r="F77" s="259"/>
      <c r="G77" s="256" t="s">
        <v>231</v>
      </c>
      <c r="H77" s="256"/>
      <c r="I77" s="256"/>
      <c r="J77" s="256"/>
      <c r="K77" s="256"/>
      <c r="L77" s="256"/>
      <c r="M77" s="256"/>
      <c r="N77" s="256"/>
      <c r="O77" s="256"/>
      <c r="P77" s="256"/>
      <c r="Q77" s="256"/>
      <c r="R77" s="256"/>
      <c r="S77" s="256"/>
      <c r="T77" s="257" t="e">
        <f>VLOOKUP(A77,Sheet1!A19:G49,4,0)</f>
        <v>#N/A</v>
      </c>
      <c r="U77" s="257"/>
      <c r="V77" s="257"/>
      <c r="W77" s="257"/>
      <c r="X77" s="258" t="e">
        <f>VLOOKUP(A77,Sheet1!A19:G49,5,0)</f>
        <v>#N/A</v>
      </c>
      <c r="Y77" s="258"/>
      <c r="Z77" s="258"/>
      <c r="AA77" s="258"/>
      <c r="AB77" s="258"/>
      <c r="AC77" s="258"/>
      <c r="AD77" s="258"/>
      <c r="AE77" s="258"/>
      <c r="AF77" s="258"/>
      <c r="AG77" s="258"/>
      <c r="AH77" s="258"/>
      <c r="AI77" s="258"/>
      <c r="AJ77" s="258"/>
      <c r="AK77" s="138"/>
      <c r="AL77" s="138"/>
      <c r="AM77" s="138"/>
      <c r="AN77" s="138"/>
      <c r="AO77" s="138"/>
      <c r="AP77" s="138"/>
      <c r="AQ77" s="138"/>
    </row>
    <row r="78" spans="1:43" ht="21.6" hidden="1" customHeight="1">
      <c r="A78" s="259"/>
      <c r="B78" s="259"/>
      <c r="C78" s="259"/>
      <c r="D78" s="259"/>
      <c r="E78" s="259"/>
      <c r="F78" s="259"/>
      <c r="G78" s="256" t="s">
        <v>260</v>
      </c>
      <c r="H78" s="256"/>
      <c r="I78" s="256"/>
      <c r="J78" s="256"/>
      <c r="K78" s="256"/>
      <c r="L78" s="256"/>
      <c r="M78" s="256"/>
      <c r="N78" s="256"/>
      <c r="O78" s="256"/>
      <c r="P78" s="256"/>
      <c r="Q78" s="256"/>
      <c r="R78" s="256"/>
      <c r="S78" s="256"/>
      <c r="T78" s="179"/>
      <c r="U78" s="184" t="str">
        <f>IF(Sheet1!G49="พบ","R","£")</f>
        <v>£</v>
      </c>
      <c r="V78" s="181"/>
      <c r="W78" s="182" t="s">
        <v>237</v>
      </c>
      <c r="X78" s="181"/>
      <c r="Y78" s="181"/>
      <c r="Z78" s="180"/>
      <c r="AA78" s="181"/>
      <c r="AB78" s="184" t="str">
        <f>IF(Sheet1!G49="ไม่พบ","R","£")</f>
        <v>£</v>
      </c>
      <c r="AC78" s="181"/>
      <c r="AD78" s="182" t="s">
        <v>236</v>
      </c>
      <c r="AE78" s="181"/>
      <c r="AF78" s="181"/>
      <c r="AG78" s="181"/>
      <c r="AH78" s="181"/>
      <c r="AI78" s="181"/>
      <c r="AJ78" s="183"/>
      <c r="AK78" s="138"/>
      <c r="AL78" s="138"/>
      <c r="AM78" s="138"/>
      <c r="AN78" s="138"/>
      <c r="AO78" s="138"/>
      <c r="AP78" s="138"/>
      <c r="AQ78" s="138"/>
    </row>
    <row r="79" spans="1:43" ht="64.5" hidden="1" customHeight="1">
      <c r="A79" s="259" t="str">
        <f>IF(K25=0,"ซ่อนช่อง",B25)</f>
        <v>ซ่อนช่อง</v>
      </c>
      <c r="B79" s="259"/>
      <c r="C79" s="259"/>
      <c r="D79" s="259"/>
      <c r="E79" s="259"/>
      <c r="F79" s="259"/>
      <c r="G79" s="256" t="s">
        <v>231</v>
      </c>
      <c r="H79" s="256"/>
      <c r="I79" s="256"/>
      <c r="J79" s="256"/>
      <c r="K79" s="256"/>
      <c r="L79" s="256"/>
      <c r="M79" s="256"/>
      <c r="N79" s="256"/>
      <c r="O79" s="256"/>
      <c r="P79" s="256"/>
      <c r="Q79" s="256"/>
      <c r="R79" s="256"/>
      <c r="S79" s="256"/>
      <c r="T79" s="257" t="e">
        <f>VLOOKUP(A79,Sheet1!A21:G51,4,0)</f>
        <v>#N/A</v>
      </c>
      <c r="U79" s="257"/>
      <c r="V79" s="257"/>
      <c r="W79" s="257"/>
      <c r="X79" s="258" t="e">
        <f>VLOOKUP(A79,Sheet1!A21:G51,5,0)</f>
        <v>#N/A</v>
      </c>
      <c r="Y79" s="258"/>
      <c r="Z79" s="258"/>
      <c r="AA79" s="258"/>
      <c r="AB79" s="258"/>
      <c r="AC79" s="258"/>
      <c r="AD79" s="258"/>
      <c r="AE79" s="258"/>
      <c r="AF79" s="258"/>
      <c r="AG79" s="258"/>
      <c r="AH79" s="258"/>
      <c r="AI79" s="258"/>
      <c r="AJ79" s="258"/>
      <c r="AK79" s="138"/>
      <c r="AL79" s="138"/>
      <c r="AM79" s="138"/>
      <c r="AN79" s="138"/>
      <c r="AO79" s="138"/>
      <c r="AP79" s="138"/>
      <c r="AQ79" s="138"/>
    </row>
    <row r="80" spans="1:43" ht="21.6" hidden="1" customHeight="1">
      <c r="A80" s="259"/>
      <c r="B80" s="259"/>
      <c r="C80" s="259"/>
      <c r="D80" s="259"/>
      <c r="E80" s="259"/>
      <c r="F80" s="259"/>
      <c r="G80" s="256" t="s">
        <v>260</v>
      </c>
      <c r="H80" s="256"/>
      <c r="I80" s="256"/>
      <c r="J80" s="256"/>
      <c r="K80" s="256"/>
      <c r="L80" s="256"/>
      <c r="M80" s="256"/>
      <c r="N80" s="256"/>
      <c r="O80" s="256"/>
      <c r="P80" s="256"/>
      <c r="Q80" s="256"/>
      <c r="R80" s="256"/>
      <c r="S80" s="256"/>
      <c r="T80" s="179"/>
      <c r="U80" s="184" t="str">
        <f>IF(Sheet1!G51="พบ","R","£")</f>
        <v>£</v>
      </c>
      <c r="V80" s="181"/>
      <c r="W80" s="182" t="s">
        <v>237</v>
      </c>
      <c r="X80" s="181"/>
      <c r="Y80" s="181"/>
      <c r="Z80" s="180"/>
      <c r="AA80" s="181"/>
      <c r="AB80" s="184" t="str">
        <f>IF(Sheet1!G51="ไม่พบ","R","£")</f>
        <v>£</v>
      </c>
      <c r="AC80" s="181"/>
      <c r="AD80" s="182" t="s">
        <v>236</v>
      </c>
      <c r="AE80" s="181"/>
      <c r="AF80" s="181"/>
      <c r="AG80" s="181"/>
      <c r="AH80" s="181"/>
      <c r="AI80" s="181"/>
      <c r="AJ80" s="183"/>
      <c r="AK80" s="138"/>
      <c r="AL80" s="138"/>
      <c r="AM80" s="138"/>
      <c r="AN80" s="138"/>
      <c r="AO80" s="138"/>
      <c r="AP80" s="138"/>
      <c r="AQ80" s="138"/>
    </row>
    <row r="81" spans="1:43" ht="64.5" hidden="1" customHeight="1">
      <c r="A81" s="259" t="str">
        <f>IF(F26=0,"ซ่อนช่อง",B26)</f>
        <v>ซ่อนช่อง</v>
      </c>
      <c r="B81" s="259"/>
      <c r="C81" s="259"/>
      <c r="D81" s="259"/>
      <c r="E81" s="259"/>
      <c r="F81" s="259"/>
      <c r="G81" s="256" t="s">
        <v>231</v>
      </c>
      <c r="H81" s="256"/>
      <c r="I81" s="256"/>
      <c r="J81" s="256"/>
      <c r="K81" s="256"/>
      <c r="L81" s="256"/>
      <c r="M81" s="256"/>
      <c r="N81" s="256"/>
      <c r="O81" s="256"/>
      <c r="P81" s="256"/>
      <c r="Q81" s="256"/>
      <c r="R81" s="256"/>
      <c r="S81" s="256"/>
      <c r="T81" s="257" t="e">
        <f>VLOOKUP(A81,Sheet1!A23:G53,4,0)</f>
        <v>#N/A</v>
      </c>
      <c r="U81" s="257"/>
      <c r="V81" s="257"/>
      <c r="W81" s="257"/>
      <c r="X81" s="258" t="e">
        <f>VLOOKUP(A81,Sheet1!A23:G53,5,0)</f>
        <v>#N/A</v>
      </c>
      <c r="Y81" s="258"/>
      <c r="Z81" s="258"/>
      <c r="AA81" s="258"/>
      <c r="AB81" s="258"/>
      <c r="AC81" s="258"/>
      <c r="AD81" s="258"/>
      <c r="AE81" s="258"/>
      <c r="AF81" s="258"/>
      <c r="AG81" s="258"/>
      <c r="AH81" s="258"/>
      <c r="AI81" s="258"/>
      <c r="AJ81" s="258"/>
      <c r="AK81" s="138"/>
      <c r="AL81" s="138"/>
      <c r="AM81" s="138"/>
      <c r="AN81" s="138"/>
      <c r="AO81" s="138"/>
      <c r="AP81" s="138"/>
      <c r="AQ81" s="138"/>
    </row>
    <row r="82" spans="1:43" ht="21.6" hidden="1" customHeight="1">
      <c r="A82" s="259"/>
      <c r="B82" s="259"/>
      <c r="C82" s="259"/>
      <c r="D82" s="259"/>
      <c r="E82" s="259"/>
      <c r="F82" s="259"/>
      <c r="G82" s="256" t="s">
        <v>260</v>
      </c>
      <c r="H82" s="256"/>
      <c r="I82" s="256"/>
      <c r="J82" s="256"/>
      <c r="K82" s="256"/>
      <c r="L82" s="256"/>
      <c r="M82" s="256"/>
      <c r="N82" s="256"/>
      <c r="O82" s="256"/>
      <c r="P82" s="256"/>
      <c r="Q82" s="256"/>
      <c r="R82" s="256"/>
      <c r="S82" s="256"/>
      <c r="T82" s="179"/>
      <c r="U82" s="184" t="str">
        <f>IF(Sheet1!G53="พบ","R","£")</f>
        <v>£</v>
      </c>
      <c r="V82" s="181"/>
      <c r="W82" s="182" t="s">
        <v>237</v>
      </c>
      <c r="X82" s="181"/>
      <c r="Y82" s="181"/>
      <c r="Z82" s="180"/>
      <c r="AA82" s="181"/>
      <c r="AB82" s="184" t="str">
        <f>IF(Sheet1!G53="ไม่พบ","R","£")</f>
        <v>£</v>
      </c>
      <c r="AC82" s="181"/>
      <c r="AD82" s="182" t="s">
        <v>236</v>
      </c>
      <c r="AE82" s="181"/>
      <c r="AF82" s="181"/>
      <c r="AG82" s="181"/>
      <c r="AH82" s="181"/>
      <c r="AI82" s="181"/>
      <c r="AJ82" s="183"/>
      <c r="AK82" s="138"/>
      <c r="AL82" s="138"/>
      <c r="AM82" s="138"/>
      <c r="AN82" s="138"/>
      <c r="AO82" s="138"/>
      <c r="AP82" s="138"/>
      <c r="AQ82" s="138"/>
    </row>
    <row r="83" spans="1:43" ht="64.5" hidden="1" customHeight="1">
      <c r="A83" s="259" t="str">
        <f>IF(Y26=0,"ซ่อนช่อง",S26)</f>
        <v>ซ่อนช่อง</v>
      </c>
      <c r="B83" s="259"/>
      <c r="C83" s="259"/>
      <c r="D83" s="259"/>
      <c r="E83" s="259"/>
      <c r="F83" s="259"/>
      <c r="G83" s="256" t="s">
        <v>231</v>
      </c>
      <c r="H83" s="256"/>
      <c r="I83" s="256"/>
      <c r="J83" s="256"/>
      <c r="K83" s="256"/>
      <c r="L83" s="256"/>
      <c r="M83" s="256"/>
      <c r="N83" s="256"/>
      <c r="O83" s="256"/>
      <c r="P83" s="256"/>
      <c r="Q83" s="256"/>
      <c r="R83" s="256"/>
      <c r="S83" s="256"/>
      <c r="T83" s="257" t="e">
        <f>VLOOKUP(A83,Sheet1!A25:G55,4,0)</f>
        <v>#N/A</v>
      </c>
      <c r="U83" s="257"/>
      <c r="V83" s="257"/>
      <c r="W83" s="257"/>
      <c r="X83" s="258" t="e">
        <f>VLOOKUP(A83,Sheet1!A25:G55,5,0)</f>
        <v>#N/A</v>
      </c>
      <c r="Y83" s="258"/>
      <c r="Z83" s="258"/>
      <c r="AA83" s="258"/>
      <c r="AB83" s="258"/>
      <c r="AC83" s="258"/>
      <c r="AD83" s="258"/>
      <c r="AE83" s="258"/>
      <c r="AF83" s="258"/>
      <c r="AG83" s="258"/>
      <c r="AH83" s="258"/>
      <c r="AI83" s="258"/>
      <c r="AJ83" s="258"/>
      <c r="AK83" s="138"/>
      <c r="AL83" s="138"/>
      <c r="AM83" s="138"/>
      <c r="AN83" s="138"/>
      <c r="AO83" s="138"/>
      <c r="AP83" s="138"/>
      <c r="AQ83" s="138"/>
    </row>
    <row r="84" spans="1:43" ht="21.6" hidden="1" customHeight="1">
      <c r="A84" s="259"/>
      <c r="B84" s="259"/>
      <c r="C84" s="259"/>
      <c r="D84" s="259"/>
      <c r="E84" s="259"/>
      <c r="F84" s="259"/>
      <c r="G84" s="256" t="s">
        <v>260</v>
      </c>
      <c r="H84" s="256"/>
      <c r="I84" s="256"/>
      <c r="J84" s="256"/>
      <c r="K84" s="256"/>
      <c r="L84" s="256"/>
      <c r="M84" s="256"/>
      <c r="N84" s="256"/>
      <c r="O84" s="256"/>
      <c r="P84" s="256"/>
      <c r="Q84" s="256"/>
      <c r="R84" s="256"/>
      <c r="S84" s="256"/>
      <c r="T84" s="179"/>
      <c r="U84" s="184" t="str">
        <f>IF(Sheet1!G55="พบ","R","£")</f>
        <v>£</v>
      </c>
      <c r="V84" s="181"/>
      <c r="W84" s="182" t="s">
        <v>237</v>
      </c>
      <c r="X84" s="181"/>
      <c r="Y84" s="181"/>
      <c r="Z84" s="180"/>
      <c r="AA84" s="181"/>
      <c r="AB84" s="184" t="str">
        <f>IF(Sheet1!G55="ไม่พบ","R","£")</f>
        <v>£</v>
      </c>
      <c r="AC84" s="181"/>
      <c r="AD84" s="182" t="s">
        <v>236</v>
      </c>
      <c r="AE84" s="181"/>
      <c r="AF84" s="181"/>
      <c r="AG84" s="181"/>
      <c r="AH84" s="181"/>
      <c r="AI84" s="181"/>
      <c r="AJ84" s="183"/>
      <c r="AK84" s="138"/>
      <c r="AL84" s="138"/>
      <c r="AM84" s="138"/>
      <c r="AN84" s="138"/>
      <c r="AO84" s="138"/>
      <c r="AP84" s="138"/>
      <c r="AQ84" s="138"/>
    </row>
    <row r="85" spans="1:43" ht="64.5" hidden="1" customHeight="1">
      <c r="A85" s="259" t="str">
        <f>IF(K27=0,"ซ่อนช่อง",B27)</f>
        <v>ซ่อนช่อง</v>
      </c>
      <c r="B85" s="259"/>
      <c r="C85" s="259"/>
      <c r="D85" s="259"/>
      <c r="E85" s="259"/>
      <c r="F85" s="259"/>
      <c r="G85" s="256" t="s">
        <v>231</v>
      </c>
      <c r="H85" s="256"/>
      <c r="I85" s="256"/>
      <c r="J85" s="256"/>
      <c r="K85" s="256"/>
      <c r="L85" s="256"/>
      <c r="M85" s="256"/>
      <c r="N85" s="256"/>
      <c r="O85" s="256"/>
      <c r="P85" s="256"/>
      <c r="Q85" s="256"/>
      <c r="R85" s="256"/>
      <c r="S85" s="256"/>
      <c r="T85" s="257" t="e">
        <f>VLOOKUP(A85,Sheet1!A27:G57,4,0)</f>
        <v>#N/A</v>
      </c>
      <c r="U85" s="257"/>
      <c r="V85" s="257"/>
      <c r="W85" s="257"/>
      <c r="X85" s="258" t="e">
        <f>VLOOKUP(A85,Sheet1!A27:G57,5,0)</f>
        <v>#N/A</v>
      </c>
      <c r="Y85" s="258"/>
      <c r="Z85" s="258"/>
      <c r="AA85" s="258"/>
      <c r="AB85" s="258"/>
      <c r="AC85" s="258"/>
      <c r="AD85" s="258"/>
      <c r="AE85" s="258"/>
      <c r="AF85" s="258"/>
      <c r="AG85" s="258"/>
      <c r="AH85" s="258"/>
      <c r="AI85" s="258"/>
      <c r="AJ85" s="258"/>
      <c r="AK85" s="138"/>
      <c r="AL85" s="138"/>
      <c r="AM85" s="138"/>
      <c r="AN85" s="138"/>
      <c r="AO85" s="138"/>
      <c r="AP85" s="138"/>
      <c r="AQ85" s="138"/>
    </row>
    <row r="86" spans="1:43" ht="21.6" hidden="1" customHeight="1">
      <c r="A86" s="259"/>
      <c r="B86" s="259"/>
      <c r="C86" s="259"/>
      <c r="D86" s="259"/>
      <c r="E86" s="259"/>
      <c r="F86" s="259"/>
      <c r="G86" s="256" t="s">
        <v>260</v>
      </c>
      <c r="H86" s="256"/>
      <c r="I86" s="256"/>
      <c r="J86" s="256"/>
      <c r="K86" s="256"/>
      <c r="L86" s="256"/>
      <c r="M86" s="256"/>
      <c r="N86" s="256"/>
      <c r="O86" s="256"/>
      <c r="P86" s="256"/>
      <c r="Q86" s="256"/>
      <c r="R86" s="256"/>
      <c r="S86" s="256"/>
      <c r="T86" s="179"/>
      <c r="U86" s="184" t="str">
        <f>IF(Sheet1!G57="พบ","R","£")</f>
        <v>£</v>
      </c>
      <c r="V86" s="181"/>
      <c r="W86" s="182" t="s">
        <v>237</v>
      </c>
      <c r="X86" s="181"/>
      <c r="Y86" s="181"/>
      <c r="Z86" s="180"/>
      <c r="AA86" s="181"/>
      <c r="AB86" s="184" t="str">
        <f>IF(Sheet1!G57="ไม่พบ","R","£")</f>
        <v>£</v>
      </c>
      <c r="AC86" s="181"/>
      <c r="AD86" s="182" t="s">
        <v>236</v>
      </c>
      <c r="AE86" s="181"/>
      <c r="AF86" s="181"/>
      <c r="AG86" s="181"/>
      <c r="AH86" s="181"/>
      <c r="AI86" s="181"/>
      <c r="AJ86" s="183"/>
      <c r="AK86" s="138"/>
      <c r="AL86" s="138"/>
      <c r="AM86" s="138"/>
      <c r="AN86" s="138"/>
      <c r="AO86" s="138"/>
      <c r="AP86" s="138"/>
      <c r="AQ86" s="138"/>
    </row>
    <row r="87" spans="1:43" ht="64.5" hidden="1" customHeight="1">
      <c r="A87" s="259" t="str">
        <f>IF(F28=0,"ซ่อนช่อง",B28)</f>
        <v>ซ่อนช่อง</v>
      </c>
      <c r="B87" s="259"/>
      <c r="C87" s="259"/>
      <c r="D87" s="259"/>
      <c r="E87" s="259"/>
      <c r="F87" s="259"/>
      <c r="G87" s="256" t="s">
        <v>231</v>
      </c>
      <c r="H87" s="256"/>
      <c r="I87" s="256"/>
      <c r="J87" s="256"/>
      <c r="K87" s="256"/>
      <c r="L87" s="256"/>
      <c r="M87" s="256"/>
      <c r="N87" s="256"/>
      <c r="O87" s="256"/>
      <c r="P87" s="256"/>
      <c r="Q87" s="256"/>
      <c r="R87" s="256"/>
      <c r="S87" s="256"/>
      <c r="T87" s="257" t="e">
        <f>VLOOKUP(A87,Sheet1!A29:G59,4,0)</f>
        <v>#N/A</v>
      </c>
      <c r="U87" s="257"/>
      <c r="V87" s="257"/>
      <c r="W87" s="257"/>
      <c r="X87" s="258" t="e">
        <f>VLOOKUP(A87,Sheet1!A29:G59,5,0)</f>
        <v>#N/A</v>
      </c>
      <c r="Y87" s="258"/>
      <c r="Z87" s="258"/>
      <c r="AA87" s="258"/>
      <c r="AB87" s="258"/>
      <c r="AC87" s="258"/>
      <c r="AD87" s="258"/>
      <c r="AE87" s="258"/>
      <c r="AF87" s="258"/>
      <c r="AG87" s="258"/>
      <c r="AH87" s="258"/>
      <c r="AI87" s="258"/>
      <c r="AJ87" s="258"/>
      <c r="AK87" s="138"/>
      <c r="AL87" s="138"/>
      <c r="AM87" s="138"/>
      <c r="AN87" s="138"/>
      <c r="AO87" s="138"/>
      <c r="AP87" s="138"/>
      <c r="AQ87" s="138"/>
    </row>
    <row r="88" spans="1:43" ht="21.6" hidden="1" customHeight="1">
      <c r="A88" s="259"/>
      <c r="B88" s="259"/>
      <c r="C88" s="259"/>
      <c r="D88" s="259"/>
      <c r="E88" s="259"/>
      <c r="F88" s="259"/>
      <c r="G88" s="256" t="s">
        <v>260</v>
      </c>
      <c r="H88" s="256"/>
      <c r="I88" s="256"/>
      <c r="J88" s="256"/>
      <c r="K88" s="256"/>
      <c r="L88" s="256"/>
      <c r="M88" s="256"/>
      <c r="N88" s="256"/>
      <c r="O88" s="256"/>
      <c r="P88" s="256"/>
      <c r="Q88" s="256"/>
      <c r="R88" s="256"/>
      <c r="S88" s="256"/>
      <c r="T88" s="179"/>
      <c r="U88" s="184" t="str">
        <f>IF(Sheet1!G59="พบ","R","£")</f>
        <v>£</v>
      </c>
      <c r="V88" s="181"/>
      <c r="W88" s="182" t="s">
        <v>237</v>
      </c>
      <c r="X88" s="181"/>
      <c r="Y88" s="181"/>
      <c r="Z88" s="180"/>
      <c r="AA88" s="181"/>
      <c r="AB88" s="184" t="str">
        <f>IF(Sheet1!G59="ไม่พบ","R","£")</f>
        <v>£</v>
      </c>
      <c r="AC88" s="181"/>
      <c r="AD88" s="182" t="s">
        <v>236</v>
      </c>
      <c r="AE88" s="181"/>
      <c r="AF88" s="181"/>
      <c r="AG88" s="181"/>
      <c r="AH88" s="181"/>
      <c r="AI88" s="181"/>
      <c r="AJ88" s="183"/>
      <c r="AK88" s="138"/>
      <c r="AL88" s="138"/>
      <c r="AM88" s="138"/>
      <c r="AN88" s="138"/>
      <c r="AO88" s="138"/>
      <c r="AP88" s="138"/>
      <c r="AQ88" s="138"/>
    </row>
    <row r="89" spans="1:43" ht="64.5" hidden="1" customHeight="1">
      <c r="A89" s="259" t="str">
        <f>IF(Y28=0,"ซ่อนช่อง",S28)</f>
        <v>ซ่อนช่อง</v>
      </c>
      <c r="B89" s="259"/>
      <c r="C89" s="259"/>
      <c r="D89" s="259"/>
      <c r="E89" s="259"/>
      <c r="F89" s="259"/>
      <c r="G89" s="256" t="s">
        <v>231</v>
      </c>
      <c r="H89" s="256"/>
      <c r="I89" s="256"/>
      <c r="J89" s="256"/>
      <c r="K89" s="256"/>
      <c r="L89" s="256"/>
      <c r="M89" s="256"/>
      <c r="N89" s="256"/>
      <c r="O89" s="256"/>
      <c r="P89" s="256"/>
      <c r="Q89" s="256"/>
      <c r="R89" s="256"/>
      <c r="S89" s="256"/>
      <c r="T89" s="257" t="e">
        <f>VLOOKUP(A89,Sheet1!A31:G61,4,0)</f>
        <v>#N/A</v>
      </c>
      <c r="U89" s="257"/>
      <c r="V89" s="257"/>
      <c r="W89" s="257"/>
      <c r="X89" s="258" t="e">
        <f>VLOOKUP(A89,Sheet1!A31:G61,5,0)</f>
        <v>#N/A</v>
      </c>
      <c r="Y89" s="258"/>
      <c r="Z89" s="258"/>
      <c r="AA89" s="258"/>
      <c r="AB89" s="258"/>
      <c r="AC89" s="258"/>
      <c r="AD89" s="258"/>
      <c r="AE89" s="258"/>
      <c r="AF89" s="258"/>
      <c r="AG89" s="258"/>
      <c r="AH89" s="258"/>
      <c r="AI89" s="258"/>
      <c r="AJ89" s="258"/>
      <c r="AK89" s="138"/>
      <c r="AL89" s="138"/>
      <c r="AM89" s="138"/>
      <c r="AN89" s="138"/>
      <c r="AO89" s="138"/>
      <c r="AP89" s="138"/>
      <c r="AQ89" s="138"/>
    </row>
    <row r="90" spans="1:43" ht="21.6" hidden="1" customHeight="1">
      <c r="A90" s="259"/>
      <c r="B90" s="259"/>
      <c r="C90" s="259"/>
      <c r="D90" s="259"/>
      <c r="E90" s="259"/>
      <c r="F90" s="259"/>
      <c r="G90" s="256" t="s">
        <v>260</v>
      </c>
      <c r="H90" s="256"/>
      <c r="I90" s="256"/>
      <c r="J90" s="256"/>
      <c r="K90" s="256"/>
      <c r="L90" s="256"/>
      <c r="M90" s="256"/>
      <c r="N90" s="256"/>
      <c r="O90" s="256"/>
      <c r="P90" s="256"/>
      <c r="Q90" s="256"/>
      <c r="R90" s="256"/>
      <c r="S90" s="256"/>
      <c r="T90" s="179"/>
      <c r="U90" s="184" t="str">
        <f>IF(Sheet1!G61="พบ","R","£")</f>
        <v>£</v>
      </c>
      <c r="V90" s="181"/>
      <c r="W90" s="182" t="s">
        <v>237</v>
      </c>
      <c r="X90" s="181"/>
      <c r="Y90" s="181"/>
      <c r="Z90" s="180"/>
      <c r="AA90" s="181"/>
      <c r="AB90" s="184" t="str">
        <f>IF(Sheet1!G61="ไม่พบ","R","£")</f>
        <v>£</v>
      </c>
      <c r="AC90" s="181"/>
      <c r="AD90" s="182" t="s">
        <v>236</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229</v>
      </c>
      <c r="F92" s="267" t="str">
        <f>IF(Sheet1!B43&lt;&gt;"","เห็นควรยึด","")</f>
        <v/>
      </c>
      <c r="G92" s="267"/>
      <c r="H92" s="267"/>
      <c r="I92" s="267"/>
      <c r="J92" s="267"/>
      <c r="K92" s="267"/>
      <c r="L92" s="267"/>
      <c r="M92" s="267"/>
      <c r="N92" s="267"/>
      <c r="O92" s="267"/>
      <c r="P92" s="267"/>
      <c r="Q92" s="267"/>
      <c r="R92" s="267"/>
      <c r="S92" s="267"/>
      <c r="T92" s="267"/>
      <c r="U92" s="267"/>
      <c r="V92" s="267"/>
      <c r="W92" s="267"/>
      <c r="X92" s="267"/>
      <c r="Y92" s="267"/>
      <c r="Z92" s="267"/>
      <c r="AA92" s="267"/>
      <c r="AB92" s="267"/>
      <c r="AC92" s="267"/>
      <c r="AD92" s="267"/>
      <c r="AE92" s="267"/>
      <c r="AF92" s="267"/>
      <c r="AG92" s="267"/>
      <c r="AH92" s="267"/>
      <c r="AI92" s="267"/>
      <c r="AJ92" s="138"/>
      <c r="AK92" s="138"/>
      <c r="AL92" s="138"/>
      <c r="AM92" s="138"/>
      <c r="AN92" s="138"/>
      <c r="AO92" s="138"/>
      <c r="AP92" s="138"/>
      <c r="AQ92" s="138"/>
    </row>
    <row r="93" spans="1:43">
      <c r="A93" s="19"/>
      <c r="B93" s="137"/>
      <c r="F93" s="267" t="str">
        <f>IF(Sheet1!B43&lt;&gt;"",Sheet1!B43,"")</f>
        <v/>
      </c>
      <c r="G93" s="267"/>
      <c r="H93" s="267"/>
      <c r="I93" s="267"/>
      <c r="J93" s="267"/>
      <c r="K93" s="267"/>
      <c r="L93" s="267"/>
      <c r="M93" s="267"/>
      <c r="N93" s="267"/>
      <c r="O93" s="267"/>
      <c r="P93" s="267"/>
      <c r="Q93" s="267"/>
      <c r="R93" s="267"/>
      <c r="S93" s="267"/>
      <c r="T93" s="267"/>
      <c r="U93" s="267"/>
      <c r="V93" s="267"/>
      <c r="W93" s="267"/>
      <c r="X93" s="267"/>
      <c r="Y93" s="267"/>
      <c r="Z93" s="267"/>
      <c r="AA93" s="267"/>
      <c r="AB93" s="267"/>
      <c r="AC93" s="267"/>
      <c r="AD93" s="267"/>
      <c r="AE93" s="267"/>
      <c r="AF93" s="267"/>
      <c r="AG93" s="267"/>
      <c r="AH93" s="267"/>
      <c r="AI93" s="267"/>
      <c r="AJ93" s="138"/>
      <c r="AK93" s="138"/>
      <c r="AL93" s="138"/>
      <c r="AM93" s="138"/>
      <c r="AN93" s="138"/>
      <c r="AO93" s="138"/>
      <c r="AP93" s="138"/>
      <c r="AQ93" s="138"/>
    </row>
    <row r="94" spans="1:43">
      <c r="A94" s="19"/>
      <c r="B94" s="137"/>
      <c r="F94" s="267" t="str">
        <f>IF(Sheet1!B43&lt;&gt;"",CONCATENATE(Sheet1!D43,"  ",IF(Sheet1!E43="ไม่พบ",Sheet1!E43,CONCATENATE(TEXT(Sheet1!E43,"#,##")," บาท ไม่รวมสิ่งปลูกสร้าง"))),"")</f>
        <v/>
      </c>
      <c r="G94" s="267"/>
      <c r="H94" s="267"/>
      <c r="I94" s="267"/>
      <c r="J94" s="267"/>
      <c r="K94" s="267"/>
      <c r="L94" s="267"/>
      <c r="M94" s="267"/>
      <c r="N94" s="267"/>
      <c r="O94" s="267"/>
      <c r="P94" s="267"/>
      <c r="Q94" s="267"/>
      <c r="R94" s="267"/>
      <c r="S94" s="267"/>
      <c r="T94" s="267"/>
      <c r="U94" s="267"/>
      <c r="V94" s="267"/>
      <c r="W94" s="267"/>
      <c r="X94" s="267"/>
      <c r="Y94" s="267"/>
      <c r="Z94" s="267"/>
      <c r="AA94" s="267"/>
      <c r="AB94" s="267"/>
      <c r="AC94" s="267"/>
      <c r="AD94" s="267"/>
      <c r="AE94" s="267"/>
      <c r="AF94" s="267"/>
      <c r="AG94" s="267"/>
      <c r="AH94" s="267"/>
      <c r="AI94" s="267"/>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 ref="A81:F82"/>
    <mergeCell ref="G81:S81"/>
    <mergeCell ref="T81:W81"/>
    <mergeCell ref="X81:AJ81"/>
    <mergeCell ref="G82:S82"/>
    <mergeCell ref="A83:F84"/>
    <mergeCell ref="G83:S83"/>
    <mergeCell ref="T83:W83"/>
    <mergeCell ref="X83:AJ83"/>
    <mergeCell ref="G84:S84"/>
    <mergeCell ref="A77:F78"/>
    <mergeCell ref="G77:S77"/>
    <mergeCell ref="T77:W77"/>
    <mergeCell ref="X77:AJ77"/>
    <mergeCell ref="G78:S78"/>
    <mergeCell ref="A79:F80"/>
    <mergeCell ref="G79:S79"/>
    <mergeCell ref="T79:W79"/>
    <mergeCell ref="X79:AJ79"/>
    <mergeCell ref="G80:S80"/>
    <mergeCell ref="T71:W71"/>
    <mergeCell ref="X71:AJ71"/>
    <mergeCell ref="G72:S72"/>
    <mergeCell ref="A73:F74"/>
    <mergeCell ref="G73:S73"/>
    <mergeCell ref="T73:W73"/>
    <mergeCell ref="X73:AJ73"/>
    <mergeCell ref="G74:S74"/>
    <mergeCell ref="A75:F76"/>
    <mergeCell ref="G75:S75"/>
    <mergeCell ref="T75:W75"/>
    <mergeCell ref="X75:AJ75"/>
    <mergeCell ref="G76:S76"/>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F28:R28"/>
    <mergeCell ref="Y28:AJ28"/>
    <mergeCell ref="A33:F34"/>
    <mergeCell ref="G33:S33"/>
    <mergeCell ref="T33:W33"/>
    <mergeCell ref="X33:AJ33"/>
    <mergeCell ref="G34:S34"/>
    <mergeCell ref="A35:F36"/>
    <mergeCell ref="G35:S35"/>
    <mergeCell ref="T35:W35"/>
    <mergeCell ref="X35:AJ35"/>
    <mergeCell ref="G36:S36"/>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K23:AJ23"/>
    <mergeCell ref="K25:AJ25"/>
    <mergeCell ref="K27:AJ27"/>
    <mergeCell ref="K9:AJ9"/>
    <mergeCell ref="K11:AJ11"/>
    <mergeCell ref="K13:AJ13"/>
    <mergeCell ref="K15:AJ15"/>
    <mergeCell ref="K17:AJ17"/>
    <mergeCell ref="K19:AJ19"/>
    <mergeCell ref="K21:AJ21"/>
    <mergeCell ref="F22:R22"/>
    <mergeCell ref="F24:R24"/>
  </mergeCells>
  <phoneticPr fontId="35" type="noConversion"/>
  <conditionalFormatting sqref="A31:F42 A43 A45: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$K9=0</formula>
    </cfRule>
  </conditionalFormatting>
  <conditionalFormatting sqref="B10 B12 B14 B16 B18 B20 B22 B24 B26 B28">
    <cfRule type="expression" dxfId="11" priority="12">
      <formula>$F10=0</formula>
    </cfRule>
  </conditionalFormatting>
  <conditionalFormatting sqref="B11">
    <cfRule type="expression" dxfId="10" priority="10">
      <formula>$K11=0</formula>
    </cfRule>
  </conditionalFormatting>
  <conditionalFormatting sqref="B13">
    <cfRule type="expression" dxfId="9" priority="9">
      <formula>$K13=0</formula>
    </cfRule>
  </conditionalFormatting>
  <conditionalFormatting sqref="B15">
    <cfRule type="expression" dxfId="8" priority="8">
      <formula>$K15=0</formula>
    </cfRule>
  </conditionalFormatting>
  <conditionalFormatting sqref="B17">
    <cfRule type="expression" dxfId="7" priority="7">
      <formula>$K17=0</formula>
    </cfRule>
  </conditionalFormatting>
  <conditionalFormatting sqref="B19">
    <cfRule type="expression" dxfId="6" priority="6">
      <formula>$K19=0</formula>
    </cfRule>
  </conditionalFormatting>
  <conditionalFormatting sqref="B21">
    <cfRule type="expression" dxfId="5" priority="5">
      <formula>$K21=0</formula>
    </cfRule>
  </conditionalFormatting>
  <conditionalFormatting sqref="B23">
    <cfRule type="expression" dxfId="4" priority="4">
      <formula>$K23=0</formula>
    </cfRule>
  </conditionalFormatting>
  <conditionalFormatting sqref="B25">
    <cfRule type="expression" dxfId="3" priority="3">
      <formula>$K25=0</formula>
    </cfRule>
  </conditionalFormatting>
  <conditionalFormatting sqref="B27">
    <cfRule type="expression" dxfId="2" priority="2">
      <formula>$K27=0</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45" zoomScaleNormal="100" workbookViewId="0">
      <selection activeCell="A48" sqref="A48:XFD48"/>
    </sheetView>
  </sheetViews>
  <sheetFormatPr defaultColWidth="8.8984375" defaultRowHeight="21"/>
  <cols>
    <col min="1" max="21" width="2" style="2" customWidth="1"/>
    <col min="22" max="22" width="4.3984375" style="2" customWidth="1"/>
    <col min="23" max="44" width="2" style="2" customWidth="1"/>
    <col min="45" max="45" width="12.09765625" style="2" bestFit="1" customWidth="1"/>
    <col min="46" max="46" width="17" style="2" customWidth="1"/>
    <col min="47" max="16384" width="8.8984375" style="2"/>
  </cols>
  <sheetData>
    <row r="1" spans="1:48" ht="66" customHeight="1">
      <c r="S1" s="285"/>
      <c r="T1" s="285"/>
      <c r="U1" s="285"/>
      <c r="V1" s="285"/>
      <c r="W1" s="285"/>
      <c r="X1" s="285"/>
      <c r="Y1" s="285"/>
      <c r="AQ1" s="198" t="s">
        <v>289</v>
      </c>
      <c r="AR1" s="198"/>
    </row>
    <row r="2" spans="1:48" ht="10.5" customHeight="1">
      <c r="S2" s="140"/>
      <c r="T2" s="140"/>
      <c r="U2" s="140"/>
      <c r="V2" s="140"/>
      <c r="W2" s="140"/>
      <c r="X2" s="140"/>
      <c r="Y2" s="140"/>
      <c r="AQ2" s="198"/>
      <c r="AR2" s="198"/>
    </row>
    <row r="3" spans="1:48">
      <c r="O3" s="2" t="s">
        <v>265</v>
      </c>
      <c r="Q3" s="188"/>
      <c r="R3" s="290" t="s">
        <v>266</v>
      </c>
      <c r="S3" s="290"/>
      <c r="T3" s="290"/>
      <c r="U3" s="290"/>
      <c r="V3" s="290"/>
      <c r="W3" s="290"/>
      <c r="X3" s="290"/>
      <c r="Y3" s="290"/>
      <c r="Z3" s="290"/>
      <c r="AA3" s="290"/>
      <c r="AB3" s="290"/>
      <c r="AC3" s="290"/>
      <c r="AD3" s="290"/>
    </row>
    <row r="4" spans="1:48">
      <c r="A4" s="285" t="s">
        <v>263</v>
      </c>
      <c r="B4" s="285"/>
      <c r="C4" s="285"/>
      <c r="D4" s="285"/>
      <c r="E4" s="285"/>
      <c r="F4" s="285"/>
      <c r="G4" s="285"/>
      <c r="H4" s="285"/>
      <c r="I4" s="285"/>
      <c r="J4" s="285"/>
      <c r="K4" s="285"/>
      <c r="L4" s="285"/>
      <c r="M4" s="285"/>
      <c r="N4" s="285"/>
      <c r="O4" s="285"/>
      <c r="P4" s="285"/>
      <c r="Q4" s="285"/>
      <c r="R4" s="285"/>
      <c r="S4" s="285"/>
      <c r="T4" s="285"/>
      <c r="U4" s="285"/>
      <c r="V4" s="285"/>
      <c r="W4" s="285"/>
      <c r="X4" s="285"/>
      <c r="Y4" s="285"/>
      <c r="Z4" s="285"/>
      <c r="AA4" s="285"/>
      <c r="AB4" s="285"/>
      <c r="AC4" s="285"/>
      <c r="AD4" s="285"/>
      <c r="AE4" s="285"/>
      <c r="AF4" s="285"/>
      <c r="AG4" s="285"/>
      <c r="AH4" s="285"/>
      <c r="AI4" s="285"/>
      <c r="AJ4" s="285"/>
      <c r="AK4" s="285"/>
      <c r="AL4" s="285"/>
      <c r="AM4" s="285"/>
      <c r="AN4" s="285"/>
      <c r="AO4" s="285"/>
      <c r="AP4" s="285"/>
      <c r="AQ4" s="285"/>
      <c r="AR4" s="140"/>
    </row>
    <row r="5" spans="1:48">
      <c r="M5" s="2" t="s">
        <v>267</v>
      </c>
      <c r="P5" s="274"/>
      <c r="Q5" s="274"/>
      <c r="R5" s="274"/>
      <c r="S5" s="274"/>
      <c r="T5" s="274"/>
      <c r="U5" s="274"/>
      <c r="V5" s="274"/>
      <c r="W5" s="274"/>
      <c r="X5" s="274"/>
      <c r="Y5" s="274"/>
      <c r="Z5" s="274"/>
      <c r="AA5" s="274"/>
      <c r="AB5" s="274"/>
      <c r="AC5" s="274"/>
      <c r="AD5" s="274"/>
      <c r="AE5" s="274"/>
    </row>
    <row r="6" spans="1:48">
      <c r="AC6" s="143" t="s">
        <v>264</v>
      </c>
      <c r="AD6" s="274" t="s">
        <v>367</v>
      </c>
      <c r="AE6" s="274"/>
      <c r="AF6" s="274"/>
      <c r="AG6" s="274"/>
      <c r="AH6" s="274"/>
      <c r="AI6" s="274"/>
      <c r="AJ6" s="274"/>
      <c r="AK6" s="274"/>
      <c r="AL6" s="274"/>
      <c r="AM6" s="274"/>
      <c r="AN6" s="274"/>
      <c r="AO6" s="274"/>
      <c r="AP6" s="274"/>
      <c r="AQ6" s="274"/>
      <c r="AR6" s="140"/>
    </row>
    <row r="7" spans="1:48">
      <c r="X7" s="143" t="s">
        <v>62</v>
      </c>
      <c r="Y7" s="274"/>
      <c r="Z7" s="274"/>
      <c r="AA7" s="285" t="s">
        <v>268</v>
      </c>
      <c r="AB7" s="285"/>
      <c r="AC7" s="285"/>
      <c r="AD7" s="282"/>
      <c r="AE7" s="282"/>
      <c r="AF7" s="282"/>
      <c r="AG7" s="282"/>
      <c r="AH7" s="282"/>
      <c r="AI7" s="282"/>
      <c r="AJ7" s="291" t="s">
        <v>269</v>
      </c>
      <c r="AK7" s="291"/>
      <c r="AL7" s="291"/>
      <c r="AM7" s="291"/>
      <c r="AN7" s="291"/>
      <c r="AO7" s="282">
        <v>2567</v>
      </c>
      <c r="AP7" s="282"/>
      <c r="AQ7" s="282"/>
      <c r="AR7" s="140"/>
    </row>
    <row r="8" spans="1:48">
      <c r="D8" s="2" t="s">
        <v>270</v>
      </c>
      <c r="G8" s="276" t="s">
        <v>271</v>
      </c>
      <c r="H8" s="276"/>
      <c r="I8" s="276"/>
      <c r="J8" s="276"/>
      <c r="K8" s="276"/>
      <c r="L8" s="276"/>
      <c r="M8" s="276"/>
      <c r="N8" s="276"/>
      <c r="O8" s="276"/>
      <c r="P8" s="276"/>
      <c r="Q8" s="276"/>
      <c r="R8" s="276"/>
      <c r="S8" s="276"/>
      <c r="T8" s="276"/>
      <c r="U8" s="276"/>
      <c r="V8" s="276"/>
      <c r="W8" s="276"/>
      <c r="X8" s="276"/>
      <c r="Y8" s="276"/>
      <c r="Z8" s="276"/>
      <c r="AA8" s="276"/>
      <c r="AB8" s="285" t="s">
        <v>272</v>
      </c>
      <c r="AC8" s="285"/>
      <c r="AD8" s="285"/>
      <c r="AE8" s="285"/>
      <c r="AF8" s="274">
        <f>Sheet1!D8</f>
        <v>28</v>
      </c>
      <c r="AG8" s="274"/>
      <c r="AH8" s="274"/>
      <c r="AI8" s="274"/>
      <c r="AL8" s="143" t="s">
        <v>273</v>
      </c>
      <c r="AM8" s="274" t="s">
        <v>274</v>
      </c>
      <c r="AN8" s="274"/>
      <c r="AO8" s="274"/>
      <c r="AP8" s="274"/>
      <c r="AQ8" s="274"/>
      <c r="AR8" s="140"/>
    </row>
    <row r="9" spans="1:48">
      <c r="H9" s="2" t="str">
        <f>CONCATENATE("( โดย ",Sheet1!B8," (",TEXT(Sheet1!F8,"[$-,100]0-0000-00000-00-0"),") แทน )")</f>
        <v>( โดย นายปฏิยุทธ์ ฟองแก้ว (1-5601-00415-10-9) แทน )</v>
      </c>
      <c r="I9" s="189"/>
      <c r="J9" s="189"/>
    </row>
    <row r="10" spans="1:48">
      <c r="A10" s="285" t="s">
        <v>277</v>
      </c>
      <c r="B10" s="285"/>
      <c r="C10" s="285"/>
      <c r="D10" s="274" t="s">
        <v>274</v>
      </c>
      <c r="E10" s="274"/>
      <c r="F10" s="274"/>
      <c r="G10" s="274"/>
      <c r="H10" s="274"/>
      <c r="I10" s="285" t="s">
        <v>279</v>
      </c>
      <c r="J10" s="285"/>
      <c r="K10" s="285"/>
      <c r="L10" s="285"/>
      <c r="M10" s="285"/>
      <c r="N10" s="274">
        <v>470</v>
      </c>
      <c r="O10" s="274"/>
      <c r="P10" s="274"/>
      <c r="Q10" s="274"/>
      <c r="R10" s="285" t="s">
        <v>280</v>
      </c>
      <c r="S10" s="285"/>
      <c r="T10" s="274" t="s">
        <v>152</v>
      </c>
      <c r="U10" s="274"/>
      <c r="V10" s="274"/>
      <c r="W10" s="274"/>
      <c r="X10" s="285" t="s">
        <v>281</v>
      </c>
      <c r="Y10" s="285"/>
      <c r="Z10" s="274" t="s">
        <v>283</v>
      </c>
      <c r="AA10" s="274"/>
      <c r="AB10" s="274"/>
      <c r="AC10" s="274"/>
      <c r="AD10" s="274"/>
      <c r="AE10" s="274"/>
      <c r="AF10" s="274"/>
      <c r="AG10" s="274"/>
      <c r="AH10" s="285" t="s">
        <v>282</v>
      </c>
      <c r="AI10" s="285"/>
      <c r="AJ10" s="285"/>
      <c r="AK10" s="285"/>
      <c r="AL10" s="274" t="s">
        <v>152</v>
      </c>
      <c r="AM10" s="274"/>
      <c r="AN10" s="274"/>
      <c r="AO10" s="274"/>
      <c r="AP10" s="274"/>
      <c r="AQ10" s="274"/>
      <c r="AR10" s="140"/>
    </row>
    <row r="11" spans="1:48">
      <c r="A11" s="2" t="s">
        <v>278</v>
      </c>
      <c r="F11" s="274" t="s">
        <v>286</v>
      </c>
      <c r="G11" s="274"/>
      <c r="H11" s="274"/>
      <c r="I11" s="274"/>
      <c r="J11" s="274"/>
      <c r="K11" s="274"/>
      <c r="L11" s="285" t="s">
        <v>284</v>
      </c>
      <c r="M11" s="285"/>
      <c r="N11" s="285"/>
      <c r="O11" s="285"/>
      <c r="P11" s="274" t="s">
        <v>343</v>
      </c>
      <c r="Q11" s="274"/>
      <c r="R11" s="274"/>
      <c r="S11" s="274"/>
      <c r="T11" s="274"/>
      <c r="U11" s="274"/>
      <c r="V11" s="274"/>
      <c r="W11" s="274"/>
      <c r="X11" s="285" t="s">
        <v>285</v>
      </c>
      <c r="Y11" s="285"/>
      <c r="Z11" s="285"/>
      <c r="AA11" s="282" t="s">
        <v>290</v>
      </c>
      <c r="AB11" s="282"/>
      <c r="AC11" s="282"/>
      <c r="AD11" s="282"/>
      <c r="AE11" s="282"/>
      <c r="AF11" s="282"/>
      <c r="AG11" s="282"/>
      <c r="AH11" s="285" t="s">
        <v>287</v>
      </c>
      <c r="AI11" s="285"/>
      <c r="AJ11" s="274" t="s">
        <v>291</v>
      </c>
      <c r="AK11" s="274"/>
      <c r="AL11" s="274"/>
      <c r="AM11" s="274"/>
      <c r="AN11" s="274"/>
      <c r="AO11" s="274"/>
      <c r="AP11" s="274"/>
      <c r="AQ11" s="274"/>
      <c r="AR11" s="140"/>
    </row>
    <row r="12" spans="1:48">
      <c r="A12" s="286"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6"/>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c r="AD12" s="286"/>
      <c r="AE12" s="286"/>
      <c r="AF12" s="286"/>
      <c r="AG12" s="286"/>
      <c r="AH12" s="286"/>
      <c r="AI12" s="286"/>
      <c r="AJ12" s="286"/>
      <c r="AK12" s="286"/>
      <c r="AL12" s="286"/>
      <c r="AM12" s="286"/>
      <c r="AN12" s="286"/>
      <c r="AO12" s="286"/>
      <c r="AP12" s="286"/>
      <c r="AQ12" s="286"/>
      <c r="AR12" s="187"/>
      <c r="AS12" s="196" t="s">
        <v>264</v>
      </c>
    </row>
    <row r="13" spans="1:48">
      <c r="A13" s="286"/>
      <c r="B13" s="286"/>
      <c r="C13" s="286"/>
      <c r="D13" s="286"/>
      <c r="E13" s="286"/>
      <c r="F13" s="286"/>
      <c r="G13" s="286"/>
      <c r="H13" s="286"/>
      <c r="I13" s="286"/>
      <c r="J13" s="286"/>
      <c r="K13" s="286"/>
      <c r="L13" s="286"/>
      <c r="M13" s="286"/>
      <c r="N13" s="286"/>
      <c r="O13" s="286"/>
      <c r="P13" s="286"/>
      <c r="Q13" s="286"/>
      <c r="R13" s="286"/>
      <c r="S13" s="286"/>
      <c r="T13" s="286"/>
      <c r="U13" s="286"/>
      <c r="V13" s="286"/>
      <c r="W13" s="286"/>
      <c r="X13" s="286"/>
      <c r="Y13" s="286"/>
      <c r="Z13" s="286"/>
      <c r="AA13" s="286"/>
      <c r="AB13" s="286"/>
      <c r="AC13" s="286"/>
      <c r="AD13" s="286"/>
      <c r="AE13" s="286"/>
      <c r="AF13" s="286"/>
      <c r="AG13" s="286"/>
      <c r="AH13" s="286"/>
      <c r="AI13" s="286"/>
      <c r="AJ13" s="286"/>
      <c r="AK13" s="286"/>
      <c r="AL13" s="286"/>
      <c r="AM13" s="286"/>
      <c r="AN13" s="286"/>
      <c r="AO13" s="286"/>
      <c r="AP13" s="286"/>
      <c r="AQ13" s="286"/>
      <c r="AR13" s="187"/>
      <c r="AS13" s="283" t="s">
        <v>364</v>
      </c>
      <c r="AT13" s="284"/>
    </row>
    <row r="14" spans="1:48">
      <c r="A14" s="286"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ผบ.1185/2561 ในคดีหมายเลขแดงที่  ผบ.1383/2561 ลว.8 พฤศจิกายน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6"/>
      <c r="C14" s="286"/>
      <c r="D14" s="286"/>
      <c r="E14" s="286"/>
      <c r="F14" s="286"/>
      <c r="G14" s="286"/>
      <c r="H14" s="286"/>
      <c r="I14" s="286"/>
      <c r="J14" s="286"/>
      <c r="K14" s="286"/>
      <c r="L14" s="286"/>
      <c r="M14" s="286"/>
      <c r="N14" s="286"/>
      <c r="O14" s="286"/>
      <c r="P14" s="286"/>
      <c r="Q14" s="286"/>
      <c r="R14" s="286"/>
      <c r="S14" s="286"/>
      <c r="T14" s="286"/>
      <c r="U14" s="286"/>
      <c r="V14" s="286"/>
      <c r="W14" s="286"/>
      <c r="X14" s="286"/>
      <c r="Y14" s="286"/>
      <c r="Z14" s="286"/>
      <c r="AA14" s="286"/>
      <c r="AB14" s="286"/>
      <c r="AC14" s="286"/>
      <c r="AD14" s="286"/>
      <c r="AE14" s="286"/>
      <c r="AF14" s="286"/>
      <c r="AG14" s="286"/>
      <c r="AH14" s="286"/>
      <c r="AI14" s="286"/>
      <c r="AJ14" s="286"/>
      <c r="AK14" s="286"/>
      <c r="AL14" s="286"/>
      <c r="AM14" s="286"/>
      <c r="AN14" s="286"/>
      <c r="AO14" s="286"/>
      <c r="AP14" s="286"/>
      <c r="AQ14" s="286"/>
      <c r="AR14" s="187"/>
    </row>
    <row r="15" spans="1:48">
      <c r="A15" s="286"/>
      <c r="B15" s="286"/>
      <c r="C15" s="286"/>
      <c r="D15" s="286"/>
      <c r="E15" s="286"/>
      <c r="F15" s="286"/>
      <c r="G15" s="286"/>
      <c r="H15" s="286"/>
      <c r="I15" s="286"/>
      <c r="J15" s="286"/>
      <c r="K15" s="286"/>
      <c r="L15" s="286"/>
      <c r="M15" s="286"/>
      <c r="N15" s="286"/>
      <c r="O15" s="286"/>
      <c r="P15" s="286"/>
      <c r="Q15" s="286"/>
      <c r="R15" s="286"/>
      <c r="S15" s="286"/>
      <c r="T15" s="286"/>
      <c r="U15" s="286"/>
      <c r="V15" s="286"/>
      <c r="W15" s="286"/>
      <c r="X15" s="286"/>
      <c r="Y15" s="286"/>
      <c r="Z15" s="286"/>
      <c r="AA15" s="286"/>
      <c r="AB15" s="286"/>
      <c r="AC15" s="286"/>
      <c r="AD15" s="286"/>
      <c r="AE15" s="286"/>
      <c r="AF15" s="286"/>
      <c r="AG15" s="286"/>
      <c r="AH15" s="286"/>
      <c r="AI15" s="286"/>
      <c r="AJ15" s="286"/>
      <c r="AK15" s="286"/>
      <c r="AL15" s="286"/>
      <c r="AM15" s="286"/>
      <c r="AN15" s="286"/>
      <c r="AO15" s="286"/>
      <c r="AP15" s="286"/>
      <c r="AQ15" s="286"/>
      <c r="AR15" s="187"/>
    </row>
    <row r="16" spans="1:48">
      <c r="A16" s="286"/>
      <c r="B16" s="286"/>
      <c r="C16" s="286"/>
      <c r="D16" s="286"/>
      <c r="E16" s="286"/>
      <c r="F16" s="286"/>
      <c r="G16" s="286"/>
      <c r="H16" s="286"/>
      <c r="I16" s="286"/>
      <c r="J16" s="286"/>
      <c r="K16" s="286"/>
      <c r="L16" s="286"/>
      <c r="M16" s="286"/>
      <c r="N16" s="286"/>
      <c r="O16" s="286"/>
      <c r="P16" s="286"/>
      <c r="Q16" s="286"/>
      <c r="R16" s="286"/>
      <c r="S16" s="286"/>
      <c r="T16" s="286"/>
      <c r="U16" s="286"/>
      <c r="V16" s="286"/>
      <c r="W16" s="286"/>
      <c r="X16" s="286"/>
      <c r="Y16" s="286"/>
      <c r="Z16" s="286"/>
      <c r="AA16" s="286"/>
      <c r="AB16" s="286"/>
      <c r="AC16" s="286"/>
      <c r="AD16" s="286"/>
      <c r="AE16" s="286"/>
      <c r="AF16" s="286"/>
      <c r="AG16" s="286"/>
      <c r="AH16" s="286"/>
      <c r="AI16" s="286"/>
      <c r="AJ16" s="286"/>
      <c r="AK16" s="286"/>
      <c r="AL16" s="286"/>
      <c r="AM16" s="286"/>
      <c r="AN16" s="286"/>
      <c r="AO16" s="286"/>
      <c r="AP16" s="286"/>
      <c r="AQ16" s="286"/>
      <c r="AR16" s="187"/>
      <c r="AS16" s="172" t="s">
        <v>288</v>
      </c>
      <c r="AT16" s="217" t="s">
        <v>332</v>
      </c>
      <c r="AU16" s="216">
        <f>COUNTIF(C17:N32,"ซ่อนช่อง")</f>
        <v>10</v>
      </c>
      <c r="AV16" s="215" t="s">
        <v>333</v>
      </c>
    </row>
    <row r="17" spans="1:45">
      <c r="A17" s="188"/>
      <c r="B17" s="188"/>
      <c r="C17" s="252" t="str">
        <f>IF(AS17="","ซ่อนช่อง",CONCATENATE("1. ",VLOOKUP(AS17,Table1[#All],2,0)))</f>
        <v>1. นางสาวอรญษ โยธาใหญ่</v>
      </c>
      <c r="D17" s="252"/>
      <c r="E17" s="252"/>
      <c r="F17" s="252"/>
      <c r="G17" s="252"/>
      <c r="H17" s="252"/>
      <c r="I17" s="252"/>
      <c r="J17" s="252"/>
      <c r="K17" s="252"/>
      <c r="L17" s="252"/>
      <c r="M17" s="252"/>
      <c r="N17" s="252"/>
      <c r="O17" s="212"/>
      <c r="P17" s="188" t="str">
        <f t="shared" ref="P17:P18" si="0">IF(AS17="","",AS17)</f>
        <v>จำเลย1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9">
        <f>IF(AS17="","",VLOOKUP(AS17,Table1[#All],3,0))</f>
        <v>3500900361719</v>
      </c>
      <c r="AE17" s="289"/>
      <c r="AF17" s="289"/>
      <c r="AG17" s="289"/>
      <c r="AH17" s="289"/>
      <c r="AI17" s="289"/>
      <c r="AJ17" s="289"/>
      <c r="AK17" s="289"/>
      <c r="AL17" s="201"/>
      <c r="AM17" s="188"/>
      <c r="AN17" s="188"/>
      <c r="AO17" s="188"/>
      <c r="AP17" s="188"/>
      <c r="AQ17" s="188"/>
      <c r="AS17" s="197" t="s">
        <v>362</v>
      </c>
    </row>
    <row r="18" spans="1:45">
      <c r="A18" s="193"/>
      <c r="B18" s="193"/>
      <c r="C18" s="288" t="str">
        <f>IF(AS18="","ซ่อนช่อง",CONCATENATE("2. ",VLOOKUP(AS18,Table1[#All],2,0)))</f>
        <v>2. นายพรมมา โป่งแก้ว</v>
      </c>
      <c r="D18" s="288"/>
      <c r="E18" s="288"/>
      <c r="F18" s="288"/>
      <c r="G18" s="288"/>
      <c r="H18" s="288"/>
      <c r="I18" s="288"/>
      <c r="J18" s="288"/>
      <c r="K18" s="288"/>
      <c r="L18" s="288"/>
      <c r="M18" s="288"/>
      <c r="N18" s="288"/>
      <c r="O18" s="194"/>
      <c r="P18" s="193" t="str">
        <f t="shared" si="0"/>
        <v>คู่สมรสจำเลยที่1</v>
      </c>
      <c r="Q18" s="193"/>
      <c r="R18" s="193"/>
      <c r="S18" s="193"/>
      <c r="T18" s="193"/>
      <c r="U18" s="193"/>
      <c r="V18" s="193"/>
      <c r="W18" s="193" t="str">
        <f t="shared" si="1"/>
        <v>เลขบัตรประชาชน</v>
      </c>
      <c r="X18" s="193"/>
      <c r="Y18" s="193"/>
      <c r="Z18" s="193"/>
      <c r="AA18" s="193"/>
      <c r="AB18" s="193"/>
      <c r="AC18" s="193"/>
      <c r="AD18" s="287">
        <f>IF(AS18="","",VLOOKUP(AS18,Table1[#All],3,0))</f>
        <v>3500900356057</v>
      </c>
      <c r="AE18" s="287"/>
      <c r="AF18" s="287"/>
      <c r="AG18" s="287"/>
      <c r="AH18" s="287"/>
      <c r="AI18" s="287"/>
      <c r="AJ18" s="287"/>
      <c r="AK18" s="287"/>
      <c r="AL18" s="195"/>
      <c r="AM18" s="193"/>
      <c r="AN18" s="193"/>
      <c r="AO18" s="193"/>
      <c r="AP18" s="193"/>
      <c r="AQ18" s="193"/>
      <c r="AS18" s="197" t="s">
        <v>363</v>
      </c>
    </row>
    <row r="19" spans="1:45">
      <c r="A19" s="193"/>
      <c r="B19" s="193"/>
      <c r="C19" s="288" t="str">
        <f>IF(AS19="","ซ่อนช่อง",CONCATENATE("3. ",VLOOKUP(AS19,Table1[#All],2,0)))</f>
        <v>3. นายประสาน ธิติเศรษฐโสภณ</v>
      </c>
      <c r="D19" s="288"/>
      <c r="E19" s="288"/>
      <c r="F19" s="288"/>
      <c r="G19" s="288"/>
      <c r="H19" s="288"/>
      <c r="I19" s="288"/>
      <c r="J19" s="288"/>
      <c r="K19" s="288"/>
      <c r="L19" s="288"/>
      <c r="M19" s="288"/>
      <c r="N19" s="288"/>
      <c r="O19" s="194"/>
      <c r="P19" s="193" t="str">
        <f>IF(AS19="","",AS19)</f>
        <v>ทายาทโดยธรรม ผู้ค้ำที่ 1</v>
      </c>
      <c r="Q19" s="193"/>
      <c r="R19" s="193"/>
      <c r="S19" s="193"/>
      <c r="T19" s="193"/>
      <c r="U19" s="193"/>
      <c r="V19" s="193"/>
      <c r="W19" s="193" t="str">
        <f>IF(AS19="","","เลขบัตรประชาชน")</f>
        <v>เลขบัตรประชาชน</v>
      </c>
      <c r="X19" s="193"/>
      <c r="Y19" s="193"/>
      <c r="Z19" s="193"/>
      <c r="AA19" s="193"/>
      <c r="AB19" s="193"/>
      <c r="AC19" s="193"/>
      <c r="AD19" s="287">
        <f>IF(AS19="","",VLOOKUP(AS19,Table1[#All],3,0))</f>
        <v>3500900361743</v>
      </c>
      <c r="AE19" s="287"/>
      <c r="AF19" s="287"/>
      <c r="AG19" s="287"/>
      <c r="AH19" s="287"/>
      <c r="AI19" s="287"/>
      <c r="AJ19" s="287"/>
      <c r="AK19" s="287"/>
      <c r="AL19" s="195"/>
      <c r="AM19" s="193"/>
      <c r="AN19" s="193"/>
      <c r="AO19" s="193"/>
      <c r="AP19" s="193"/>
      <c r="AQ19" s="193"/>
      <c r="AS19" s="197" t="s">
        <v>357</v>
      </c>
    </row>
    <row r="20" spans="1:45">
      <c r="A20" s="193"/>
      <c r="B20" s="193"/>
      <c r="C20" s="288" t="str">
        <f>IF(AS20="","ซ่อนช่อง",CONCATENATE("4. ",VLOOKUP(AS20,Table1[#All],2,0)))</f>
        <v>4. นางเจษฎาพร ปิมปา</v>
      </c>
      <c r="D20" s="288"/>
      <c r="E20" s="288"/>
      <c r="F20" s="288"/>
      <c r="G20" s="288"/>
      <c r="H20" s="288"/>
      <c r="I20" s="288"/>
      <c r="J20" s="288"/>
      <c r="K20" s="288"/>
      <c r="L20" s="288"/>
      <c r="M20" s="288"/>
      <c r="N20" s="288"/>
      <c r="O20" s="194"/>
      <c r="P20" s="193" t="str">
        <f t="shared" ref="P20:P32" si="2">IF(AS20="","",AS20)</f>
        <v>ทายาทโดยธรรม ผู้ค้ำที่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7">
        <f>IF(AS20="","",VLOOKUP(AS20,Table1[#All],3,0))</f>
        <v>1500900026191</v>
      </c>
      <c r="AE20" s="287"/>
      <c r="AF20" s="287"/>
      <c r="AG20" s="287"/>
      <c r="AH20" s="287"/>
      <c r="AI20" s="287"/>
      <c r="AJ20" s="287"/>
      <c r="AK20" s="287"/>
      <c r="AL20" s="195"/>
      <c r="AM20" s="193"/>
      <c r="AN20" s="193"/>
      <c r="AO20" s="193"/>
      <c r="AP20" s="193"/>
      <c r="AQ20" s="193"/>
      <c r="AS20" s="197" t="s">
        <v>358</v>
      </c>
    </row>
    <row r="21" spans="1:45">
      <c r="A21" s="193"/>
      <c r="B21" s="193"/>
      <c r="C21" s="288" t="str">
        <f>IF(AS21="","ซ่อนช่อง",CONCATENATE("5. ",VLOOKUP(AS21,Table1[#All],2,0)))</f>
        <v>5. นางสาวศุภาภรณ์ ธิติเศรษฐโสภณ</v>
      </c>
      <c r="D21" s="288"/>
      <c r="E21" s="288"/>
      <c r="F21" s="288"/>
      <c r="G21" s="288"/>
      <c r="H21" s="288"/>
      <c r="I21" s="288"/>
      <c r="J21" s="288"/>
      <c r="K21" s="288"/>
      <c r="L21" s="288"/>
      <c r="M21" s="288"/>
      <c r="N21" s="288"/>
      <c r="O21" s="194"/>
      <c r="P21" s="193" t="str">
        <f t="shared" si="2"/>
        <v>ทายาทโดยธรรม ผู้ค้ำที่ 3</v>
      </c>
      <c r="Q21" s="193"/>
      <c r="R21" s="193"/>
      <c r="S21" s="193"/>
      <c r="T21" s="193"/>
      <c r="U21" s="193"/>
      <c r="V21" s="193"/>
      <c r="W21" s="193" t="str">
        <f t="shared" si="3"/>
        <v>เลขบัตรประชาชน</v>
      </c>
      <c r="X21" s="193"/>
      <c r="Y21" s="193"/>
      <c r="Z21" s="193"/>
      <c r="AA21" s="193"/>
      <c r="AB21" s="193"/>
      <c r="AC21" s="193"/>
      <c r="AD21" s="287">
        <f>IF(AS21="","",VLOOKUP(AS21,Table1[#All],3,0))</f>
        <v>1500900157490</v>
      </c>
      <c r="AE21" s="287"/>
      <c r="AF21" s="287"/>
      <c r="AG21" s="287"/>
      <c r="AH21" s="287"/>
      <c r="AI21" s="287"/>
      <c r="AJ21" s="287"/>
      <c r="AK21" s="287"/>
      <c r="AL21" s="195"/>
      <c r="AM21" s="193"/>
      <c r="AN21" s="193"/>
      <c r="AO21" s="193"/>
      <c r="AP21" s="193"/>
      <c r="AQ21" s="193"/>
      <c r="AS21" s="197" t="s">
        <v>359</v>
      </c>
    </row>
    <row r="22" spans="1:45">
      <c r="A22" s="193"/>
      <c r="B22" s="193"/>
      <c r="C22" s="288" t="str">
        <f>IF(AS22="","ซ่อนช่อง",CONCATENATE("6. ",VLOOKUP(AS22,Table1[#All],2,0)))</f>
        <v>6. นางวัชราภรณ์ ธิติเศรษฐโสภณ</v>
      </c>
      <c r="D22" s="288"/>
      <c r="E22" s="288"/>
      <c r="F22" s="288"/>
      <c r="G22" s="288"/>
      <c r="H22" s="288"/>
      <c r="I22" s="288"/>
      <c r="J22" s="288"/>
      <c r="K22" s="288"/>
      <c r="L22" s="288"/>
      <c r="M22" s="288"/>
      <c r="N22" s="288"/>
      <c r="O22" s="194"/>
      <c r="P22" s="193" t="str">
        <f t="shared" si="2"/>
        <v>ผู้ค้ำ</v>
      </c>
      <c r="Q22" s="193"/>
      <c r="R22" s="193"/>
      <c r="S22" s="193"/>
      <c r="T22" s="193"/>
      <c r="U22" s="193"/>
      <c r="V22" s="193"/>
      <c r="W22" s="193" t="str">
        <f t="shared" si="3"/>
        <v>เลขบัตรประชาชน</v>
      </c>
      <c r="X22" s="193"/>
      <c r="Y22" s="193"/>
      <c r="Z22" s="193"/>
      <c r="AA22" s="193"/>
      <c r="AB22" s="193"/>
      <c r="AC22" s="193"/>
      <c r="AD22" s="287">
        <f>IF(AS22="","",VLOOKUP(AS22,Table1[#All],3,0))</f>
        <v>3500900361701</v>
      </c>
      <c r="AE22" s="287"/>
      <c r="AF22" s="287"/>
      <c r="AG22" s="287"/>
      <c r="AH22" s="287"/>
      <c r="AI22" s="287"/>
      <c r="AJ22" s="287"/>
      <c r="AK22" s="287"/>
      <c r="AL22" s="195"/>
      <c r="AM22" s="193"/>
      <c r="AN22" s="193"/>
      <c r="AO22" s="193"/>
      <c r="AP22" s="193"/>
      <c r="AQ22" s="193"/>
      <c r="AS22" s="197" t="s">
        <v>360</v>
      </c>
    </row>
    <row r="23" spans="1:45" hidden="1">
      <c r="A23" s="193"/>
      <c r="B23" s="193"/>
      <c r="C23" s="288" t="str">
        <f>IF(AS23="","ซ่อนช่อง",CONCATENATE("7. ",VLOOKUP(AS23,Table1[#All],2,0)))</f>
        <v>ซ่อนช่อง</v>
      </c>
      <c r="D23" s="288"/>
      <c r="E23" s="288"/>
      <c r="F23" s="288"/>
      <c r="G23" s="288"/>
      <c r="H23" s="288"/>
      <c r="I23" s="288"/>
      <c r="J23" s="288"/>
      <c r="K23" s="288"/>
      <c r="L23" s="288"/>
      <c r="M23" s="288"/>
      <c r="N23" s="288"/>
      <c r="O23" s="194"/>
      <c r="P23" s="193" t="str">
        <f t="shared" si="2"/>
        <v/>
      </c>
      <c r="Q23" s="193"/>
      <c r="R23" s="193"/>
      <c r="S23" s="193"/>
      <c r="T23" s="193"/>
      <c r="U23" s="193"/>
      <c r="V23" s="193"/>
      <c r="W23" s="193" t="str">
        <f t="shared" si="3"/>
        <v/>
      </c>
      <c r="X23" s="193"/>
      <c r="Y23" s="193"/>
      <c r="Z23" s="193"/>
      <c r="AA23" s="193"/>
      <c r="AB23" s="193"/>
      <c r="AC23" s="193"/>
      <c r="AD23" s="287" t="str">
        <f>IF(AS23="","",VLOOKUP(AS23,Table1[#All],3,0))</f>
        <v/>
      </c>
      <c r="AE23" s="287"/>
      <c r="AF23" s="287"/>
      <c r="AG23" s="287"/>
      <c r="AH23" s="287"/>
      <c r="AI23" s="287"/>
      <c r="AJ23" s="287"/>
      <c r="AK23" s="287"/>
      <c r="AL23" s="195"/>
      <c r="AM23" s="193"/>
      <c r="AN23" s="193"/>
      <c r="AO23" s="193"/>
      <c r="AP23" s="193"/>
      <c r="AQ23" s="193"/>
      <c r="AS23" s="197"/>
    </row>
    <row r="24" spans="1:45" hidden="1">
      <c r="A24" s="193"/>
      <c r="B24" s="193"/>
      <c r="C24" s="288" t="str">
        <f>IF(AS24="","ซ่อนช่อง",CONCATENATE("8. ",VLOOKUP(AS24,Table1[#All],2,0)))</f>
        <v>ซ่อนช่อง</v>
      </c>
      <c r="D24" s="288"/>
      <c r="E24" s="288"/>
      <c r="F24" s="288"/>
      <c r="G24" s="288"/>
      <c r="H24" s="288"/>
      <c r="I24" s="288"/>
      <c r="J24" s="288"/>
      <c r="K24" s="288"/>
      <c r="L24" s="288"/>
      <c r="M24" s="288"/>
      <c r="N24" s="288"/>
      <c r="O24" s="194"/>
      <c r="P24" s="193" t="str">
        <f t="shared" si="2"/>
        <v/>
      </c>
      <c r="Q24" s="193"/>
      <c r="R24" s="193"/>
      <c r="S24" s="193"/>
      <c r="T24" s="193"/>
      <c r="U24" s="193"/>
      <c r="V24" s="193"/>
      <c r="W24" s="193" t="str">
        <f t="shared" si="3"/>
        <v/>
      </c>
      <c r="X24" s="193"/>
      <c r="Y24" s="193"/>
      <c r="Z24" s="193"/>
      <c r="AA24" s="193"/>
      <c r="AB24" s="193"/>
      <c r="AC24" s="193"/>
      <c r="AD24" s="287" t="str">
        <f>IF(AS24="","",VLOOKUP(AS24,Table1[#All],3,0))</f>
        <v/>
      </c>
      <c r="AE24" s="287"/>
      <c r="AF24" s="287"/>
      <c r="AG24" s="287"/>
      <c r="AH24" s="287"/>
      <c r="AI24" s="287"/>
      <c r="AJ24" s="287"/>
      <c r="AK24" s="287"/>
      <c r="AL24" s="195"/>
      <c r="AM24" s="193"/>
      <c r="AN24" s="193"/>
      <c r="AO24" s="193"/>
      <c r="AP24" s="193"/>
      <c r="AQ24" s="193"/>
      <c r="AS24" s="197"/>
    </row>
    <row r="25" spans="1:45" hidden="1">
      <c r="A25" s="193"/>
      <c r="B25" s="193"/>
      <c r="C25" s="288" t="str">
        <f>IF(AS25="","ซ่อนช่อง",CONCATENATE("9. ",VLOOKUP(AS25,Table1[#All],2,0)))</f>
        <v>ซ่อนช่อง</v>
      </c>
      <c r="D25" s="288"/>
      <c r="E25" s="288"/>
      <c r="F25" s="288"/>
      <c r="G25" s="288"/>
      <c r="H25" s="288"/>
      <c r="I25" s="288"/>
      <c r="J25" s="288"/>
      <c r="K25" s="288"/>
      <c r="L25" s="288"/>
      <c r="M25" s="288"/>
      <c r="N25" s="288"/>
      <c r="O25" s="194"/>
      <c r="P25" s="193" t="str">
        <f t="shared" si="2"/>
        <v/>
      </c>
      <c r="Q25" s="193"/>
      <c r="R25" s="193"/>
      <c r="S25" s="193"/>
      <c r="T25" s="193"/>
      <c r="U25" s="193"/>
      <c r="V25" s="193"/>
      <c r="W25" s="193" t="str">
        <f t="shared" si="3"/>
        <v/>
      </c>
      <c r="X25" s="193"/>
      <c r="Y25" s="193"/>
      <c r="Z25" s="193"/>
      <c r="AA25" s="193"/>
      <c r="AB25" s="193"/>
      <c r="AC25" s="193"/>
      <c r="AD25" s="287" t="str">
        <f>IF(AS25="","",VLOOKUP(AS25,Table1[#All],3,0))</f>
        <v/>
      </c>
      <c r="AE25" s="287"/>
      <c r="AF25" s="287"/>
      <c r="AG25" s="287"/>
      <c r="AH25" s="287"/>
      <c r="AI25" s="287"/>
      <c r="AJ25" s="287"/>
      <c r="AK25" s="287"/>
      <c r="AL25" s="195"/>
      <c r="AM25" s="193"/>
      <c r="AN25" s="193"/>
      <c r="AO25" s="193"/>
      <c r="AP25" s="193"/>
      <c r="AQ25" s="193"/>
      <c r="AS25" s="197"/>
    </row>
    <row r="26" spans="1:45" hidden="1">
      <c r="A26" s="193"/>
      <c r="B26" s="193"/>
      <c r="C26" s="288" t="str">
        <f>IF(AS26="","ซ่อนช่อง",CONCATENATE("10. ",VLOOKUP(AS26,Table1[#All],2,0)))</f>
        <v>ซ่อนช่อง</v>
      </c>
      <c r="D26" s="288"/>
      <c r="E26" s="288"/>
      <c r="F26" s="288"/>
      <c r="G26" s="288"/>
      <c r="H26" s="288"/>
      <c r="I26" s="288"/>
      <c r="J26" s="288"/>
      <c r="K26" s="288"/>
      <c r="L26" s="288"/>
      <c r="M26" s="288"/>
      <c r="N26" s="288"/>
      <c r="O26" s="194"/>
      <c r="P26" s="193" t="str">
        <f t="shared" si="2"/>
        <v/>
      </c>
      <c r="Q26" s="193"/>
      <c r="R26" s="193"/>
      <c r="S26" s="193"/>
      <c r="T26" s="193"/>
      <c r="U26" s="193"/>
      <c r="V26" s="193"/>
      <c r="W26" s="193" t="str">
        <f t="shared" si="3"/>
        <v/>
      </c>
      <c r="X26" s="193"/>
      <c r="Y26" s="193"/>
      <c r="Z26" s="193"/>
      <c r="AA26" s="193"/>
      <c r="AB26" s="193"/>
      <c r="AC26" s="193"/>
      <c r="AD26" s="287" t="str">
        <f>IF(AS26="","",VLOOKUP(AS26,Table1[#All],3,0))</f>
        <v/>
      </c>
      <c r="AE26" s="287"/>
      <c r="AF26" s="287"/>
      <c r="AG26" s="287"/>
      <c r="AH26" s="287"/>
      <c r="AI26" s="287"/>
      <c r="AJ26" s="287"/>
      <c r="AK26" s="287"/>
      <c r="AL26" s="195"/>
      <c r="AM26" s="193"/>
      <c r="AN26" s="193"/>
      <c r="AO26" s="193"/>
      <c r="AP26" s="193"/>
      <c r="AQ26" s="193"/>
      <c r="AS26" s="197"/>
    </row>
    <row r="27" spans="1:45" hidden="1">
      <c r="A27" s="193"/>
      <c r="B27" s="193"/>
      <c r="C27" s="288" t="str">
        <f>IF(AS27="","ซ่อนช่อง",CONCATENATE("11. ",VLOOKUP(AS27,Table1[#All],2,0)))</f>
        <v>ซ่อนช่อง</v>
      </c>
      <c r="D27" s="288"/>
      <c r="E27" s="288"/>
      <c r="F27" s="288"/>
      <c r="G27" s="288"/>
      <c r="H27" s="288"/>
      <c r="I27" s="288"/>
      <c r="J27" s="288"/>
      <c r="K27" s="288"/>
      <c r="L27" s="288"/>
      <c r="M27" s="288"/>
      <c r="N27" s="288"/>
      <c r="O27" s="194"/>
      <c r="P27" s="193" t="str">
        <f t="shared" si="2"/>
        <v/>
      </c>
      <c r="Q27" s="193"/>
      <c r="R27" s="193"/>
      <c r="S27" s="193"/>
      <c r="T27" s="193"/>
      <c r="U27" s="193"/>
      <c r="V27" s="193"/>
      <c r="W27" s="193" t="str">
        <f t="shared" si="3"/>
        <v/>
      </c>
      <c r="X27" s="193"/>
      <c r="Y27" s="193"/>
      <c r="Z27" s="193"/>
      <c r="AA27" s="193"/>
      <c r="AB27" s="193"/>
      <c r="AC27" s="193"/>
      <c r="AD27" s="287" t="str">
        <f>IF(AS27="","",VLOOKUP(AS27,Table1[#All],3,0))</f>
        <v/>
      </c>
      <c r="AE27" s="287"/>
      <c r="AF27" s="287"/>
      <c r="AG27" s="287"/>
      <c r="AH27" s="287"/>
      <c r="AI27" s="287"/>
      <c r="AJ27" s="287"/>
      <c r="AK27" s="287"/>
      <c r="AL27" s="195"/>
      <c r="AM27" s="193"/>
      <c r="AN27" s="193"/>
      <c r="AO27" s="193"/>
      <c r="AP27" s="193"/>
      <c r="AQ27" s="193"/>
      <c r="AS27" s="197"/>
    </row>
    <row r="28" spans="1:45" hidden="1">
      <c r="A28" s="193"/>
      <c r="B28" s="193"/>
      <c r="C28" s="288" t="str">
        <f>IF(AS28="","ซ่อนช่อง",CONCATENATE("12. ",VLOOKUP(AS28,Table1[#All],2,0)))</f>
        <v>ซ่อนช่อง</v>
      </c>
      <c r="D28" s="288"/>
      <c r="E28" s="288"/>
      <c r="F28" s="288"/>
      <c r="G28" s="288"/>
      <c r="H28" s="288"/>
      <c r="I28" s="288"/>
      <c r="J28" s="288"/>
      <c r="K28" s="288"/>
      <c r="L28" s="288"/>
      <c r="M28" s="288"/>
      <c r="N28" s="288"/>
      <c r="O28" s="194"/>
      <c r="P28" s="193" t="str">
        <f t="shared" si="2"/>
        <v/>
      </c>
      <c r="Q28" s="193"/>
      <c r="R28" s="193"/>
      <c r="S28" s="193"/>
      <c r="T28" s="193"/>
      <c r="U28" s="193"/>
      <c r="V28" s="193"/>
      <c r="W28" s="193" t="str">
        <f t="shared" si="3"/>
        <v/>
      </c>
      <c r="X28" s="193"/>
      <c r="Y28" s="193"/>
      <c r="Z28" s="193"/>
      <c r="AA28" s="193"/>
      <c r="AB28" s="193"/>
      <c r="AC28" s="193"/>
      <c r="AD28" s="287" t="str">
        <f>IF(AS28="","",VLOOKUP(AS28,Table1[#All],3,0))</f>
        <v/>
      </c>
      <c r="AE28" s="287"/>
      <c r="AF28" s="287"/>
      <c r="AG28" s="287"/>
      <c r="AH28" s="287"/>
      <c r="AI28" s="287"/>
      <c r="AJ28" s="287"/>
      <c r="AK28" s="287"/>
      <c r="AL28" s="195"/>
      <c r="AM28" s="193"/>
      <c r="AN28" s="193"/>
      <c r="AO28" s="193"/>
      <c r="AP28" s="193"/>
      <c r="AQ28" s="193"/>
      <c r="AS28" s="197"/>
    </row>
    <row r="29" spans="1:45" hidden="1">
      <c r="A29" s="193"/>
      <c r="B29" s="193"/>
      <c r="C29" s="288" t="str">
        <f>IF(AS29="","ซ่อนช่อง",CONCATENATE("13. ",VLOOKUP(AS29,Table1[#All],2,0)))</f>
        <v>ซ่อนช่อง</v>
      </c>
      <c r="D29" s="288"/>
      <c r="E29" s="288"/>
      <c r="F29" s="288"/>
      <c r="G29" s="288"/>
      <c r="H29" s="288"/>
      <c r="I29" s="288"/>
      <c r="J29" s="288"/>
      <c r="K29" s="288"/>
      <c r="L29" s="288"/>
      <c r="M29" s="288"/>
      <c r="N29" s="288"/>
      <c r="O29" s="194"/>
      <c r="P29" s="193" t="str">
        <f t="shared" si="2"/>
        <v/>
      </c>
      <c r="Q29" s="193"/>
      <c r="R29" s="193"/>
      <c r="S29" s="193"/>
      <c r="T29" s="193"/>
      <c r="U29" s="193"/>
      <c r="V29" s="193"/>
      <c r="W29" s="193" t="str">
        <f t="shared" si="3"/>
        <v/>
      </c>
      <c r="X29" s="193"/>
      <c r="Y29" s="193"/>
      <c r="Z29" s="193"/>
      <c r="AA29" s="193"/>
      <c r="AB29" s="193"/>
      <c r="AC29" s="193"/>
      <c r="AD29" s="287" t="str">
        <f>IF(AS29="","",VLOOKUP(AS29,Table1[#All],3,0))</f>
        <v/>
      </c>
      <c r="AE29" s="287"/>
      <c r="AF29" s="287"/>
      <c r="AG29" s="287"/>
      <c r="AH29" s="287"/>
      <c r="AI29" s="287"/>
      <c r="AJ29" s="287"/>
      <c r="AK29" s="287"/>
      <c r="AL29" s="195"/>
      <c r="AM29" s="193"/>
      <c r="AN29" s="193"/>
      <c r="AO29" s="193"/>
      <c r="AP29" s="193"/>
      <c r="AQ29" s="193"/>
      <c r="AS29" s="197"/>
    </row>
    <row r="30" spans="1:45" hidden="1">
      <c r="A30" s="193"/>
      <c r="B30" s="193"/>
      <c r="C30" s="288" t="str">
        <f>IF(AS30="","ซ่อนช่อง",CONCATENATE("14. ",VLOOKUP(AS30,Table1[#All],2,0)))</f>
        <v>ซ่อนช่อง</v>
      </c>
      <c r="D30" s="288"/>
      <c r="E30" s="288"/>
      <c r="F30" s="288"/>
      <c r="G30" s="288"/>
      <c r="H30" s="288"/>
      <c r="I30" s="288"/>
      <c r="J30" s="288"/>
      <c r="K30" s="288"/>
      <c r="L30" s="288"/>
      <c r="M30" s="288"/>
      <c r="N30" s="288"/>
      <c r="O30" s="194"/>
      <c r="P30" s="193" t="str">
        <f t="shared" si="2"/>
        <v/>
      </c>
      <c r="Q30" s="193"/>
      <c r="R30" s="193"/>
      <c r="S30" s="193"/>
      <c r="T30" s="193"/>
      <c r="U30" s="193"/>
      <c r="V30" s="193"/>
      <c r="W30" s="193" t="str">
        <f t="shared" si="3"/>
        <v/>
      </c>
      <c r="X30" s="193"/>
      <c r="Y30" s="193"/>
      <c r="Z30" s="193"/>
      <c r="AA30" s="193"/>
      <c r="AB30" s="193"/>
      <c r="AC30" s="193"/>
      <c r="AD30" s="287" t="str">
        <f>IF(AS30="","",VLOOKUP(AS30,Table1[#All],3,0))</f>
        <v/>
      </c>
      <c r="AE30" s="287"/>
      <c r="AF30" s="287"/>
      <c r="AG30" s="287"/>
      <c r="AH30" s="287"/>
      <c r="AI30" s="287"/>
      <c r="AJ30" s="287"/>
      <c r="AK30" s="287"/>
      <c r="AL30" s="195"/>
      <c r="AM30" s="193"/>
      <c r="AN30" s="193"/>
      <c r="AO30" s="193"/>
      <c r="AP30" s="193"/>
      <c r="AQ30" s="193"/>
      <c r="AS30" s="197"/>
    </row>
    <row r="31" spans="1:45" hidden="1">
      <c r="A31" s="193"/>
      <c r="B31" s="193"/>
      <c r="C31" s="288" t="str">
        <f>IF(AS31="","ซ่อนช่อง",CONCATENATE("15. ",VLOOKUP(AS31,Table1[#All],2,0)))</f>
        <v>ซ่อนช่อง</v>
      </c>
      <c r="D31" s="288"/>
      <c r="E31" s="288"/>
      <c r="F31" s="288"/>
      <c r="G31" s="288"/>
      <c r="H31" s="288"/>
      <c r="I31" s="288"/>
      <c r="J31" s="288"/>
      <c r="K31" s="288"/>
      <c r="L31" s="288"/>
      <c r="M31" s="288"/>
      <c r="N31" s="288"/>
      <c r="O31" s="194"/>
      <c r="P31" s="193" t="str">
        <f t="shared" si="2"/>
        <v/>
      </c>
      <c r="Q31" s="193"/>
      <c r="R31" s="193"/>
      <c r="S31" s="193"/>
      <c r="T31" s="193"/>
      <c r="U31" s="193"/>
      <c r="V31" s="193"/>
      <c r="W31" s="193" t="str">
        <f t="shared" si="3"/>
        <v/>
      </c>
      <c r="X31" s="193"/>
      <c r="Y31" s="193"/>
      <c r="Z31" s="193"/>
      <c r="AA31" s="193"/>
      <c r="AB31" s="193"/>
      <c r="AC31" s="193"/>
      <c r="AD31" s="287" t="str">
        <f>IF(AS31="","",VLOOKUP(AS31,Table1[#All],3,0))</f>
        <v/>
      </c>
      <c r="AE31" s="287"/>
      <c r="AF31" s="287"/>
      <c r="AG31" s="287"/>
      <c r="AH31" s="287"/>
      <c r="AI31" s="287"/>
      <c r="AJ31" s="287"/>
      <c r="AK31" s="287"/>
      <c r="AL31" s="195"/>
      <c r="AM31" s="193"/>
      <c r="AN31" s="193"/>
      <c r="AO31" s="193"/>
      <c r="AP31" s="193"/>
      <c r="AQ31" s="193"/>
      <c r="AS31" s="197"/>
    </row>
    <row r="32" spans="1:45" hidden="1">
      <c r="A32" s="189"/>
      <c r="B32" s="189"/>
      <c r="C32" s="288" t="str">
        <f>IF(AS32="","ซ่อนช่อง",CONCATENATE("16. ",VLOOKUP(AS32,Table1[#All],2,0)))</f>
        <v>ซ่อนช่อง</v>
      </c>
      <c r="D32" s="288"/>
      <c r="E32" s="288"/>
      <c r="F32" s="288"/>
      <c r="G32" s="288"/>
      <c r="H32" s="288"/>
      <c r="I32" s="288"/>
      <c r="J32" s="288"/>
      <c r="K32" s="288"/>
      <c r="L32" s="288"/>
      <c r="M32" s="288"/>
      <c r="N32" s="288"/>
      <c r="O32" s="199"/>
      <c r="P32" s="193" t="str">
        <f t="shared" si="2"/>
        <v/>
      </c>
      <c r="Q32" s="189"/>
      <c r="R32" s="189"/>
      <c r="S32" s="189"/>
      <c r="T32" s="189"/>
      <c r="U32" s="189"/>
      <c r="V32" s="189"/>
      <c r="W32" s="193" t="str">
        <f t="shared" si="3"/>
        <v/>
      </c>
      <c r="X32" s="189"/>
      <c r="Y32" s="189"/>
      <c r="Z32" s="189"/>
      <c r="AA32" s="189"/>
      <c r="AB32" s="189"/>
      <c r="AC32" s="189"/>
      <c r="AD32" s="287" t="str">
        <f>IF(AS32="","",VLOOKUP(AS32,Table1[#All],3,0))</f>
        <v/>
      </c>
      <c r="AE32" s="287"/>
      <c r="AF32" s="287"/>
      <c r="AG32" s="287"/>
      <c r="AH32" s="287"/>
      <c r="AI32" s="287"/>
      <c r="AJ32" s="287"/>
      <c r="AK32" s="287"/>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292</v>
      </c>
      <c r="G34" s="2" t="s">
        <v>293</v>
      </c>
      <c r="S34" s="188" t="s">
        <v>294</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295</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296</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296</v>
      </c>
      <c r="L37" s="188"/>
      <c r="M37" s="188"/>
      <c r="N37" s="188"/>
      <c r="O37" s="188"/>
      <c r="P37" s="188"/>
      <c r="Q37" s="188"/>
      <c r="R37" s="188"/>
      <c r="S37" s="188"/>
      <c r="T37" s="188"/>
      <c r="U37" s="188"/>
      <c r="V37" s="188"/>
      <c r="W37" s="188"/>
      <c r="X37" s="188"/>
      <c r="Y37" s="188"/>
      <c r="Z37" s="188"/>
      <c r="AA37" s="202" t="s">
        <v>297</v>
      </c>
      <c r="AB37" s="202"/>
      <c r="AC37" s="202"/>
      <c r="AD37" s="202"/>
      <c r="AE37" s="202"/>
      <c r="AF37" s="202"/>
      <c r="AG37" s="202"/>
      <c r="AH37" s="202"/>
      <c r="AI37" s="202"/>
    </row>
    <row r="38" spans="1:43">
      <c r="J38" s="2" t="s">
        <v>296</v>
      </c>
      <c r="L38" s="188"/>
      <c r="M38" s="188"/>
      <c r="N38" s="188"/>
      <c r="O38" s="188"/>
      <c r="P38" s="188"/>
      <c r="Q38" s="188"/>
      <c r="R38" s="188"/>
      <c r="S38" s="188"/>
      <c r="T38" s="188"/>
      <c r="U38" s="188"/>
      <c r="V38" s="188"/>
      <c r="W38" s="188"/>
      <c r="X38" s="188"/>
      <c r="Y38" s="188"/>
      <c r="Z38" s="188"/>
      <c r="AA38" s="202" t="s">
        <v>298</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6    ราย</v>
      </c>
    </row>
    <row r="42" spans="1:43">
      <c r="A42" s="2" t="s">
        <v>300</v>
      </c>
    </row>
    <row r="43" spans="1:43">
      <c r="A43" s="2" t="s">
        <v>301</v>
      </c>
      <c r="V43" s="2" t="s">
        <v>305</v>
      </c>
    </row>
    <row r="44" spans="1:43" ht="18.600000000000001" customHeight="1">
      <c r="C44" s="2" t="s">
        <v>302</v>
      </c>
    </row>
    <row r="45" spans="1:43" ht="1.8" customHeight="1">
      <c r="B45" s="188"/>
      <c r="C45" s="188"/>
      <c r="D45" s="188"/>
      <c r="E45" s="188"/>
      <c r="F45" s="188"/>
      <c r="G45" s="188"/>
      <c r="H45" s="188"/>
      <c r="I45" s="188"/>
    </row>
    <row r="46" spans="1:43">
      <c r="A46" s="2" t="s">
        <v>303</v>
      </c>
    </row>
    <row r="47" spans="1:43">
      <c r="A47" s="2" t="s">
        <v>304</v>
      </c>
    </row>
    <row r="48" spans="1:43" hidden="1">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Sheet1!$A$13:$A$41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7" zoomScale="90" zoomScaleNormal="100" zoomScaleSheetLayoutView="9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306</v>
      </c>
      <c r="AD2" s="188"/>
      <c r="AE2" s="188"/>
      <c r="AF2" s="188"/>
      <c r="AG2" s="188"/>
      <c r="AH2" s="188"/>
      <c r="AI2" s="188"/>
      <c r="AJ2" s="188"/>
      <c r="AK2" s="188"/>
      <c r="AL2" s="209"/>
    </row>
    <row r="3" spans="1:39">
      <c r="Z3" s="208"/>
      <c r="AA3" s="2" t="s">
        <v>307</v>
      </c>
      <c r="AD3" s="188"/>
      <c r="AE3" s="188"/>
      <c r="AF3" s="188"/>
      <c r="AG3" s="188"/>
      <c r="AH3" s="188"/>
      <c r="AI3" s="188"/>
      <c r="AJ3" s="188"/>
      <c r="AK3" s="188"/>
      <c r="AL3" s="209"/>
    </row>
    <row r="4" spans="1:39">
      <c r="Z4" s="208"/>
      <c r="AA4" s="2" t="s">
        <v>308</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4" t="s">
        <v>309</v>
      </c>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294"/>
      <c r="AL7" s="294"/>
      <c r="AM7" s="294"/>
    </row>
    <row r="8" spans="1:39" ht="26.4">
      <c r="A8" s="295" t="s">
        <v>310</v>
      </c>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295"/>
      <c r="AL8" s="295"/>
      <c r="AM8" s="295"/>
    </row>
    <row r="10" spans="1:39">
      <c r="V10" s="2" t="s">
        <v>62</v>
      </c>
      <c r="X10" s="274"/>
      <c r="Y10" s="274"/>
      <c r="Z10" s="285" t="s">
        <v>268</v>
      </c>
      <c r="AA10" s="285"/>
      <c r="AB10" s="274"/>
      <c r="AC10" s="274"/>
      <c r="AD10" s="274"/>
      <c r="AE10" s="274"/>
      <c r="AF10" s="274"/>
      <c r="AG10" s="274"/>
      <c r="AH10" s="285" t="s">
        <v>311</v>
      </c>
      <c r="AI10" s="285"/>
      <c r="AJ10" s="274"/>
      <c r="AK10" s="274"/>
      <c r="AL10" s="274"/>
      <c r="AM10" s="274"/>
    </row>
    <row r="11" spans="1:39">
      <c r="A11" s="2" t="s">
        <v>33</v>
      </c>
      <c r="D11" s="2" t="s">
        <v>312</v>
      </c>
    </row>
    <row r="12" spans="1:39">
      <c r="D12" s="2" t="s">
        <v>270</v>
      </c>
      <c r="G12" s="292" t="str">
        <f>CONCATENATE("ธนาคารออมสิน โดย ",Sheet1!B8," ผู้รับมอบอำนาจช่วง")</f>
        <v>ธนาคารออมสิน โดย นายปฏิยุทธ์ ฟองแก้ว ผู้รับมอบอำนาจช่วง</v>
      </c>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 t="s">
        <v>313</v>
      </c>
      <c r="AG12" s="274">
        <f>Sheet1!D8</f>
        <v>28</v>
      </c>
      <c r="AH12" s="274"/>
      <c r="AI12" s="274"/>
      <c r="AJ12" s="2" t="s">
        <v>314</v>
      </c>
    </row>
    <row r="13" spans="1:39">
      <c r="A13" s="2" t="s">
        <v>277</v>
      </c>
      <c r="D13" s="274" t="s">
        <v>274</v>
      </c>
      <c r="E13" s="274"/>
      <c r="F13" s="274"/>
      <c r="G13" s="274"/>
      <c r="H13" s="285" t="s">
        <v>279</v>
      </c>
      <c r="I13" s="285"/>
      <c r="J13" s="285"/>
      <c r="K13" s="285"/>
      <c r="L13" s="274">
        <v>470</v>
      </c>
      <c r="M13" s="274"/>
      <c r="N13" s="274"/>
      <c r="O13" s="274"/>
      <c r="P13" s="285" t="s">
        <v>280</v>
      </c>
      <c r="Q13" s="285"/>
      <c r="R13" s="274" t="s">
        <v>152</v>
      </c>
      <c r="S13" s="274"/>
      <c r="T13" s="285" t="s">
        <v>315</v>
      </c>
      <c r="U13" s="285"/>
      <c r="V13" s="274" t="s">
        <v>152</v>
      </c>
      <c r="W13" s="274"/>
      <c r="X13" s="274"/>
      <c r="Y13" s="274"/>
      <c r="Z13" s="274"/>
      <c r="AA13" s="274"/>
      <c r="AB13" s="274"/>
      <c r="AC13" s="285" t="s">
        <v>281</v>
      </c>
      <c r="AD13" s="285"/>
      <c r="AE13" s="274" t="s">
        <v>283</v>
      </c>
      <c r="AF13" s="274"/>
      <c r="AG13" s="274"/>
      <c r="AH13" s="274"/>
      <c r="AI13" s="274"/>
      <c r="AJ13" s="274"/>
      <c r="AK13" s="274"/>
      <c r="AL13" s="274"/>
      <c r="AM13" s="274"/>
    </row>
    <row r="14" spans="1:39">
      <c r="A14" s="2" t="s">
        <v>316</v>
      </c>
      <c r="D14" s="274" t="s">
        <v>343</v>
      </c>
      <c r="E14" s="274"/>
      <c r="F14" s="274"/>
      <c r="G14" s="274"/>
      <c r="H14" s="274"/>
      <c r="I14" s="274"/>
      <c r="J14" s="274"/>
      <c r="K14" s="274"/>
      <c r="L14" s="285" t="s">
        <v>285</v>
      </c>
      <c r="M14" s="285"/>
      <c r="N14" s="285"/>
      <c r="O14" s="274" t="s">
        <v>290</v>
      </c>
      <c r="P14" s="274"/>
      <c r="Q14" s="274"/>
      <c r="R14" s="274"/>
      <c r="S14" s="274"/>
      <c r="T14" s="274"/>
      <c r="U14" s="274"/>
      <c r="V14" s="274"/>
      <c r="W14" s="274"/>
      <c r="X14" s="274"/>
      <c r="Y14" s="274"/>
      <c r="Z14" s="285" t="s">
        <v>287</v>
      </c>
      <c r="AA14" s="285"/>
      <c r="AB14" s="274" t="s">
        <v>291</v>
      </c>
      <c r="AC14" s="274"/>
      <c r="AD14" s="274"/>
      <c r="AE14" s="274"/>
      <c r="AF14" s="274"/>
      <c r="AG14" s="274"/>
      <c r="AH14" s="274"/>
      <c r="AI14" s="274"/>
      <c r="AJ14" s="274"/>
      <c r="AK14" s="274"/>
      <c r="AL14" s="274"/>
      <c r="AM14" s="274"/>
    </row>
    <row r="15" spans="1:39">
      <c r="A15" s="2" t="s">
        <v>330</v>
      </c>
    </row>
    <row r="16" spans="1:39">
      <c r="A16" s="2" t="s">
        <v>329</v>
      </c>
    </row>
    <row r="17" spans="1:40">
      <c r="A17" s="286"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ผบ.1185/2561 คดีหมายเลขแดงที่ ผบ.1383/2561 ของบุคคลดังต่อไปนี้</v>
      </c>
      <c r="B17" s="286"/>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c r="AL17" s="286"/>
      <c r="AM17" s="286"/>
    </row>
    <row r="18" spans="1:40">
      <c r="A18" s="286"/>
      <c r="B18" s="286"/>
      <c r="C18" s="286"/>
      <c r="D18" s="286"/>
      <c r="E18" s="286"/>
      <c r="F18" s="286"/>
      <c r="G18" s="286"/>
      <c r="H18" s="286"/>
      <c r="I18" s="286"/>
      <c r="J18" s="286"/>
      <c r="K18" s="286"/>
      <c r="L18" s="286"/>
      <c r="M18" s="286"/>
      <c r="N18" s="286"/>
      <c r="O18" s="286"/>
      <c r="P18" s="286"/>
      <c r="Q18" s="286"/>
      <c r="R18" s="286"/>
      <c r="S18" s="286"/>
      <c r="T18" s="286"/>
      <c r="U18" s="286"/>
      <c r="V18" s="286"/>
      <c r="W18" s="286"/>
      <c r="X18" s="286"/>
      <c r="Y18" s="286"/>
      <c r="Z18" s="286"/>
      <c r="AA18" s="286"/>
      <c r="AB18" s="286"/>
      <c r="AC18" s="286"/>
      <c r="AD18" s="286"/>
      <c r="AE18" s="286"/>
      <c r="AF18" s="286"/>
      <c r="AG18" s="286"/>
      <c r="AH18" s="286"/>
      <c r="AI18" s="286"/>
      <c r="AJ18" s="286"/>
      <c r="AK18" s="286"/>
      <c r="AL18" s="286"/>
      <c r="AM18" s="286"/>
    </row>
    <row r="19" spans="1:40">
      <c r="A19" s="286"/>
      <c r="B19" s="286"/>
      <c r="C19" s="286"/>
      <c r="D19" s="286"/>
      <c r="E19" s="286"/>
      <c r="F19" s="286"/>
      <c r="G19" s="286"/>
      <c r="H19" s="286"/>
      <c r="I19" s="286"/>
      <c r="J19" s="286"/>
      <c r="K19" s="286"/>
      <c r="L19" s="286"/>
      <c r="M19" s="286"/>
      <c r="N19" s="286"/>
      <c r="O19" s="286"/>
      <c r="P19" s="286"/>
      <c r="Q19" s="286"/>
      <c r="R19" s="286"/>
      <c r="S19" s="286"/>
      <c r="T19" s="286"/>
      <c r="U19" s="286"/>
      <c r="V19" s="286"/>
      <c r="W19" s="286"/>
      <c r="X19" s="286"/>
      <c r="Y19" s="286"/>
      <c r="Z19" s="286"/>
      <c r="AA19" s="286"/>
      <c r="AB19" s="286"/>
      <c r="AC19" s="286"/>
      <c r="AD19" s="286"/>
      <c r="AE19" s="286"/>
      <c r="AF19" s="286"/>
      <c r="AG19" s="286"/>
      <c r="AH19" s="286"/>
      <c r="AI19" s="286"/>
      <c r="AJ19" s="286"/>
      <c r="AK19" s="286"/>
      <c r="AL19" s="286"/>
      <c r="AM19" s="286"/>
    </row>
    <row r="20" spans="1:40">
      <c r="AN20" s="172" t="s">
        <v>331</v>
      </c>
    </row>
    <row r="21" spans="1:40">
      <c r="A21" s="188" t="str">
        <f>CONCATENATE("1.  ",VLOOKUP(AN21,Table1[#All],2,0))</f>
        <v>1.  นางสาวอรญษ โยธาใหญ่</v>
      </c>
      <c r="B21" s="188"/>
      <c r="C21" s="188"/>
      <c r="D21" s="188"/>
      <c r="E21" s="188"/>
      <c r="F21" s="188"/>
      <c r="G21" s="188"/>
      <c r="H21" s="188"/>
      <c r="I21" s="188"/>
      <c r="J21" s="188"/>
      <c r="K21" s="188"/>
      <c r="L21" s="188"/>
      <c r="M21" s="188"/>
      <c r="N21" s="188"/>
      <c r="O21" s="188"/>
      <c r="P21" s="188"/>
      <c r="Q21" s="285" t="s">
        <v>325</v>
      </c>
      <c r="R21" s="285"/>
      <c r="S21" s="285"/>
      <c r="T21" s="285"/>
      <c r="U21" s="285"/>
      <c r="V21" s="285"/>
      <c r="W21" s="285"/>
      <c r="X21" s="285"/>
      <c r="Y21" s="285"/>
      <c r="Z21" s="293">
        <f>VLOOKUP(AN21,Table1[#All],3,0)</f>
        <v>3500900361719</v>
      </c>
      <c r="AA21" s="293"/>
      <c r="AB21" s="293"/>
      <c r="AC21" s="293"/>
      <c r="AD21" s="293"/>
      <c r="AE21" s="293"/>
      <c r="AF21" s="293"/>
      <c r="AG21" s="293"/>
      <c r="AH21" s="293"/>
      <c r="AI21" s="293"/>
      <c r="AJ21" s="293"/>
      <c r="AK21" s="293"/>
      <c r="AL21" s="293"/>
      <c r="AM21" s="293"/>
      <c r="AN21" s="214" t="s">
        <v>362</v>
      </c>
    </row>
    <row r="22" spans="1:40">
      <c r="F22" s="2" t="s">
        <v>317</v>
      </c>
    </row>
    <row r="23" spans="1:40">
      <c r="A23" s="2" t="s">
        <v>318</v>
      </c>
    </row>
    <row r="24" spans="1:40">
      <c r="A24" s="213" t="s">
        <v>326</v>
      </c>
      <c r="B24" s="188"/>
      <c r="C24" s="188"/>
      <c r="D24" s="188" t="s">
        <v>319</v>
      </c>
      <c r="E24" s="188"/>
      <c r="F24" s="188"/>
      <c r="G24" s="188"/>
      <c r="H24" s="188"/>
      <c r="I24" s="188"/>
      <c r="J24" s="188"/>
      <c r="K24" s="188"/>
      <c r="L24" s="188"/>
      <c r="M24" s="188"/>
      <c r="N24" s="188"/>
      <c r="O24" s="188"/>
      <c r="P24" s="188"/>
      <c r="Q24" s="188"/>
      <c r="R24" s="188"/>
      <c r="S24" s="188"/>
      <c r="V24" s="213" t="s">
        <v>327</v>
      </c>
      <c r="W24" s="188"/>
      <c r="X24" s="188"/>
      <c r="Y24" s="188" t="s">
        <v>320</v>
      </c>
      <c r="Z24" s="188"/>
      <c r="AA24" s="188"/>
      <c r="AB24" s="188"/>
      <c r="AC24" s="188"/>
      <c r="AD24" s="188"/>
      <c r="AE24" s="188"/>
      <c r="AF24" s="188"/>
      <c r="AG24" s="188"/>
      <c r="AH24" s="188"/>
      <c r="AI24" s="188"/>
      <c r="AJ24" s="188"/>
      <c r="AK24" s="188"/>
      <c r="AL24" s="188"/>
      <c r="AM24" s="188"/>
    </row>
    <row r="25" spans="1:40">
      <c r="A25" s="213" t="s">
        <v>324</v>
      </c>
      <c r="B25" s="193"/>
      <c r="C25" s="193"/>
      <c r="D25" s="193"/>
      <c r="E25" s="193"/>
      <c r="F25" s="193"/>
      <c r="G25" s="193"/>
      <c r="H25" s="193"/>
      <c r="I25" s="193"/>
      <c r="J25" s="193"/>
      <c r="K25" s="193"/>
      <c r="L25" s="193"/>
      <c r="M25" s="193"/>
      <c r="N25" s="193"/>
      <c r="O25" s="188"/>
      <c r="P25" s="193"/>
      <c r="Q25" s="193"/>
      <c r="R25" s="193"/>
      <c r="S25" s="193"/>
      <c r="V25" s="213" t="s">
        <v>328</v>
      </c>
      <c r="W25" s="188"/>
      <c r="X25" s="193"/>
      <c r="Y25" s="193"/>
      <c r="Z25" s="193"/>
      <c r="AA25" s="193"/>
      <c r="AB25" s="193"/>
      <c r="AC25" s="193"/>
      <c r="AD25" s="193"/>
      <c r="AE25" s="193"/>
      <c r="AF25" s="193"/>
      <c r="AG25" s="193"/>
      <c r="AH25" s="193"/>
      <c r="AI25" s="193"/>
      <c r="AJ25" s="193"/>
      <c r="AK25" s="193"/>
      <c r="AL25" s="193"/>
      <c r="AM25" s="193"/>
    </row>
    <row r="28" spans="1:40">
      <c r="A28" s="2" t="s">
        <v>321</v>
      </c>
      <c r="V28" s="2" t="s">
        <v>296</v>
      </c>
      <c r="X28" s="188"/>
      <c r="Y28" s="188"/>
      <c r="Z28" s="188"/>
      <c r="AA28" s="188"/>
      <c r="AB28" s="188"/>
      <c r="AC28" s="188"/>
      <c r="AD28" s="188"/>
      <c r="AE28" s="188"/>
      <c r="AF28" s="188"/>
      <c r="AG28" s="188"/>
      <c r="AH28" s="2" t="s">
        <v>322</v>
      </c>
    </row>
    <row r="29" spans="1:40">
      <c r="X29" s="285" t="str">
        <f>CONCATENATE("( ",Sheet1!B8," )")</f>
        <v>( นายปฏิยุทธ์ ฟองแก้ว )</v>
      </c>
      <c r="Y29" s="285"/>
      <c r="Z29" s="285"/>
      <c r="AA29" s="285"/>
      <c r="AB29" s="285"/>
      <c r="AC29" s="285"/>
      <c r="AD29" s="285"/>
      <c r="AE29" s="285"/>
      <c r="AF29" s="285"/>
      <c r="AG29" s="285"/>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6" t="e">
        <f>#REF!</f>
        <v>#REF!</v>
      </c>
      <c r="M5" s="296"/>
      <c r="N5" s="296"/>
    </row>
    <row r="6" spans="2:15">
      <c r="H6" s="34"/>
      <c r="J6" s="35" t="s">
        <v>114</v>
      </c>
      <c r="L6" s="301"/>
      <c r="M6" s="301"/>
      <c r="N6" s="301"/>
    </row>
    <row r="7" spans="2:15">
      <c r="J7" s="35"/>
    </row>
    <row r="8" spans="2:15" ht="26.4">
      <c r="G8" s="302" t="e">
        <f>#REF!</f>
        <v>#REF!</v>
      </c>
      <c r="H8" s="302"/>
      <c r="I8" s="302"/>
      <c r="J8" s="302"/>
      <c r="K8" s="302"/>
    </row>
    <row r="9" spans="2:15">
      <c r="G9" s="27" t="s">
        <v>115</v>
      </c>
      <c r="H9" s="296" t="s">
        <v>66</v>
      </c>
      <c r="I9" s="296"/>
    </row>
    <row r="11" spans="2:15">
      <c r="F11" s="31" t="s">
        <v>117</v>
      </c>
      <c r="G11" s="31"/>
      <c r="H11" s="31"/>
      <c r="I11" s="31"/>
      <c r="J11" s="31"/>
      <c r="K11" s="31"/>
      <c r="L11" s="31"/>
      <c r="M11" s="31"/>
      <c r="N11" s="27" t="s">
        <v>118</v>
      </c>
    </row>
    <row r="12" spans="2:15">
      <c r="E12" s="299" t="s">
        <v>116</v>
      </c>
      <c r="M12" s="27"/>
    </row>
    <row r="13" spans="2:15">
      <c r="E13" s="299"/>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8" t="e">
        <f>$F$19</f>
        <v>#REF!</v>
      </c>
      <c r="L19" s="298"/>
      <c r="M19" s="298"/>
      <c r="N19" s="298"/>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6" t="str">
        <f>ปกสำนวน!$S$7</f>
        <v>นายจิรวัฒน์  ตรีเศียร</v>
      </c>
      <c r="L23" s="296"/>
      <c r="M23" s="296"/>
      <c r="N23" s="296"/>
    </row>
    <row r="24" spans="4:14">
      <c r="M24" s="27"/>
    </row>
    <row r="25" spans="4:14">
      <c r="D25" s="34" t="s">
        <v>130</v>
      </c>
      <c r="M25" s="27"/>
    </row>
    <row r="26" spans="4:14">
      <c r="D26" s="21">
        <v>1</v>
      </c>
      <c r="E26" s="300" t="s">
        <v>131</v>
      </c>
      <c r="F26" s="300"/>
      <c r="G26" s="21" t="s">
        <v>62</v>
      </c>
      <c r="H26" s="298" t="e">
        <f>#REF!</f>
        <v>#REF!</v>
      </c>
      <c r="I26" s="296"/>
      <c r="J26" s="296"/>
      <c r="K26" s="32" t="s">
        <v>99</v>
      </c>
      <c r="M26" s="296" t="e">
        <f>#REF!</f>
        <v>#REF!</v>
      </c>
      <c r="N26" s="296"/>
    </row>
    <row r="27" spans="4:14">
      <c r="D27" s="21">
        <v>2</v>
      </c>
      <c r="E27" s="296"/>
      <c r="F27" s="296"/>
      <c r="G27" s="21" t="s">
        <v>62</v>
      </c>
      <c r="H27" s="296"/>
      <c r="I27" s="296"/>
      <c r="J27" s="296"/>
      <c r="K27" s="32" t="s">
        <v>99</v>
      </c>
      <c r="M27" s="31"/>
      <c r="N27" s="31"/>
    </row>
    <row r="28" spans="4:14">
      <c r="D28" s="21">
        <v>3</v>
      </c>
      <c r="E28" s="296"/>
      <c r="F28" s="296"/>
      <c r="G28" s="21" t="s">
        <v>62</v>
      </c>
      <c r="H28" s="296"/>
      <c r="I28" s="296"/>
      <c r="J28" s="296"/>
      <c r="K28" s="32" t="s">
        <v>99</v>
      </c>
      <c r="M28" s="31"/>
      <c r="N28" s="31"/>
    </row>
    <row r="29" spans="4:14">
      <c r="D29" s="21">
        <v>4</v>
      </c>
      <c r="E29" s="296"/>
      <c r="F29" s="296"/>
      <c r="G29" s="21" t="s">
        <v>62</v>
      </c>
      <c r="H29" s="296"/>
      <c r="I29" s="296"/>
      <c r="J29" s="296"/>
      <c r="K29" s="32" t="s">
        <v>99</v>
      </c>
      <c r="M29" s="31"/>
      <c r="N29" s="31"/>
    </row>
    <row r="30" spans="4:14">
      <c r="D30" s="21">
        <v>5</v>
      </c>
      <c r="E30" s="296"/>
      <c r="F30" s="296"/>
      <c r="G30" s="21" t="s">
        <v>62</v>
      </c>
      <c r="H30" s="296"/>
      <c r="I30" s="296"/>
      <c r="J30" s="296"/>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6" t="e">
        <f>#REF!</f>
        <v>#REF!</v>
      </c>
      <c r="G1" s="306"/>
    </row>
    <row r="2" spans="1:7">
      <c r="D2" s="18" t="s">
        <v>104</v>
      </c>
      <c r="F2" s="303" t="e">
        <f>#REF!</f>
        <v>#REF!</v>
      </c>
      <c r="G2" s="303"/>
    </row>
    <row r="3" spans="1:7" ht="10.5" customHeight="1">
      <c r="A3" s="305"/>
      <c r="B3" s="305"/>
      <c r="C3" s="305"/>
      <c r="D3" s="305"/>
      <c r="E3" s="305"/>
      <c r="F3" s="305"/>
      <c r="G3" s="305"/>
    </row>
    <row r="4" spans="1:7">
      <c r="A4" s="8" t="s">
        <v>1</v>
      </c>
      <c r="B4" s="8" t="s">
        <v>2</v>
      </c>
      <c r="C4" s="304" t="s">
        <v>3</v>
      </c>
      <c r="D4" s="304"/>
      <c r="E4" s="304" t="s">
        <v>4</v>
      </c>
      <c r="F4" s="304"/>
      <c r="G4" s="304"/>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9" t="s">
        <v>0</v>
      </c>
      <c r="C19" s="309"/>
      <c r="D19" s="309"/>
      <c r="E19" s="309"/>
      <c r="F19" s="309" t="s">
        <v>138</v>
      </c>
      <c r="G19" s="309"/>
      <c r="H19" s="309"/>
      <c r="I19" s="317" t="s">
        <v>63</v>
      </c>
      <c r="J19" s="318"/>
      <c r="K19" s="318"/>
      <c r="L19" s="309" t="s">
        <v>139</v>
      </c>
      <c r="M19" s="309"/>
      <c r="N19" s="309"/>
    </row>
    <row r="20" spans="1:16">
      <c r="B20" s="312" t="e">
        <f>$I$8</f>
        <v>#REF!</v>
      </c>
      <c r="C20" s="312"/>
      <c r="D20" s="312"/>
      <c r="E20" s="312"/>
      <c r="F20" s="310" t="e">
        <f>#REF!</f>
        <v>#REF!</v>
      </c>
      <c r="G20" s="310"/>
      <c r="H20" s="310"/>
      <c r="I20" s="315" t="e">
        <f>#REF!</f>
        <v>#REF!</v>
      </c>
      <c r="J20" s="316"/>
      <c r="K20" s="316"/>
      <c r="L20" s="311" t="e">
        <f>#REF!</f>
        <v>#REF!</v>
      </c>
      <c r="M20" s="311"/>
      <c r="N20" s="311"/>
    </row>
    <row r="21" spans="1:16">
      <c r="B21" s="313" t="s">
        <v>146</v>
      </c>
      <c r="C21" s="314"/>
      <c r="D21" s="314"/>
      <c r="E21" s="314"/>
      <c r="F21" s="314"/>
      <c r="G21" s="314"/>
      <c r="H21" s="314"/>
      <c r="I21" s="314"/>
      <c r="J21" s="314"/>
      <c r="K21" s="314"/>
      <c r="L21" s="307" t="e">
        <f>SUM(L20)</f>
        <v>#REF!</v>
      </c>
      <c r="M21" s="307"/>
      <c r="N21" s="307"/>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7" t="s">
        <v>60</v>
      </c>
      <c r="P7" s="337"/>
      <c r="Q7" s="48"/>
      <c r="R7" s="48"/>
      <c r="S7" s="48"/>
      <c r="T7" s="48"/>
      <c r="U7" s="48"/>
      <c r="V7" s="49" t="e">
        <f>ใบปะหน้าค่าธรรมเนียมศาล!$C$6</f>
        <v>#REF!</v>
      </c>
      <c r="W7" s="342" t="s">
        <v>202</v>
      </c>
      <c r="X7" s="342"/>
      <c r="Y7" s="50"/>
    </row>
    <row r="8" spans="1:25" ht="21" customHeight="1">
      <c r="A8" s="51"/>
      <c r="O8" s="337" t="s">
        <v>62</v>
      </c>
      <c r="P8" s="337"/>
      <c r="Q8" s="48"/>
      <c r="R8" s="48"/>
      <c r="S8" s="351" t="e">
        <f>#REF!</f>
        <v>#REF!</v>
      </c>
      <c r="T8" s="351"/>
      <c r="U8" s="351"/>
      <c r="V8" s="351"/>
      <c r="W8" s="351"/>
      <c r="X8" s="351"/>
      <c r="Y8" s="52"/>
    </row>
    <row r="9" spans="1:25" ht="21">
      <c r="A9" s="53" t="s">
        <v>63</v>
      </c>
      <c r="B9" s="54"/>
      <c r="C9" s="55" t="e">
        <f>#REF!</f>
        <v>#REF!</v>
      </c>
      <c r="D9" s="56"/>
      <c r="E9" s="56"/>
      <c r="F9" s="56"/>
      <c r="G9" s="56"/>
      <c r="H9" s="56"/>
      <c r="I9" s="56"/>
      <c r="J9" s="56"/>
      <c r="K9" s="56"/>
      <c r="L9" s="56"/>
      <c r="M9" s="57" t="s">
        <v>64</v>
      </c>
      <c r="R9" s="58"/>
      <c r="S9" s="58"/>
      <c r="T9" s="59"/>
      <c r="U9" s="59" t="s">
        <v>152</v>
      </c>
      <c r="V9" s="343"/>
      <c r="W9" s="343"/>
      <c r="X9" s="343"/>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3" t="e">
        <f>#REF!</f>
        <v>#REF!</v>
      </c>
      <c r="F11" s="353"/>
      <c r="G11" s="353"/>
      <c r="H11" s="353"/>
      <c r="I11" s="353"/>
      <c r="J11" s="58"/>
      <c r="K11" s="58"/>
      <c r="L11" s="350" t="s">
        <v>0</v>
      </c>
      <c r="M11" s="350"/>
      <c r="N11" s="56"/>
      <c r="O11" s="352" t="e">
        <f>#REF!</f>
        <v>#REF!</v>
      </c>
      <c r="P11" s="352"/>
      <c r="Q11" s="352"/>
      <c r="R11" s="352"/>
      <c r="S11" s="352"/>
      <c r="T11" s="352"/>
      <c r="U11" s="352"/>
      <c r="V11" s="352"/>
      <c r="W11" s="352"/>
      <c r="X11" s="352"/>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8" t="s">
        <v>72</v>
      </c>
      <c r="B14" s="339"/>
      <c r="C14" s="339"/>
      <c r="D14" s="339"/>
      <c r="E14" s="339"/>
      <c r="F14" s="339"/>
      <c r="G14" s="339"/>
      <c r="H14" s="339"/>
      <c r="I14" s="340"/>
      <c r="J14" s="338" t="s">
        <v>73</v>
      </c>
      <c r="K14" s="339"/>
      <c r="L14" s="339"/>
      <c r="M14" s="339"/>
      <c r="N14" s="339"/>
      <c r="O14" s="339"/>
      <c r="P14" s="339"/>
      <c r="Q14" s="340"/>
      <c r="R14" s="338" t="s">
        <v>74</v>
      </c>
      <c r="S14" s="339"/>
      <c r="T14" s="339"/>
      <c r="U14" s="339"/>
      <c r="V14" s="339"/>
      <c r="W14" s="339"/>
      <c r="X14" s="339"/>
      <c r="Y14" s="340"/>
    </row>
    <row r="15" spans="1:25" ht="21">
      <c r="A15" s="323" t="s">
        <v>103</v>
      </c>
      <c r="B15" s="324"/>
      <c r="C15" s="324"/>
      <c r="D15" s="324"/>
      <c r="E15" s="324"/>
      <c r="F15" s="324"/>
      <c r="G15" s="324"/>
      <c r="H15" s="324"/>
      <c r="I15" s="325"/>
      <c r="J15" s="344" t="e">
        <f>$E$10</f>
        <v>#REF!</v>
      </c>
      <c r="K15" s="345"/>
      <c r="L15" s="345"/>
      <c r="M15" s="345"/>
      <c r="N15" s="345"/>
      <c r="O15" s="345"/>
      <c r="P15" s="345"/>
      <c r="Q15" s="346"/>
      <c r="R15" s="347" t="e">
        <f>#REF!</f>
        <v>#REF!</v>
      </c>
      <c r="S15" s="348"/>
      <c r="T15" s="348"/>
      <c r="U15" s="348"/>
      <c r="V15" s="348"/>
      <c r="W15" s="348"/>
      <c r="X15" s="348"/>
      <c r="Y15" s="349"/>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4" t="s">
        <v>75</v>
      </c>
      <c r="B18" s="355"/>
      <c r="C18" s="355"/>
      <c r="D18" s="355"/>
      <c r="E18" s="355"/>
      <c r="F18" s="355"/>
      <c r="G18" s="355"/>
      <c r="H18" s="355"/>
      <c r="I18" s="355"/>
      <c r="J18" s="355"/>
      <c r="K18" s="355"/>
      <c r="L18" s="355"/>
      <c r="M18" s="355"/>
      <c r="N18" s="355"/>
      <c r="O18" s="355"/>
      <c r="P18" s="355"/>
      <c r="Q18" s="356"/>
      <c r="R18" s="329" t="e">
        <f>SUM(R15:Y17)</f>
        <v>#REF!</v>
      </c>
      <c r="S18" s="318"/>
      <c r="T18" s="318"/>
      <c r="U18" s="318"/>
      <c r="V18" s="318"/>
      <c r="W18" s="318"/>
      <c r="X18" s="318"/>
      <c r="Y18" s="322"/>
    </row>
    <row r="19" spans="1:25" ht="21">
      <c r="A19" s="96" t="s">
        <v>76</v>
      </c>
      <c r="B19" s="97"/>
      <c r="C19" s="97"/>
      <c r="D19" s="97"/>
      <c r="E19" s="97"/>
      <c r="F19" s="97"/>
      <c r="G19" s="97"/>
      <c r="H19" s="97"/>
      <c r="I19" s="97"/>
      <c r="J19" s="97"/>
      <c r="K19" s="97"/>
      <c r="L19" s="66"/>
      <c r="M19" s="58"/>
      <c r="N19" s="66"/>
      <c r="O19" s="58"/>
      <c r="P19" s="357" t="s">
        <v>73</v>
      </c>
      <c r="Q19" s="357"/>
      <c r="R19" s="58"/>
      <c r="S19" s="58"/>
      <c r="T19" s="58"/>
      <c r="U19" s="58"/>
      <c r="V19" s="58"/>
      <c r="W19" s="58"/>
      <c r="X19" s="57" t="s">
        <v>77</v>
      </c>
      <c r="Y19" s="46"/>
    </row>
    <row r="20" spans="1:25" ht="21">
      <c r="A20" s="53" t="s">
        <v>78</v>
      </c>
      <c r="B20" s="57"/>
      <c r="C20" s="57"/>
      <c r="D20" s="55" t="e">
        <f>$C$9</f>
        <v>#REF!</v>
      </c>
      <c r="E20" s="55"/>
      <c r="F20" s="55"/>
      <c r="G20" s="54"/>
      <c r="H20" s="56"/>
      <c r="I20" s="56"/>
      <c r="J20" s="337" t="s">
        <v>79</v>
      </c>
      <c r="K20" s="337"/>
      <c r="L20" s="337"/>
      <c r="M20" s="341" t="e">
        <f>#REF!</f>
        <v>#REF!</v>
      </c>
      <c r="N20" s="341"/>
      <c r="O20" s="341"/>
      <c r="P20" s="337" t="s">
        <v>80</v>
      </c>
      <c r="Q20" s="337"/>
      <c r="R20" s="337"/>
      <c r="S20" s="330" t="e">
        <f>$R$18</f>
        <v>#REF!</v>
      </c>
      <c r="T20" s="330"/>
      <c r="U20" s="330"/>
      <c r="V20" s="330"/>
      <c r="W20" s="33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8" t="s">
        <v>49</v>
      </c>
      <c r="B24" s="339"/>
      <c r="C24" s="339"/>
      <c r="D24" s="339"/>
      <c r="E24" s="339"/>
      <c r="F24" s="339"/>
      <c r="G24" s="339"/>
      <c r="H24" s="339"/>
      <c r="I24" s="339"/>
      <c r="J24" s="339"/>
      <c r="K24" s="339"/>
      <c r="L24" s="339"/>
      <c r="M24" s="339"/>
      <c r="N24" s="339"/>
      <c r="O24" s="340"/>
      <c r="P24" s="338" t="s">
        <v>84</v>
      </c>
      <c r="Q24" s="339"/>
      <c r="R24" s="339"/>
      <c r="S24" s="339"/>
      <c r="T24" s="340"/>
      <c r="U24" s="338" t="s">
        <v>80</v>
      </c>
      <c r="V24" s="339"/>
      <c r="W24" s="339"/>
      <c r="X24" s="339"/>
      <c r="Y24" s="34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6"/>
      <c r="Q26" s="327"/>
      <c r="R26" s="327"/>
      <c r="S26" s="327"/>
      <c r="T26" s="328"/>
      <c r="U26" s="331" t="e">
        <f>#REF!</f>
        <v>#REF!</v>
      </c>
      <c r="V26" s="332"/>
      <c r="W26" s="332"/>
      <c r="X26" s="332"/>
      <c r="Y26" s="333"/>
    </row>
    <row r="27" spans="1:25" ht="21">
      <c r="A27" s="68" t="s">
        <v>14</v>
      </c>
      <c r="B27" s="57" t="s">
        <v>87</v>
      </c>
      <c r="G27" s="58"/>
      <c r="H27" s="58"/>
      <c r="I27" s="58"/>
      <c r="J27" s="58"/>
      <c r="K27" s="58"/>
      <c r="L27" s="58"/>
      <c r="M27" s="58"/>
      <c r="N27" s="58"/>
      <c r="O27" s="60"/>
      <c r="P27" s="326"/>
      <c r="Q27" s="327"/>
      <c r="R27" s="327"/>
      <c r="S27" s="327"/>
      <c r="T27" s="328"/>
      <c r="U27" s="334"/>
      <c r="V27" s="335"/>
      <c r="W27" s="335"/>
      <c r="X27" s="335"/>
      <c r="Y27" s="336"/>
    </row>
    <row r="28" spans="1:25" ht="21">
      <c r="A28" s="68" t="s">
        <v>14</v>
      </c>
      <c r="B28" s="57" t="s">
        <v>88</v>
      </c>
      <c r="F28" s="62"/>
      <c r="G28" s="62" t="s">
        <v>14</v>
      </c>
      <c r="H28" s="99" t="s">
        <v>89</v>
      </c>
      <c r="I28" s="100"/>
      <c r="J28" s="100"/>
      <c r="K28" s="101" t="s">
        <v>14</v>
      </c>
      <c r="L28" s="99" t="s">
        <v>90</v>
      </c>
      <c r="M28" s="99"/>
      <c r="N28" s="100"/>
      <c r="O28" s="102"/>
      <c r="P28" s="326"/>
      <c r="Q28" s="327"/>
      <c r="R28" s="327"/>
      <c r="S28" s="327"/>
      <c r="T28" s="328"/>
      <c r="U28" s="334"/>
      <c r="V28" s="335"/>
      <c r="W28" s="335"/>
      <c r="X28" s="335"/>
      <c r="Y28" s="336"/>
    </row>
    <row r="29" spans="1:25" ht="21">
      <c r="A29" s="68" t="s">
        <v>14</v>
      </c>
      <c r="B29" s="57" t="s">
        <v>91</v>
      </c>
      <c r="F29" s="69"/>
      <c r="G29" s="69"/>
      <c r="H29" s="103"/>
      <c r="I29" s="104"/>
      <c r="J29" s="104"/>
      <c r="K29" s="105"/>
      <c r="L29" s="103"/>
      <c r="M29" s="103"/>
      <c r="N29" s="104"/>
      <c r="O29" s="104"/>
      <c r="P29" s="326"/>
      <c r="Q29" s="327"/>
      <c r="R29" s="327"/>
      <c r="S29" s="327"/>
      <c r="T29" s="328"/>
      <c r="U29" s="334"/>
      <c r="V29" s="335"/>
      <c r="W29" s="335"/>
      <c r="X29" s="335"/>
      <c r="Y29" s="336"/>
    </row>
    <row r="30" spans="1:25" ht="21">
      <c r="A30" s="68" t="s">
        <v>14</v>
      </c>
      <c r="B30" s="57" t="s">
        <v>91</v>
      </c>
      <c r="F30" s="69"/>
      <c r="G30" s="54"/>
      <c r="H30" s="56"/>
      <c r="I30" s="56"/>
      <c r="J30" s="69"/>
      <c r="K30" s="54"/>
      <c r="L30" s="54"/>
      <c r="M30" s="56"/>
      <c r="N30" s="56"/>
      <c r="O30" s="63"/>
      <c r="P30" s="326"/>
      <c r="Q30" s="327"/>
      <c r="R30" s="327"/>
      <c r="S30" s="327"/>
      <c r="T30" s="328"/>
      <c r="U30" s="334"/>
      <c r="V30" s="335"/>
      <c r="W30" s="335"/>
      <c r="X30" s="335"/>
      <c r="Y30" s="336"/>
    </row>
    <row r="31" spans="1:25" ht="21.6" thickBot="1">
      <c r="A31" s="360" t="s">
        <v>92</v>
      </c>
      <c r="B31" s="337"/>
      <c r="D31" s="56"/>
      <c r="E31" s="56"/>
      <c r="F31" s="56"/>
      <c r="G31" s="56"/>
      <c r="H31" s="56"/>
      <c r="I31" s="56"/>
      <c r="J31" s="56"/>
      <c r="K31" s="56"/>
      <c r="L31" s="56"/>
      <c r="M31" s="56"/>
      <c r="N31" s="56"/>
      <c r="O31" s="63"/>
      <c r="P31" s="64"/>
      <c r="T31" s="46"/>
      <c r="U31" s="334"/>
      <c r="V31" s="335"/>
      <c r="W31" s="335"/>
      <c r="X31" s="335"/>
      <c r="Y31" s="336"/>
    </row>
    <row r="32" spans="1:25" ht="21.6" thickBot="1">
      <c r="A32" s="70" t="s">
        <v>93</v>
      </c>
      <c r="B32" s="57"/>
      <c r="D32" s="318" t="e">
        <f>"- ("&amp;BAHTTEXT($U$32)&amp;") -"</f>
        <v>#REF!</v>
      </c>
      <c r="E32" s="318"/>
      <c r="F32" s="318"/>
      <c r="G32" s="318"/>
      <c r="H32" s="318"/>
      <c r="I32" s="318"/>
      <c r="J32" s="318"/>
      <c r="K32" s="318"/>
      <c r="L32" s="318"/>
      <c r="M32" s="318"/>
      <c r="N32" s="318"/>
      <c r="O32" s="322"/>
      <c r="P32" s="67"/>
      <c r="U32" s="361" t="e">
        <f>SUM(U26:$Y$30)</f>
        <v>#REF!</v>
      </c>
      <c r="V32" s="362"/>
      <c r="W32" s="362"/>
      <c r="X32" s="362"/>
      <c r="Y32" s="363"/>
    </row>
    <row r="33" spans="1:25" ht="11.25" customHeight="1">
      <c r="A33" s="64"/>
      <c r="O33" s="46"/>
      <c r="T33" s="46"/>
      <c r="Y33" s="46"/>
    </row>
    <row r="34" spans="1:25" ht="21">
      <c r="A34" s="338" t="s">
        <v>148</v>
      </c>
      <c r="B34" s="339"/>
      <c r="C34" s="339"/>
      <c r="D34" s="339"/>
      <c r="E34" s="340"/>
      <c r="F34" s="338" t="s">
        <v>149</v>
      </c>
      <c r="G34" s="339"/>
      <c r="H34" s="339"/>
      <c r="I34" s="339"/>
      <c r="J34" s="340"/>
      <c r="K34" s="338" t="s">
        <v>150</v>
      </c>
      <c r="L34" s="339"/>
      <c r="M34" s="339"/>
      <c r="N34" s="339"/>
      <c r="O34" s="339"/>
      <c r="P34" s="338" t="s">
        <v>150</v>
      </c>
      <c r="Q34" s="339"/>
      <c r="R34" s="339"/>
      <c r="S34" s="339"/>
      <c r="T34" s="339"/>
      <c r="U34" s="364" t="s">
        <v>151</v>
      </c>
      <c r="V34" s="365"/>
      <c r="W34" s="365"/>
      <c r="X34" s="365"/>
      <c r="Y34" s="36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8" t="s">
        <v>95</v>
      </c>
      <c r="B37" s="337"/>
      <c r="C37" s="337"/>
      <c r="D37" s="337"/>
      <c r="E37" s="359"/>
      <c r="F37" s="358" t="s">
        <v>95</v>
      </c>
      <c r="G37" s="337"/>
      <c r="H37" s="337"/>
      <c r="I37" s="337"/>
      <c r="J37" s="359"/>
      <c r="K37" s="337" t="s">
        <v>94</v>
      </c>
      <c r="L37" s="337"/>
      <c r="M37" s="337"/>
      <c r="N37" s="337"/>
      <c r="O37" s="359"/>
      <c r="R37" s="71" t="s">
        <v>96</v>
      </c>
      <c r="T37" s="46"/>
      <c r="U37" s="337" t="s">
        <v>94</v>
      </c>
      <c r="V37" s="337"/>
      <c r="W37" s="337"/>
      <c r="X37" s="337"/>
      <c r="Y37" s="359"/>
    </row>
    <row r="38" spans="1:25" ht="21">
      <c r="A38" s="72" t="s">
        <v>62</v>
      </c>
      <c r="B38" s="319"/>
      <c r="C38" s="320"/>
      <c r="D38" s="320"/>
      <c r="E38" s="321"/>
      <c r="F38" s="54" t="s">
        <v>62</v>
      </c>
      <c r="G38" s="320"/>
      <c r="H38" s="320"/>
      <c r="I38" s="320"/>
      <c r="J38" s="321"/>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3" t="s">
        <v>107</v>
      </c>
      <c r="B1" s="233"/>
      <c r="C1" s="233"/>
      <c r="D1" s="233"/>
      <c r="E1" s="233"/>
      <c r="F1" s="233"/>
      <c r="G1" s="233"/>
      <c r="H1" s="233"/>
      <c r="I1" s="233"/>
    </row>
    <row r="3" spans="1:9" ht="21.75" customHeight="1">
      <c r="C3" s="19" t="s">
        <v>108</v>
      </c>
      <c r="D3" s="19"/>
      <c r="E3" s="286" t="e">
        <f>#REF!</f>
        <v>#REF!</v>
      </c>
      <c r="F3" s="286"/>
      <c r="G3" s="286"/>
      <c r="H3" s="36"/>
      <c r="I3" s="36"/>
    </row>
    <row r="4" spans="1:9">
      <c r="C4" s="19" t="s">
        <v>109</v>
      </c>
      <c r="D4" s="19"/>
      <c r="E4" s="367" t="e">
        <f>#REF!</f>
        <v>#REF!</v>
      </c>
      <c r="F4" s="367"/>
      <c r="G4" s="367"/>
    </row>
    <row r="5" spans="1:9">
      <c r="B5" s="22"/>
      <c r="C5" s="22"/>
      <c r="D5" s="22"/>
      <c r="E5" s="22"/>
      <c r="F5" s="22"/>
      <c r="G5" s="22"/>
      <c r="H5" s="22"/>
    </row>
    <row r="35" spans="1:10" ht="28.8">
      <c r="A35" s="233" t="s">
        <v>110</v>
      </c>
      <c r="B35" s="233"/>
      <c r="C35" s="233"/>
      <c r="D35" s="233"/>
      <c r="E35" s="233"/>
      <c r="F35" s="233"/>
      <c r="G35" s="233"/>
      <c r="H35" s="233"/>
      <c r="I35" s="233"/>
    </row>
    <row r="37" spans="1:10">
      <c r="B37" s="19" t="s">
        <v>108</v>
      </c>
      <c r="C37" s="19"/>
      <c r="D37" s="2" t="e">
        <f>#REF!</f>
        <v>#REF!</v>
      </c>
    </row>
    <row r="38" spans="1:10">
      <c r="B38" s="19" t="s">
        <v>109</v>
      </c>
      <c r="C38" s="19"/>
      <c r="D38" s="367" t="e">
        <f>#REF!</f>
        <v>#REF!</v>
      </c>
      <c r="E38" s="367"/>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44" t="e">
        <f>#REF!</f>
        <v>#REF!</v>
      </c>
      <c r="C21" s="244"/>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73"/>
      <c r="F24" s="373"/>
      <c r="G24" s="373"/>
      <c r="H24" s="373"/>
      <c r="I24" s="373"/>
      <c r="J24" s="373"/>
      <c r="K24" s="81"/>
      <c r="L24" s="373" t="s">
        <v>48</v>
      </c>
      <c r="M24" s="373"/>
      <c r="N24" s="373"/>
    </row>
    <row r="25" spans="1:16">
      <c r="C25" s="82">
        <v>1</v>
      </c>
      <c r="D25" s="83" t="s">
        <v>58</v>
      </c>
      <c r="G25" s="84" t="s">
        <v>46</v>
      </c>
      <c r="H25" s="38" t="s">
        <v>47</v>
      </c>
      <c r="I25" s="85" t="e">
        <f>#REF!</f>
        <v>#REF!</v>
      </c>
      <c r="K25" s="86"/>
      <c r="L25" s="376" t="e">
        <f>#REF!</f>
        <v>#REF!</v>
      </c>
      <c r="M25" s="376"/>
      <c r="N25" s="376"/>
    </row>
    <row r="26" spans="1:16">
      <c r="C26" s="82">
        <v>2</v>
      </c>
      <c r="D26" s="83" t="s">
        <v>100</v>
      </c>
      <c r="K26" s="87"/>
      <c r="L26" s="377" t="e">
        <f>IF(#REF!&gt;701,#REF!,2000)</f>
        <v>#REF!</v>
      </c>
      <c r="M26" s="377"/>
      <c r="N26" s="377"/>
    </row>
    <row r="27" spans="1:16">
      <c r="C27" s="82"/>
      <c r="D27" s="83"/>
      <c r="K27" s="87"/>
      <c r="L27" s="377"/>
      <c r="M27" s="377"/>
      <c r="N27" s="377"/>
    </row>
    <row r="28" spans="1:16">
      <c r="C28" s="88"/>
      <c r="D28" s="89"/>
      <c r="E28" s="55"/>
      <c r="F28" s="55"/>
      <c r="G28" s="55"/>
      <c r="H28" s="55"/>
      <c r="I28" s="378" t="s">
        <v>52</v>
      </c>
      <c r="J28" s="378"/>
      <c r="K28" s="378"/>
      <c r="L28" s="379"/>
      <c r="M28" s="379"/>
      <c r="N28" s="379"/>
    </row>
    <row r="29" spans="1:16" ht="21.6" thickBot="1">
      <c r="C29" s="90"/>
      <c r="D29" s="371"/>
      <c r="E29" s="371"/>
      <c r="F29" s="371"/>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2024-08-26T08:33:53Z</cp:lastPrinted>
  <dcterms:created xsi:type="dcterms:W3CDTF">2016-06-06T16:13:57Z</dcterms:created>
  <dcterms:modified xsi:type="dcterms:W3CDTF">2025-06-07T03:00:02Z</dcterms:modified>
</cp:coreProperties>
</file>