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030-นายอติเทพ กสิกร\"/>
    </mc:Choice>
  </mc:AlternateContent>
  <xr:revisionPtr revIDLastSave="0" documentId="13_ncr:1_{0B67E624-11E6-4D50-93C5-EC17D378AA9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36" l="1"/>
  <c r="AB90" i="29" l="1"/>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B2" i="35" a="1"/>
  <c r="B2" i="35" s="1"/>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F5" i="35" l="1" a="1"/>
  <c r="F5" i="35" s="1"/>
  <c r="D5" i="35" a="1"/>
  <c r="D5" i="35" s="1"/>
  <c r="B5" i="35" a="1"/>
  <c r="B5" i="35" s="1"/>
  <c r="B4" i="35" a="1"/>
  <c r="B4" i="35" s="1"/>
  <c r="D3" i="35" a="1"/>
  <c r="D3" i="35" s="1"/>
  <c r="B3" i="35" a="1"/>
  <c r="B3" i="35" s="1"/>
  <c r="D2" i="35" a="1"/>
  <c r="D2" i="35" s="1"/>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<sst xmlns="http://schemas.openxmlformats.org/spreadsheetml/2006/main" count="746" uniqueCount="364">
  <si>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</si>
  <si>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</si>
  <si>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</si>
  <si>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</si>
  <si>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</si>
  <si>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</si>
  <si>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</si>
  <si>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</si>
  <si>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</si>
  <si>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</si>
  <si>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</si>
  <si>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</si>
  <si>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</si>
  <si>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</si>
  <si>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</si>
  <si>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</si>
  <si>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</si>
  <si>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</si>
  <si>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</si>
  <si>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</si>
  <si>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</si>
  <si>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</si>
  <si>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</si>
  <si>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</si>
  <si>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</si>
  <si>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</si>
  <si>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</si>
  <si>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</si>
  <si>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</si>
  <si>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</si>
  <si>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</si>
  <si>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</si>
  <si>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</si>
  <si>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</si>
  <si>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</si>
  <si>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</si>
  <si>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</si>
  <si>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</si>
  <si>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</si>
  <si>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</si>
  <si>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</si>
  <si>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</si>
  <si>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</si>
  <si>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</si>
  <si>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</si>
  <si>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</si>
  <si>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</si>
  <si>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</si>
  <si>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</si>
  <si>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</si>
  <si>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</si>
  <si>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</si>
  <si>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</si>
  <si>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</si>
  <si>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</si>
  <si>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</si>
  <si>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</si>
  <si>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</si>
  <si>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</si>
  <si>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</si>
  <si>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</si>
  <si>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</si>
  <si>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</si>
  <si>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</si>
  <si>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</si>
  <si>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</si>
  <si>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</si>
  <si>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</si>
  <si>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</si>
  <si>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</si>
  <si>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</si>
  <si>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</si>
  <si>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</si>
  <si>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</si>
  <si>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</si>
  <si>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</si>
  <si>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</si>
  <si>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</si>
  <si>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</si>
  <si>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</si>
  <si>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</si>
  <si>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</si>
  <si>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</si>
  <si>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</si>
  <si>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</si>
  <si>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</si>
  <si>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</si>
  <si>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</si>
  <si>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</si>
  <si>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</si>
  <si>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</si>
  <si>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</si>
  <si>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</si>
  <si>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</si>
  <si>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</si>
  <si>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</si>
  <si>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</si>
  <si>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</si>
  <si>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</si>
  <si>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</si>
  <si>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</si>
  <si>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</si>
  <si>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</si>
  <si>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</si>
  <si>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</si>
  <si>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</si>
  <si>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</si>
  <si>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</si>
  <si>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</si>
  <si>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</si>
  <si>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</si>
  <si>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</si>
  <si>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</si>
  <si>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</si>
  <si>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</si>
  <si>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</si>
  <si>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</si>
  <si>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</si>
  <si>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</si>
  <si>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</si>
  <si>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</si>
  <si>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</si>
  <si>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</si>
  <si>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</si>
  <si>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</si>
  <si>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</si>
  <si>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</si>
  <si>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</si>
  <si>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</si>
  <si>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</si>
  <si>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</si>
  <si>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</si>
  <si>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</si>
  <si>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</si>
  <si>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</si>
  <si>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</si>
  <si>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</si>
  <si>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</si>
  <si>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</si>
  <si>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</si>
  <si>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</si>
  <si>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</si>
  <si>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</si>
  <si>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</si>
  <si>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</si>
  <si>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</si>
  <si>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</si>
  <si>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</si>
  <si>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</si>
  <si>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</si>
  <si>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</si>
  <si>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</si>
  <si>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</si>
  <si>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</si>
  <si>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</si>
  <si>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</si>
  <si>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</si>
  <si>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</si>
  <si>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</si>
  <si>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</si>
  <si>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</si>
  <si>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</si>
  <si>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</si>
  <si>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</si>
  <si>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</si>
  <si>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</si>
  <si>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</si>
  <si>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</si>
  <si>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</si>
  <si>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</si>
  <si>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</si>
  <si>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</si>
  <si>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</si>
  <si>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</si>
  <si>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</si>
  <si>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</si>
  <si>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</si>
  <si>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</si>
  <si>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</si>
  <si>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</si>
  <si>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</si>
  <si>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</si>
  <si>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</si>
  <si>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</si>
  <si>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</si>
  <si>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</si>
  <si>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</si>
  <si>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</si>
  <si>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</si>
  <si>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</si>
  <si>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</si>
  <si>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</si>
  <si>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</si>
  <si>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</si>
  <si>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</si>
  <si>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</si>
  <si>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</si>
  <si>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</si>
  <si>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</si>
  <si>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</si>
  <si>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</si>
  <si>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</si>
  <si>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</si>
  <si>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</si>
  <si>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</si>
  <si>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</si>
  <si>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</si>
  <si>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</si>
  <si>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</si>
  <si>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</si>
  <si>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</si>
  <si>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</si>
  <si>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</si>
  <si>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</si>
  <si>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</si>
  <si>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</si>
  <si>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</si>
  <si>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</si>
  <si>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</si>
  <si>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</si>
  <si>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</si>
  <si>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</si>
  <si>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</si>
  <si>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</si>
  <si>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</si>
  <si>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</si>
  <si>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</si>
  <si>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</si>
  <si>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</si>
  <si>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</si>
  <si>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</si>
  <si>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</si>
  <si>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</si>
  <si>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</si>
  <si>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</si>
  <si>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</si>
  <si>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</si>
  <si>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</si>
  <si>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</si>
  <si>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</si>
  <si>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</si>
  <si>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</si>
  <si>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</si>
  <si>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</si>
  <si>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</si>
  <si>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</si>
  <si>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</si>
  <si>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</si>
  <si>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</si>
  <si>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</si>
  <si>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</si>
  <si>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</si>
  <si>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</si>
  <si>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</si>
  <si>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</si>
  <si>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</si>
  <si>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</si>
  <si>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</si>
  <si>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</si>
  <si>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</si>
  <si>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</si>
  <si>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</si>
  <si>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</si>
  <si>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</si>
  <si>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</si>
  <si>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</si>
  <si>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</si>
  <si>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</si>
  <si>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</si>
  <si>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</si>
  <si>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</si>
  <si>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</si>
  <si>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</si>
  <si>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</si>
  <si>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</si>
  <si>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</si>
  <si>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</si>
  <si>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</si>
  <si>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</si>
  <si>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</si>
  <si>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</si>
  <si>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</si>
  <si>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</si>
  <si>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</si>
  <si>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</si>
  <si>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</si>
  <si>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</si>
  <si>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</si>
  <si>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</si>
  <si>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</si>
  <si>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</si>
  <si>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</si>
  <si>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</si>
  <si>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</si>
  <si>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</si>
  <si>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</si>
  <si>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</si>
  <si>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</si>
  <si>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</si>
  <si>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</si>
  <si>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</si>
  <si>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</si>
  <si>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</si>
  <si>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</si>
  <si>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</si>
  <si>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</si>
  <si>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</si>
  <si>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</si>
  <si>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</si>
  <si>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</si>
  <si>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</si>
  <si>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</si>
  <si>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</si>
  <si>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</si>
  <si>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</si>
  <si>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</si>
  <si>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</si>
  <si>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</si>
  <si>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</si>
  <si>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</si>
  <si>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</si>
  <si>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</si>
  <si>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</si>
  <si>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</si>
  <si>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</si>
  <si>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</si>
  <si>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</si>
  <si>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</si>
  <si>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</si>
  <si>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</si>
  <si>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</si>
  <si>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</si>
  <si>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</si>
  <si>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</si>
  <si>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</si>
  <si>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</si>
  <si>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</si>
  <si>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</si>
  <si>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</si>
  <si>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</si>
  <si>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</si>
  <si>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</si>
  <si>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</si>
  <si>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</si>
  <si>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</si>
  <si>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</si>
  <si>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</si>
  <si>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</si>
  <si>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</si>
  <si>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</si>
  <si>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</si>
  <si>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</si>
  <si>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</si>
  <si>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</si>
  <si>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</si>
  <si>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</si>
  <si>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</si>
  <si>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</si>
  <si>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จำเลยร่วม</t>
  </si>
  <si>
    <t>นางจิรัฎฐ์ กสิกร</t>
  </si>
  <si>
    <t>นายอติเทพ กสิกร</t>
  </si>
  <si>
    <t>นายธีรพันธ์ ปรีชาวุฒิพงษ์</t>
  </si>
  <si>
    <t>2030(68) - รายงานผลสืบทรัพย์ ราย นายอติเทพ กสิกร สาขามหาวิทยาลัยเชียงใหม่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</si>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</sst>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22</xdr:col>
      <xdr:colOff>5542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v>242971</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v>242899</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 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 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 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 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cell r="E1871"/>
          <cell r="F1871"/>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จังหวัดออด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จังหวัดออด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จังหวัดออด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จังหวัดออด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จังหวัดออด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จังหวัดออด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จังหวัดออด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cell r="H1883"/>
          <cell r="I1883"/>
          <cell r="J1883"/>
          <cell r="K1883"/>
          <cell r="L1883"/>
          <cell r="M1883"/>
          <cell r="N1883"/>
          <cell r="O1883"/>
          <cell r="P1883"/>
          <cell r="Q1883"/>
          <cell r="R1883"/>
          <cell r="S1883"/>
          <cell r="T1883"/>
          <cell r="U1883"/>
          <cell r="V1883"/>
          <cell r="W1883"/>
          <cell r="X1883">
            <v>10</v>
          </cell>
          <cell r="Y1883"/>
          <cell r="Z1883"/>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cell r="BC1883"/>
          <cell r="BD1883"/>
          <cell r="BE1883"/>
          <cell r="BF1883"/>
          <cell r="BG1883"/>
          <cell r="BH1883"/>
          <cell r="BI1883"/>
          <cell r="BJ1883"/>
          <cell r="BK1883"/>
          <cell r="BL1883"/>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cell r="H1884"/>
          <cell r="I1884"/>
          <cell r="J1884"/>
          <cell r="K1884"/>
          <cell r="L1884"/>
          <cell r="M1884"/>
          <cell r="N1884"/>
          <cell r="O1884"/>
          <cell r="P1884"/>
          <cell r="Q1884"/>
          <cell r="R1884"/>
          <cell r="S1884"/>
          <cell r="T1884"/>
          <cell r="U1884"/>
          <cell r="V1884"/>
          <cell r="W1884"/>
          <cell r="X1884"/>
          <cell r="Y1884"/>
          <cell r="Z1884"/>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cell r="BC1884"/>
          <cell r="BD1884"/>
          <cell r="BE1884"/>
          <cell r="BF1884"/>
          <cell r="BG1884"/>
          <cell r="BH1884"/>
          <cell r="BI1884"/>
          <cell r="BJ1884"/>
          <cell r="BK1884"/>
          <cell r="BL1884"/>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cell r="H1885"/>
          <cell r="I1885"/>
          <cell r="J1885"/>
          <cell r="K1885"/>
          <cell r="L1885"/>
          <cell r="M1885"/>
          <cell r="N1885"/>
          <cell r="O1885"/>
          <cell r="P1885"/>
          <cell r="Q1885"/>
          <cell r="R1885"/>
          <cell r="S1885"/>
          <cell r="T1885"/>
          <cell r="U1885"/>
          <cell r="V1885"/>
          <cell r="W1885"/>
          <cell r="X1885">
            <v>14</v>
          </cell>
          <cell r="Y1885"/>
          <cell r="Z1885"/>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cell r="BC1885"/>
          <cell r="BD1885"/>
          <cell r="BE1885"/>
          <cell r="BF1885"/>
          <cell r="BG1885"/>
          <cell r="BH1885"/>
          <cell r="BI1885"/>
          <cell r="BJ1885"/>
          <cell r="BK1885"/>
          <cell r="BL1885"/>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cell r="H1886"/>
          <cell r="I1886"/>
          <cell r="J1886"/>
          <cell r="K1886"/>
          <cell r="L1886"/>
          <cell r="M1886"/>
          <cell r="N1886"/>
          <cell r="O1886"/>
          <cell r="P1886"/>
          <cell r="Q1886"/>
          <cell r="R1886"/>
          <cell r="S1886"/>
          <cell r="T1886"/>
          <cell r="U1886"/>
          <cell r="V1886"/>
          <cell r="W1886"/>
          <cell r="X1886"/>
          <cell r="Y1886"/>
          <cell r="Z1886"/>
          <cell r="AA1886"/>
          <cell r="AB1886"/>
          <cell r="AC1886"/>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cell r="BC1886"/>
          <cell r="BD1886"/>
          <cell r="BE1886"/>
          <cell r="BF1886"/>
          <cell r="BG1886"/>
          <cell r="BH1886"/>
          <cell r="BI1886"/>
          <cell r="BJ1886"/>
          <cell r="BK1886"/>
          <cell r="BL1886"/>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cell r="H1887"/>
          <cell r="I1887"/>
          <cell r="J1887"/>
          <cell r="K1887"/>
          <cell r="L1887"/>
          <cell r="M1887"/>
          <cell r="N1887"/>
          <cell r="O1887"/>
          <cell r="P1887"/>
          <cell r="Q1887"/>
          <cell r="R1887"/>
          <cell r="S1887"/>
          <cell r="T1887"/>
          <cell r="U1887"/>
          <cell r="V1887"/>
          <cell r="W1887"/>
          <cell r="X1887"/>
          <cell r="Y1887"/>
          <cell r="Z1887"/>
          <cell r="AA1887"/>
          <cell r="AB1887"/>
          <cell r="AC1887"/>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cell r="BC1887"/>
          <cell r="BD1887"/>
          <cell r="BE1887"/>
          <cell r="BF1887"/>
          <cell r="BG1887"/>
          <cell r="BH1887"/>
          <cell r="BI1887"/>
          <cell r="BJ1887"/>
          <cell r="BK1887"/>
          <cell r="BL1887"/>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cell r="C1888"/>
          <cell r="D1888"/>
          <cell r="E1888"/>
          <cell r="F1888"/>
          <cell r="G1888"/>
          <cell r="H1888"/>
          <cell r="I1888"/>
          <cell r="J1888"/>
          <cell r="K1888"/>
          <cell r="L1888"/>
          <cell r="M1888"/>
          <cell r="N1888"/>
          <cell r="O1888"/>
          <cell r="P1888"/>
          <cell r="Q1888"/>
          <cell r="R1888"/>
          <cell r="S1888"/>
          <cell r="T1888"/>
          <cell r="U1888"/>
          <cell r="V1888"/>
          <cell r="W1888"/>
          <cell r="X1888"/>
          <cell r="Y1888"/>
          <cell r="Z1888"/>
          <cell r="AA1888"/>
          <cell r="AB1888"/>
          <cell r="AC1888"/>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cell r="BC1888"/>
          <cell r="BD1888"/>
          <cell r="BE1888"/>
          <cell r="BF1888"/>
          <cell r="BG1888"/>
          <cell r="BH1888"/>
          <cell r="BI1888"/>
          <cell r="BJ1888"/>
          <cell r="BK1888"/>
          <cell r="BL1888"/>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cell r="C1889"/>
          <cell r="D1889"/>
          <cell r="E1889"/>
          <cell r="F1889"/>
          <cell r="G1889"/>
          <cell r="H1889"/>
          <cell r="I1889"/>
          <cell r="J1889"/>
          <cell r="K1889"/>
          <cell r="L1889"/>
          <cell r="M1889"/>
          <cell r="N1889"/>
          <cell r="O1889"/>
          <cell r="P1889"/>
          <cell r="Q1889"/>
          <cell r="R1889"/>
          <cell r="S1889"/>
          <cell r="T1889"/>
          <cell r="U1889"/>
          <cell r="V1889"/>
          <cell r="W1889"/>
          <cell r="X1889"/>
          <cell r="Y1889"/>
          <cell r="Z1889"/>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cell r="BC1889"/>
          <cell r="BD1889"/>
          <cell r="BE1889"/>
          <cell r="BF1889"/>
          <cell r="BG1889"/>
          <cell r="BH1889"/>
          <cell r="BI1889"/>
          <cell r="BJ1889"/>
          <cell r="BK1889"/>
          <cell r="BL1889"/>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cell r="C1890"/>
          <cell r="D1890"/>
          <cell r="E1890"/>
          <cell r="F1890"/>
          <cell r="G1890"/>
          <cell r="H1890"/>
          <cell r="I1890"/>
          <cell r="J1890"/>
          <cell r="K1890"/>
          <cell r="L1890"/>
          <cell r="M1890"/>
          <cell r="N1890"/>
          <cell r="O1890"/>
          <cell r="P1890"/>
          <cell r="Q1890"/>
          <cell r="R1890"/>
          <cell r="S1890"/>
          <cell r="T1890"/>
          <cell r="U1890"/>
          <cell r="V1890"/>
          <cell r="W1890"/>
          <cell r="X1890"/>
          <cell r="Y1890"/>
          <cell r="Z1890"/>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cell r="BC1890"/>
          <cell r="BD1890"/>
          <cell r="BE1890"/>
          <cell r="BF1890"/>
          <cell r="BG1890"/>
          <cell r="BH1890"/>
          <cell r="BI1890"/>
          <cell r="BJ1890"/>
          <cell r="BK1890"/>
          <cell r="BL1890"/>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cell r="C1891"/>
          <cell r="D1891"/>
          <cell r="E1891"/>
          <cell r="F1891"/>
          <cell r="G1891"/>
          <cell r="H1891"/>
          <cell r="I1891"/>
          <cell r="J1891"/>
          <cell r="K1891"/>
          <cell r="L1891"/>
          <cell r="M1891"/>
          <cell r="N1891"/>
          <cell r="O1891"/>
          <cell r="P1891"/>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cell r="BC1891"/>
          <cell r="BD1891"/>
          <cell r="BE1891"/>
          <cell r="BF1891"/>
          <cell r="BG1891"/>
          <cell r="BH1891"/>
          <cell r="BI1891"/>
          <cell r="BJ1891"/>
          <cell r="BK1891"/>
          <cell r="BL1891"/>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cell r="C1892"/>
          <cell r="D1892"/>
          <cell r="E1892"/>
          <cell r="F1892"/>
          <cell r="G1892"/>
          <cell r="H1892"/>
          <cell r="I1892"/>
          <cell r="J1892"/>
          <cell r="K1892"/>
          <cell r="L1892"/>
          <cell r="M1892"/>
          <cell r="N1892"/>
          <cell r="O1892"/>
          <cell r="P1892"/>
          <cell r="Q1892"/>
          <cell r="R1892"/>
          <cell r="S1892"/>
          <cell r="T1892"/>
          <cell r="U1892"/>
          <cell r="V1892"/>
          <cell r="W1892"/>
          <cell r="X1892">
            <v>17</v>
          </cell>
          <cell r="Y1892"/>
          <cell r="Z1892"/>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cell r="BC1892"/>
          <cell r="BD1892"/>
          <cell r="BE1892"/>
          <cell r="BF1892"/>
          <cell r="BG1892"/>
          <cell r="BH1892"/>
          <cell r="BI1892"/>
          <cell r="BJ1892"/>
          <cell r="BK1892"/>
          <cell r="BL1892"/>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cell r="C1893"/>
          <cell r="D1893"/>
          <cell r="E1893"/>
          <cell r="F1893"/>
          <cell r="G1893"/>
          <cell r="H1893"/>
          <cell r="I1893"/>
          <cell r="J1893"/>
          <cell r="K1893"/>
          <cell r="L1893"/>
          <cell r="M1893"/>
          <cell r="N1893"/>
          <cell r="O1893"/>
          <cell r="P1893"/>
          <cell r="Q1893"/>
          <cell r="R1893"/>
          <cell r="S1893"/>
          <cell r="T1893"/>
          <cell r="U1893"/>
          <cell r="V1893"/>
          <cell r="W1893"/>
          <cell r="X1893">
            <v>4</v>
          </cell>
          <cell r="Y1893"/>
          <cell r="Z1893"/>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cell r="BC1893"/>
          <cell r="BD1893"/>
          <cell r="BE1893"/>
          <cell r="BF1893"/>
          <cell r="BG1893"/>
          <cell r="BH1893"/>
          <cell r="BI1893"/>
          <cell r="BJ1893"/>
          <cell r="BK1893"/>
          <cell r="BL1893"/>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cell r="C1894"/>
          <cell r="D1894"/>
          <cell r="E1894"/>
          <cell r="F1894"/>
          <cell r="G1894"/>
          <cell r="H1894"/>
          <cell r="I1894"/>
          <cell r="J1894"/>
          <cell r="K1894"/>
          <cell r="L1894"/>
          <cell r="M1894"/>
          <cell r="N1894"/>
          <cell r="O1894"/>
          <cell r="P1894"/>
          <cell r="Q1894"/>
          <cell r="R1894"/>
          <cell r="S1894"/>
          <cell r="T1894"/>
          <cell r="U1894"/>
          <cell r="V1894"/>
          <cell r="W1894"/>
          <cell r="X1894"/>
          <cell r="Y1894"/>
          <cell r="Z1894"/>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cell r="BC1894"/>
          <cell r="BD1894"/>
          <cell r="BE1894"/>
          <cell r="BF1894"/>
          <cell r="BG1894"/>
          <cell r="BH1894"/>
          <cell r="BI1894"/>
          <cell r="BJ1894"/>
          <cell r="BK1894"/>
          <cell r="BL1894"/>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cell r="C1895"/>
          <cell r="D1895"/>
          <cell r="E1895"/>
          <cell r="F1895"/>
          <cell r="G1895"/>
          <cell r="H1895"/>
          <cell r="I1895"/>
          <cell r="J1895"/>
          <cell r="K1895"/>
          <cell r="L1895"/>
          <cell r="M1895"/>
          <cell r="N1895"/>
          <cell r="O1895"/>
          <cell r="P1895"/>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cell r="BC1895"/>
          <cell r="BD1895"/>
          <cell r="BE1895"/>
          <cell r="BF1895"/>
          <cell r="BG1895"/>
          <cell r="BH1895"/>
          <cell r="BI1895"/>
          <cell r="BJ1895"/>
          <cell r="BK1895"/>
          <cell r="BL1895"/>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cell r="C1896"/>
          <cell r="D1896"/>
          <cell r="E1896"/>
          <cell r="F1896"/>
          <cell r="G1896"/>
          <cell r="H1896"/>
          <cell r="I1896"/>
          <cell r="J1896"/>
          <cell r="K1896"/>
          <cell r="L1896"/>
          <cell r="M1896"/>
          <cell r="N1896"/>
          <cell r="O1896"/>
          <cell r="P1896"/>
          <cell r="Q1896"/>
          <cell r="R1896"/>
          <cell r="S1896"/>
          <cell r="T1896"/>
          <cell r="U1896"/>
          <cell r="V1896"/>
          <cell r="W1896"/>
          <cell r="X1896"/>
          <cell r="Y1896"/>
          <cell r="Z1896"/>
          <cell r="AA1896"/>
          <cell r="AB1896"/>
          <cell r="AC1896"/>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cell r="BC1896"/>
          <cell r="BD1896"/>
          <cell r="BE1896"/>
          <cell r="BF1896"/>
          <cell r="BG1896"/>
          <cell r="BH1896"/>
          <cell r="BI1896"/>
          <cell r="BJ1896"/>
          <cell r="BK1896"/>
          <cell r="BL1896"/>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cell r="C1897"/>
          <cell r="D1897"/>
          <cell r="E1897"/>
          <cell r="F1897"/>
          <cell r="G1897"/>
          <cell r="H1897"/>
          <cell r="I1897"/>
          <cell r="J1897"/>
          <cell r="K1897"/>
          <cell r="L1897"/>
          <cell r="M1897"/>
          <cell r="N1897"/>
          <cell r="O1897"/>
          <cell r="P1897"/>
          <cell r="Q1897"/>
          <cell r="R1897"/>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cell r="BC1897"/>
          <cell r="BD1897"/>
          <cell r="BE1897"/>
          <cell r="BF1897"/>
          <cell r="BG1897"/>
          <cell r="BH1897"/>
          <cell r="BI1897"/>
          <cell r="BJ1897"/>
          <cell r="BK1897"/>
          <cell r="BL1897"/>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cell r="C1898"/>
          <cell r="D1898"/>
          <cell r="E1898"/>
          <cell r="F1898"/>
          <cell r="G1898"/>
          <cell r="H1898"/>
          <cell r="I1898"/>
          <cell r="J1898"/>
          <cell r="K1898"/>
          <cell r="L1898"/>
          <cell r="M1898"/>
          <cell r="N1898"/>
          <cell r="O1898"/>
          <cell r="P1898"/>
          <cell r="Q1898"/>
          <cell r="R1898"/>
          <cell r="S1898"/>
          <cell r="T1898"/>
          <cell r="U1898"/>
          <cell r="V1898"/>
          <cell r="W1898"/>
          <cell r="X1898"/>
          <cell r="Y1898"/>
          <cell r="Z1898"/>
          <cell r="AA1898"/>
          <cell r="AB1898"/>
          <cell r="AC1898"/>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cell r="BC1898"/>
          <cell r="BD1898"/>
          <cell r="BE1898"/>
          <cell r="BF1898"/>
          <cell r="BG1898"/>
          <cell r="BH1898"/>
          <cell r="BI1898"/>
          <cell r="BJ1898"/>
          <cell r="BK1898"/>
          <cell r="BL1898"/>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cell r="C1899"/>
          <cell r="D1899"/>
          <cell r="E1899"/>
          <cell r="F1899"/>
          <cell r="G1899"/>
          <cell r="H1899"/>
          <cell r="I1899"/>
          <cell r="J1899"/>
          <cell r="K1899"/>
          <cell r="L1899"/>
          <cell r="M1899"/>
          <cell r="N1899"/>
          <cell r="O1899"/>
          <cell r="P1899"/>
          <cell r="Q1899"/>
          <cell r="R1899"/>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cell r="BC1899"/>
          <cell r="BD1899"/>
          <cell r="BE1899"/>
          <cell r="BF1899"/>
          <cell r="BG1899"/>
          <cell r="BH1899"/>
          <cell r="BI1899"/>
          <cell r="BJ1899"/>
          <cell r="BK1899"/>
          <cell r="BL1899"/>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cell r="C1900"/>
          <cell r="D1900"/>
          <cell r="E1900"/>
          <cell r="F1900"/>
          <cell r="G1900"/>
          <cell r="H1900"/>
          <cell r="I1900"/>
          <cell r="J1900"/>
          <cell r="K1900"/>
          <cell r="L1900"/>
          <cell r="M1900"/>
          <cell r="N1900"/>
          <cell r="O1900"/>
          <cell r="P1900"/>
          <cell r="Q1900"/>
          <cell r="R1900"/>
          <cell r="S1900"/>
          <cell r="T1900"/>
          <cell r="U1900"/>
          <cell r="V1900"/>
          <cell r="W1900"/>
          <cell r="X1900">
            <v>2</v>
          </cell>
          <cell r="Y1900"/>
          <cell r="Z1900"/>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cell r="BC1900"/>
          <cell r="BD1900"/>
          <cell r="BE1900"/>
          <cell r="BF1900"/>
          <cell r="BG1900"/>
          <cell r="BH1900"/>
          <cell r="BI1900"/>
          <cell r="BJ1900"/>
          <cell r="BK1900"/>
          <cell r="BL1900"/>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cell r="C1901"/>
          <cell r="D1901"/>
          <cell r="E1901"/>
          <cell r="F1901"/>
          <cell r="G1901"/>
          <cell r="H1901"/>
          <cell r="I1901"/>
          <cell r="J1901"/>
          <cell r="K1901"/>
          <cell r="L1901"/>
          <cell r="M1901"/>
          <cell r="N1901"/>
          <cell r="O1901"/>
          <cell r="P1901"/>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cell r="BC1901"/>
          <cell r="BD1901"/>
          <cell r="BE1901"/>
          <cell r="BF1901"/>
          <cell r="BG1901"/>
          <cell r="BH1901"/>
          <cell r="BI1901"/>
          <cell r="BJ1901"/>
          <cell r="BK1901"/>
          <cell r="BL1901"/>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cell r="C1902"/>
          <cell r="D1902"/>
          <cell r="E1902"/>
          <cell r="F1902"/>
          <cell r="G1902"/>
          <cell r="H1902"/>
          <cell r="I1902"/>
          <cell r="J1902"/>
          <cell r="K1902"/>
          <cell r="L1902"/>
          <cell r="M1902"/>
          <cell r="N1902"/>
          <cell r="O1902"/>
          <cell r="P1902"/>
          <cell r="Q1902"/>
          <cell r="R1902"/>
          <cell r="S1902"/>
          <cell r="T1902"/>
          <cell r="U1902"/>
          <cell r="V1902"/>
          <cell r="W1902"/>
          <cell r="X1902"/>
          <cell r="Y1902"/>
          <cell r="Z1902"/>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cell r="BC1902"/>
          <cell r="BD1902"/>
          <cell r="BE1902"/>
          <cell r="BF1902"/>
          <cell r="BG1902"/>
          <cell r="BH1902"/>
          <cell r="BI1902"/>
          <cell r="BJ1902"/>
          <cell r="BK1902"/>
          <cell r="BL1902"/>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cell r="C1903"/>
          <cell r="D1903"/>
          <cell r="E1903"/>
          <cell r="F1903"/>
          <cell r="G1903"/>
          <cell r="H1903"/>
          <cell r="I1903"/>
          <cell r="J1903"/>
          <cell r="K1903"/>
          <cell r="L1903"/>
          <cell r="M1903"/>
          <cell r="N1903"/>
          <cell r="O1903"/>
          <cell r="P1903"/>
          <cell r="Q1903"/>
          <cell r="R1903"/>
          <cell r="S1903"/>
          <cell r="T1903"/>
          <cell r="U1903"/>
          <cell r="V1903"/>
          <cell r="W1903"/>
          <cell r="X1903">
            <v>5</v>
          </cell>
          <cell r="Y1903"/>
          <cell r="Z1903"/>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cell r="BC1903"/>
          <cell r="BD1903"/>
          <cell r="BE1903"/>
          <cell r="BF1903"/>
          <cell r="BG1903"/>
          <cell r="BH1903"/>
          <cell r="BI1903"/>
          <cell r="BJ1903"/>
          <cell r="BK1903"/>
          <cell r="BL1903"/>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CO1907"/>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1</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cell r="AC714"/>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cell r="AC732"/>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จังหวัดออด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จังหวัดออด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จังหวัดออด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จังหวัดออด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จังหวัดออด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จังหวัดออด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จังหวัดออด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cell r="C1236"/>
          <cell r="D1236"/>
          <cell r="E1236"/>
          <cell r="F1236"/>
          <cell r="G1236"/>
          <cell r="H1236"/>
          <cell r="I1236"/>
          <cell r="J1236"/>
          <cell r="K1236"/>
          <cell r="L1236"/>
          <cell r="M1236"/>
          <cell r="N1236"/>
          <cell r="O1236"/>
          <cell r="P1236"/>
          <cell r="Q1236"/>
          <cell r="R1236"/>
          <cell r="S1236"/>
          <cell r="T1236"/>
          <cell r="U1236"/>
          <cell r="V1236"/>
          <cell r="W1236"/>
          <cell r="X1236"/>
          <cell r="Y1236"/>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cell r="C1237"/>
          <cell r="D1237"/>
          <cell r="E1237"/>
          <cell r="F1237"/>
          <cell r="G1237"/>
          <cell r="H1237"/>
          <cell r="I1237"/>
          <cell r="J1237"/>
          <cell r="K1237"/>
          <cell r="L1237"/>
          <cell r="M1237"/>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cell r="BC1237"/>
          <cell r="BD1237"/>
          <cell r="BE1237"/>
          <cell r="BF1237"/>
          <cell r="BG1237"/>
          <cell r="BH1237"/>
          <cell r="BI1237"/>
          <cell r="BJ1237"/>
          <cell r="BK1237"/>
          <cell r="BL1237"/>
          <cell r="BM1237"/>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cell r="C1238"/>
          <cell r="D1238"/>
          <cell r="E1238"/>
          <cell r="F1238"/>
          <cell r="G1238"/>
          <cell r="H1238"/>
          <cell r="I1238"/>
          <cell r="J1238"/>
          <cell r="K1238"/>
          <cell r="L1238"/>
          <cell r="M1238"/>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cell r="BC1238"/>
          <cell r="BD1238"/>
          <cell r="BE1238"/>
          <cell r="BF1238"/>
          <cell r="BG1238"/>
          <cell r="BH1238"/>
          <cell r="BI1238"/>
          <cell r="BJ1238"/>
          <cell r="BK1238"/>
          <cell r="BL1238"/>
          <cell r="BM1238"/>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cell r="C1239"/>
          <cell r="D1239"/>
          <cell r="E1239"/>
          <cell r="F1239"/>
          <cell r="G1239"/>
          <cell r="H1239"/>
          <cell r="I1239"/>
          <cell r="J1239"/>
          <cell r="K1239"/>
          <cell r="L1239"/>
          <cell r="M1239"/>
          <cell r="N1239"/>
          <cell r="O1239"/>
          <cell r="P1239"/>
          <cell r="Q1239"/>
          <cell r="R1239"/>
          <cell r="S1239"/>
          <cell r="T1239"/>
          <cell r="U1239"/>
          <cell r="V1239"/>
          <cell r="W1239"/>
          <cell r="X1239"/>
          <cell r="Y1239"/>
          <cell r="Z1239"/>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cell r="BC1239"/>
          <cell r="BD1239"/>
          <cell r="BE1239"/>
          <cell r="BF1239"/>
          <cell r="BG1239"/>
          <cell r="BH1239"/>
          <cell r="BI1239"/>
          <cell r="BJ1239"/>
          <cell r="BK1239"/>
          <cell r="BL1239"/>
          <cell r="BM1239"/>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cell r="C1240"/>
          <cell r="D1240"/>
          <cell r="E1240"/>
          <cell r="F1240"/>
          <cell r="G1240"/>
          <cell r="H1240"/>
          <cell r="I1240"/>
          <cell r="J1240"/>
          <cell r="K1240"/>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31" workbookViewId="0">
      <selection activeCell="B8" sqref="B8:F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2030</v>
      </c>
    </row>
    <row r="2" spans="1:11">
      <c r="A2" s="143" t="s">
        <v>252</v>
      </c>
      <c r="B2" s="145" t="str" cm="1">
        <f t="array" ref="B2">_xlfn.IFS(I1&lt;850,VLOOKUP(I1,[1]บังคับคดี!$B:$ZZ,60,0),AND(I1&gt;=850,I1&lt;1435),VLOOKUP(I1,'[1]บังคับคดีใหม่ ปี2563-2564'!$B:$ZZ,63,0),I1&gt;=1435,VLOOKUP(I1,'[1]สืบทรัพย์ ปี 2564-25666'!$B:$ZZ,71,0))</f>
        <v>นายอติเทพ กสิกร</v>
      </c>
      <c r="C2" s="175" t="s">
        <v>73</v>
      </c>
      <c r="D2" s="145" t="str" cm="1">
        <f t="array" ref="D2">_xlfn.IFS(I1&lt;850,VLOOKUP(I1,[1]บังคับคดี!$B:$ZZ,10,0),AND(I1&gt;=850,I1&lt;1435),VLOOKUP(I1,'[1]บังคับคดีใหม่ ปี2563-2564'!$B:$ZZ,11,0),I1&gt;=1435,VLOOKUP(I1,'[1]สืบทรัพย์ ปี 2564-25666'!$B:$ZZ,11,0))</f>
        <v>มหาวิทยาลัยเชียงใหม่</v>
      </c>
      <c r="E2" s="153" t="s">
        <v>257</v>
      </c>
      <c r="F2" s="145">
        <v>2</v>
      </c>
      <c r="I2" s="250"/>
    </row>
    <row r="3" spans="1:11">
      <c r="A3" s="143" t="s">
        <v>253</v>
      </c>
      <c r="B3" s="144" t="str" cm="1">
        <f t="array" ref="B3">_xlfn.IFS(I1&lt;850,VLOOKUP(I1,[1]บังคับคดี!$B:$ZZ,13,0),AND(I1&gt;=850,I1&lt;1435),VLOOKUP(I1,'[1]บังคับคดีใหม่ ปี2563-2564'!$B:$ZZ,14,0),I1&gt;=1435,VLOOKUP(I1,'[1]สืบทรัพย์ ปี 2564-25666'!$B:$ZZ,14,0))</f>
        <v>สินเชื่อเคหะ</v>
      </c>
      <c r="C3" s="175" t="s">
        <v>208</v>
      </c>
      <c r="D3" s="147" cm="1">
        <f t="array" ref="D3">_xlfn.IFS(I1&lt;850,VLOOKUP(I1,[1]บังคับคดี!$B:$ZZ,59,0),AND(I1&gt;=850,I1&lt;1435),VLOOKUP(I1,'[1]บังคับคดีใหม่ ปี2563-2564'!$B:$ZZ,64,0),I1&gt;=1435,VLOOKUP(I1,'[1]สืบทรัพย์ ปี 2564-25666'!$B:$ZZ,72,0))</f>
        <v>823658010676</v>
      </c>
      <c r="E3" s="153" t="s">
        <v>256</v>
      </c>
      <c r="F3" s="149"/>
      <c r="I3" s="250"/>
    </row>
    <row r="4" spans="1:11">
      <c r="A4" s="143" t="s">
        <v>254</v>
      </c>
      <c r="B4" s="146" cm="1">
        <f t="array" ref="B4">_xlfn.IFS(I1&lt;850,VLOOKUP(I1,[1]บังคับคดี!$B:$ZZ,5,0),AND(I1&gt;=850,I1&lt;1435),VLOOKUP(I1,'[1]บังคับคดีใหม่ ปี2563-2564'!$B:$ZZ,6,0),I1&gt;=1435,VLOOKUP(I1,'[1]สืบทรัพย์ ปี 2564-25666'!$B:$ZZ,6,0))</f>
        <v>803048030891</v>
      </c>
      <c r="C4" s="176" t="s">
        <v>265</v>
      </c>
      <c r="D4" s="219">
        <v>240654</v>
      </c>
      <c r="E4" s="222" t="s">
        <v>338</v>
      </c>
      <c r="F4" s="219"/>
      <c r="I4" s="157" t="s">
        <v>245</v>
      </c>
    </row>
    <row r="5" spans="1:11">
      <c r="A5" s="143" t="s">
        <v>255</v>
      </c>
      <c r="B5" s="144" t="str" cm="1">
        <f t="array" ref="B5">_xlfn.IFS(I1&lt;850,VLOOKUP(I1,[1]บังคับคดี!$B:$ZZ,17,0),AND(I1&gt;=850,I1&lt;1435),VLOOKUP(I1,'[1]บังคับคดีใหม่ ปี2563-2564'!$B:$ZZ,18,0),I1&gt;=1435,VLOOKUP(I1,'[1]สืบทรัพย์ ปี 2564-25666'!$B:$ZZ,18,0))</f>
        <v>แพ่งธนบุรี</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ผบ.1902/2558</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ผบ.2321/2558</v>
      </c>
      <c r="I5" s="157" t="s">
        <v>258</v>
      </c>
    </row>
    <row r="6" spans="1:11">
      <c r="A6" s="153" t="s">
        <v>339</v>
      </c>
      <c r="B6" s="171">
        <v>147545.95000000001</v>
      </c>
      <c r="C6" s="225" t="s">
        <v>345</v>
      </c>
      <c r="D6" s="148">
        <v>244074</v>
      </c>
    </row>
    <row r="7" spans="1:11">
      <c r="A7" s="153"/>
      <c r="B7" s="190"/>
      <c r="D7" s="191"/>
    </row>
    <row r="8" spans="1:11">
      <c r="A8" s="153" t="s">
        <v>278</v>
      </c>
      <c r="B8" s="145" t="s">
        <v>357</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348</v>
      </c>
      <c r="B12" s="232" t="s">
        <v>359</v>
      </c>
      <c r="C12" s="203">
        <v>3102300328511</v>
      </c>
      <c r="D12" s="152" t="s">
        <v>152</v>
      </c>
      <c r="E12" s="152"/>
      <c r="F12" s="169"/>
      <c r="G12" s="152"/>
      <c r="I12" s="251" t="s">
        <v>242</v>
      </c>
      <c r="J12" s="251"/>
      <c r="K12" s="251"/>
    </row>
    <row r="13" spans="1:11" s="151" customFormat="1">
      <c r="A13" s="165" t="str">
        <f>IF(B16="","จำเลย1","จำเลยที่ 1")</f>
        <v>จำเลยที่ 1</v>
      </c>
      <c r="B13" s="158" t="s">
        <v>360</v>
      </c>
      <c r="C13" s="203">
        <v>3102300328643</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349</v>
      </c>
      <c r="B15" s="158"/>
      <c r="C15" s="203"/>
      <c r="D15" s="152"/>
      <c r="E15" s="158"/>
      <c r="F15" s="169"/>
      <c r="G15" s="152"/>
      <c r="I15" s="166" t="s">
        <v>250</v>
      </c>
      <c r="J15" s="166"/>
      <c r="K15" s="166"/>
    </row>
    <row r="16" spans="1:11" s="151" customFormat="1">
      <c r="A16" s="165" t="s">
        <v>212</v>
      </c>
      <c r="B16" s="158" t="s">
        <v>361</v>
      </c>
      <c r="C16" s="203">
        <v>3190900336343</v>
      </c>
      <c r="D16" s="152"/>
      <c r="E16" s="158"/>
      <c r="F16" s="169"/>
      <c r="G16" s="152"/>
      <c r="I16" s="166" t="s">
        <v>340</v>
      </c>
      <c r="J16" s="166"/>
      <c r="K16" s="166"/>
    </row>
    <row r="17" spans="1:12" s="151" customFormat="1">
      <c r="A17" s="165" t="s">
        <v>214</v>
      </c>
      <c r="B17" s="158" t="s">
        <v>152</v>
      </c>
      <c r="C17" s="203" t="s">
        <v>152</v>
      </c>
      <c r="D17" s="152"/>
      <c r="E17" s="158"/>
      <c r="F17" s="169"/>
      <c r="G17" s="152"/>
      <c r="I17" s="166" t="s">
        <v>341</v>
      </c>
      <c r="J17" s="166"/>
      <c r="K17" s="166"/>
    </row>
    <row r="18" spans="1:12" s="151" customFormat="1" ht="21.75" customHeight="1">
      <c r="A18" s="230" t="s">
        <v>350</v>
      </c>
      <c r="B18" s="158"/>
      <c r="C18" s="203"/>
      <c r="D18" s="152"/>
      <c r="E18" s="158"/>
      <c r="F18" s="169"/>
      <c r="G18" s="152"/>
      <c r="I18" s="166" t="s">
        <v>342</v>
      </c>
      <c r="J18" s="159"/>
      <c r="K18" s="159"/>
    </row>
    <row r="19" spans="1:12" s="151" customFormat="1" ht="21.75" customHeight="1">
      <c r="A19" s="165" t="s">
        <v>213</v>
      </c>
      <c r="B19" s="158"/>
      <c r="C19" s="203"/>
      <c r="D19" s="152"/>
      <c r="E19" s="158"/>
      <c r="F19" s="169"/>
      <c r="G19" s="152"/>
      <c r="I19" s="224" t="s">
        <v>343</v>
      </c>
      <c r="J19" s="221"/>
      <c r="K19" s="221"/>
    </row>
    <row r="20" spans="1:12" s="151" customFormat="1">
      <c r="A20" s="165" t="s">
        <v>215</v>
      </c>
      <c r="B20" s="158"/>
      <c r="C20" s="203"/>
      <c r="D20" s="152"/>
      <c r="E20" s="158"/>
      <c r="F20" s="169"/>
      <c r="G20" s="152"/>
      <c r="I20" s="221"/>
      <c r="J20" s="221"/>
      <c r="K20" s="221"/>
    </row>
    <row r="21" spans="1:12" s="151" customFormat="1">
      <c r="A21" s="230" t="s">
        <v>351</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2030 - รายงานผลสืบทรัพย์ ราย นายอติเทพ กสิกร สาขามหาวิทยาลัยเชียงใหม่ (สืบรอบที่ 2)</v>
      </c>
    </row>
    <row r="24" spans="1:12" s="151" customFormat="1">
      <c r="A24" s="230" t="s">
        <v>358</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352</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353</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354</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355</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356</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31 มีนาคม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4" t="str">
        <f>Sheet1!B2</f>
        <v>นายอติเทพ กสิกร</v>
      </c>
      <c r="F4" s="274"/>
      <c r="G4" s="274"/>
      <c r="H4" s="274"/>
      <c r="I4" s="274"/>
      <c r="J4" s="274"/>
      <c r="K4" s="274"/>
      <c r="L4" s="274"/>
      <c r="M4" s="274"/>
      <c r="N4" s="274"/>
      <c r="O4" s="274"/>
      <c r="P4" s="274"/>
      <c r="Q4" s="274"/>
      <c r="R4" s="274"/>
      <c r="S4" s="274"/>
      <c r="T4" s="274"/>
      <c r="U4" s="255" t="s">
        <v>73</v>
      </c>
      <c r="V4" s="255"/>
      <c r="W4" s="274" t="str">
        <f>Sheet1!D2</f>
        <v>มหาวิทยาลัยเชียงใหม่</v>
      </c>
      <c r="X4" s="274"/>
      <c r="Y4" s="274"/>
      <c r="Z4" s="274"/>
      <c r="AA4" s="274"/>
      <c r="AB4" s="274"/>
      <c r="AC4" s="274"/>
      <c r="AD4" s="274"/>
      <c r="AE4" s="274"/>
      <c r="AF4" s="274"/>
      <c r="AG4" s="274"/>
      <c r="AH4" s="274"/>
      <c r="AI4" s="274"/>
      <c r="AJ4" s="274"/>
      <c r="AK4" s="138"/>
      <c r="AL4" s="186" t="s">
        <v>262</v>
      </c>
      <c r="AM4" s="185" t="s">
        <v>362</v>
      </c>
      <c r="AO4" s="161" t="s">
        <v>241</v>
      </c>
      <c r="AP4" s="138"/>
      <c r="AQ4" s="138"/>
    </row>
    <row r="5" spans="1:43">
      <c r="A5" s="19" t="s">
        <v>206</v>
      </c>
      <c r="B5" s="137"/>
      <c r="D5" s="274" t="str">
        <f>Sheet1!B3</f>
        <v>สินเชื่อเคหะ</v>
      </c>
      <c r="E5" s="274"/>
      <c r="F5" s="274"/>
      <c r="G5" s="274"/>
      <c r="H5" s="274"/>
      <c r="I5" s="274"/>
      <c r="J5" s="274"/>
      <c r="K5" s="274"/>
      <c r="L5" s="274"/>
      <c r="M5" s="274"/>
      <c r="N5" s="274"/>
      <c r="O5" s="274"/>
      <c r="P5" s="274"/>
      <c r="Q5" s="274"/>
      <c r="R5" s="274"/>
      <c r="S5" s="255" t="s">
        <v>208</v>
      </c>
      <c r="T5" s="255"/>
      <c r="U5" s="255"/>
      <c r="V5" s="255"/>
      <c r="W5" s="281">
        <f>IF(OR(Sheet1!D3=0,Sheet1!D3="-"),"-",Sheet1!D3)</f>
        <v>823658010676</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2030(68) - รายงานผลสืบทรัพย์ ราย นายอติเทพ กสิกร สาขามหาวิทยาลัยเชียงใหม่ (สืบรอบที่ 2) - ไม่พบทรัพย์</v>
      </c>
      <c r="AM5" s="138"/>
      <c r="AO5" s="162" t="s">
        <v>259</v>
      </c>
      <c r="AP5" s="138"/>
      <c r="AQ5" s="138"/>
    </row>
    <row r="6" spans="1:43">
      <c r="A6" s="19" t="s">
        <v>207</v>
      </c>
      <c r="B6" s="137"/>
      <c r="F6" s="275">
        <f>Sheet1!B4</f>
        <v>803048030891</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344</v>
      </c>
      <c r="AO6" s="162" t="s">
        <v>251</v>
      </c>
      <c r="AP6" s="138"/>
      <c r="AQ6" s="138"/>
    </row>
    <row r="7" spans="1:43">
      <c r="A7" s="19" t="s">
        <v>63</v>
      </c>
      <c r="B7" s="137"/>
      <c r="C7" s="274" t="str">
        <f>Sheet1!B5</f>
        <v>แพ่งธนบุรี</v>
      </c>
      <c r="D7" s="274"/>
      <c r="E7" s="274"/>
      <c r="F7" s="274"/>
      <c r="G7" s="274"/>
      <c r="H7" s="274"/>
      <c r="I7" s="274"/>
      <c r="J7" s="274"/>
      <c r="K7" s="254" t="s">
        <v>209</v>
      </c>
      <c r="L7" s="254"/>
      <c r="M7" s="254"/>
      <c r="N7" s="254"/>
      <c r="O7" s="254"/>
      <c r="P7" s="254"/>
      <c r="Q7" s="282" t="str">
        <f>Sheet1!D5</f>
        <v>ผบ.1902/2558</v>
      </c>
      <c r="R7" s="282"/>
      <c r="S7" s="282"/>
      <c r="T7" s="282"/>
      <c r="U7" s="282"/>
      <c r="V7" s="282"/>
      <c r="W7" s="282"/>
      <c r="X7" s="253" t="s">
        <v>210</v>
      </c>
      <c r="Y7" s="253"/>
      <c r="Z7" s="253"/>
      <c r="AA7" s="253"/>
      <c r="AB7" s="253"/>
      <c r="AC7" s="253"/>
      <c r="AD7" s="282" t="str">
        <f>Sheet1!F5</f>
        <v>ผบ.2321/2558</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52" t="str">
        <f>VLOOKUP(B9,Sheet1!A11:G41,2,0)</f>
        <v>นางจิรัฎฐ์ กสิกร</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นายอติเทพ กสิกร</v>
      </c>
      <c r="G10" s="252"/>
      <c r="H10" s="252"/>
      <c r="I10" s="252"/>
      <c r="J10" s="252"/>
      <c r="K10" s="252"/>
      <c r="L10" s="252"/>
      <c r="M10" s="252"/>
      <c r="N10" s="252"/>
      <c r="O10" s="252"/>
      <c r="P10" s="252"/>
      <c r="Q10" s="252"/>
      <c r="R10" s="252"/>
      <c r="S10" s="2" t="str">
        <f>Sheet1!A14</f>
        <v>คู่สมรสจำเลยที่ 1</v>
      </c>
      <c r="Y10" s="277" t="str">
        <f>VLOOKUP(S10,Sheet1!A11:G41,2,0)</f>
        <v>-</v>
      </c>
      <c r="Z10" s="277"/>
      <c r="AA10" s="277"/>
      <c r="AB10" s="277"/>
      <c r="AC10" s="277"/>
      <c r="AD10" s="277"/>
      <c r="AE10" s="277"/>
      <c r="AF10" s="277"/>
      <c r="AG10" s="277"/>
      <c r="AH10" s="277"/>
      <c r="AI10" s="277"/>
      <c r="AJ10" s="277"/>
      <c r="AK10" s="138"/>
      <c r="AN10" s="138"/>
      <c r="AO10" s="163" t="s">
        <v>235</v>
      </c>
      <c r="AP10" s="138"/>
      <c r="AQ10" s="138"/>
    </row>
    <row r="11" spans="1:43" hidden="1">
      <c r="A11" s="19"/>
      <c r="B11" s="2" t="str">
        <f>Sheet1!A15</f>
        <v>ทายาทโดยธรรม จำเลยที่ 2</v>
      </c>
      <c r="G11" s="231"/>
      <c r="H11" s="231"/>
      <c r="I11" s="231"/>
      <c r="J11" s="231"/>
      <c r="K11" s="252">
        <f>VLOOKUP(B11,Sheet1!A13:G43,2,0)</f>
        <v>0</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นายธีรพันธ์ ปรีชาวุฒิพงษ์</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236</v>
      </c>
      <c r="AP12" s="138"/>
      <c r="AQ12" s="138"/>
    </row>
    <row r="13" spans="1:43" hidden="1">
      <c r="A13" s="19"/>
      <c r="B13" s="2" t="str">
        <f>Sheet1!A18</f>
        <v>ทายาทโดยธรรม จำเลยที่ 3</v>
      </c>
      <c r="G13" s="231"/>
      <c r="H13" s="231"/>
      <c r="I13" s="231"/>
      <c r="J13" s="231"/>
      <c r="K13" s="252">
        <f>VLOOKUP(B13,Sheet1!A15:G45,2,0)</f>
        <v>0</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f>VLOOKUP(B14,Sheet1!A15:G45,2,0)</f>
        <v>0</v>
      </c>
      <c r="G14" s="252"/>
      <c r="H14" s="252"/>
      <c r="I14" s="252"/>
      <c r="J14" s="252"/>
      <c r="K14" s="252"/>
      <c r="L14" s="252"/>
      <c r="M14" s="252"/>
      <c r="N14" s="252"/>
      <c r="O14" s="252"/>
      <c r="P14" s="252"/>
      <c r="Q14" s="252"/>
      <c r="R14" s="252"/>
      <c r="S14" s="2" t="str">
        <f>Sheet1!A20</f>
        <v>คู่สมรสจำเลยที่ 3</v>
      </c>
      <c r="Y14" s="267">
        <f>VLOOKUP(S14,Sheet1!A15:G45,2,0)</f>
        <v>0</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f>VLOOKUP(B16,Sheet1!A17:G47,2,0)</f>
        <v>0</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จำเลยร่วม</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t="str">
        <f>VLOOKUP(A31,Sheet1!A11:G41,4,0)</f>
        <v>-</v>
      </c>
      <c r="U31" s="259"/>
      <c r="V31" s="259"/>
      <c r="W31" s="259"/>
      <c r="X31" s="260" t="str">
        <f>IF(OR(T31="ไม่พบ",T31="-"),"-",VLOOKUP(A31,Sheet1!A11:G41,5,0))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1" t="str">
        <f>IF(K11=0,"ซ่อนช่อง",B11)</f>
        <v>ซ่อนช่อง</v>
      </c>
      <c r="B37" s="262"/>
      <c r="C37" s="262"/>
      <c r="D37" s="262"/>
      <c r="E37" s="262"/>
      <c r="F37" s="263"/>
      <c r="G37" s="256" t="s">
        <v>234</v>
      </c>
      <c r="H37" s="256"/>
      <c r="I37" s="256"/>
      <c r="J37" s="256"/>
      <c r="K37" s="256"/>
      <c r="L37" s="256"/>
      <c r="M37" s="256"/>
      <c r="N37" s="256"/>
      <c r="O37" s="256"/>
      <c r="P37" s="256"/>
      <c r="Q37" s="256"/>
      <c r="R37" s="256"/>
      <c r="S37" s="256"/>
      <c r="T37" s="259" t="e">
        <f>VLOOKUP(A37,Sheet1!A11:G41,4,0)</f>
        <v>#N/A</v>
      </c>
      <c r="U37" s="259"/>
      <c r="V37" s="259"/>
      <c r="W37" s="259"/>
      <c r="X37" s="260" t="e">
        <f>IF(OR(T37="ไม่พบ",T37="-"),"-",VLOOKUP(A37,Sheet1!A11:G41,5,0))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61" t="str">
        <f>IF(K13=0,"ซ่อนช่อง",B13)</f>
        <v>ซ่อนช่อง</v>
      </c>
      <c r="B43" s="262"/>
      <c r="C43" s="262"/>
      <c r="D43" s="262"/>
      <c r="E43" s="262"/>
      <c r="F43" s="263"/>
      <c r="G43" s="256" t="s">
        <v>234</v>
      </c>
      <c r="H43" s="256"/>
      <c r="I43" s="256"/>
      <c r="J43" s="256"/>
      <c r="K43" s="256"/>
      <c r="L43" s="256"/>
      <c r="M43" s="256"/>
      <c r="N43" s="256"/>
      <c r="O43" s="256"/>
      <c r="P43" s="256"/>
      <c r="Q43" s="256"/>
      <c r="R43" s="256"/>
      <c r="S43" s="256"/>
      <c r="T43" s="259" t="e">
        <f>VLOOKUP(A43,Sheet1!A11:G41,4,0)</f>
        <v>#N/A</v>
      </c>
      <c r="U43" s="259"/>
      <c r="V43" s="259"/>
      <c r="W43" s="259"/>
      <c r="X43" s="260" t="e">
        <f>IF(OR(T43="ไม่พบ",T43="-"),"-",VLOOKUP(A43,Sheet1!A11:G41,5,0))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9" t="str">
        <f>IF(F14=0,"ซ่อนช่อง",B14)</f>
        <v>ซ่อนช่อง</v>
      </c>
      <c r="B45" s="259"/>
      <c r="C45" s="259"/>
      <c r="D45" s="259"/>
      <c r="E45" s="259"/>
      <c r="F45" s="259"/>
      <c r="G45" s="256" t="s">
        <v>234</v>
      </c>
      <c r="H45" s="256"/>
      <c r="I45" s="256"/>
      <c r="J45" s="256"/>
      <c r="K45" s="256"/>
      <c r="L45" s="256"/>
      <c r="M45" s="256"/>
      <c r="N45" s="256"/>
      <c r="O45" s="256"/>
      <c r="P45" s="256"/>
      <c r="Q45" s="256"/>
      <c r="R45" s="256"/>
      <c r="S45" s="256"/>
      <c r="T45" s="259" t="e">
        <f>VLOOKUP(A45,Sheet1!A11:G41,4,0)</f>
        <v>#N/A</v>
      </c>
      <c r="U45" s="259"/>
      <c r="V45" s="259"/>
      <c r="W45" s="259"/>
      <c r="X45" s="260" t="e">
        <f>IF(OR(T45="ไม่พบ",T45="-"),"-",VLOOKUP(A45,Sheet1!A11:G41,5,0))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9" t="str">
        <f>IF(Y14=0,"ซ่อนช่อง",S14)</f>
        <v>ซ่อนช่อง</v>
      </c>
      <c r="B47" s="259"/>
      <c r="C47" s="259"/>
      <c r="D47" s="259"/>
      <c r="E47" s="259"/>
      <c r="F47" s="259"/>
      <c r="G47" s="256" t="s">
        <v>234</v>
      </c>
      <c r="H47" s="256"/>
      <c r="I47" s="256"/>
      <c r="J47" s="256"/>
      <c r="K47" s="256"/>
      <c r="L47" s="256"/>
      <c r="M47" s="256"/>
      <c r="N47" s="256"/>
      <c r="O47" s="256"/>
      <c r="P47" s="256"/>
      <c r="Q47" s="256"/>
      <c r="R47" s="256"/>
      <c r="S47" s="256"/>
      <c r="T47" s="259" t="e">
        <f>VLOOKUP(A47,Sheet1!A11:G41,4,0)</f>
        <v>#N/A</v>
      </c>
      <c r="U47" s="259"/>
      <c r="V47" s="259"/>
      <c r="W47" s="259"/>
      <c r="X47" s="260" t="e">
        <f>IF(OR(T47="ไม่พบ",T47="-"),"-",VLOOKUP(A47,Sheet1!A11:G41,5,0))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ซ่อนช่อง</v>
      </c>
      <c r="B49" s="259"/>
      <c r="C49" s="259"/>
      <c r="D49" s="259"/>
      <c r="E49" s="259"/>
      <c r="F49" s="259"/>
      <c r="G49" s="256" t="s">
        <v>234</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IF(F16=0,"ซ่อนช่อง",B16)</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S17" sqref="AS17"/>
    </sheetView>
  </sheetViews>
  <sheetFormatPr defaultColWidth="8.8984375" defaultRowHeight="21"/>
  <cols>
    <col min="1" max="21" width="2" style="2" customWidth="1"/>
    <col min="22" max="22" width="5.59765625" style="2"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337</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347</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363</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ตามคำพิพากษาของศาลแพ่งธนบุรี ในคดีหมายเลขดำที่ ผบ.1902/2558 ในคดีหมายเลขแดงที่  ผบ.2321/2558 ลว.19 พฤศจิกายน 2558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13</v>
      </c>
      <c r="AV16" s="215" t="s">
        <v>336</v>
      </c>
    </row>
    <row r="17" spans="1:45">
      <c r="A17" s="188"/>
      <c r="B17" s="188"/>
      <c r="C17" s="252" t="str">
        <f>IF(AS17="","ซ่อนช่อง",CONCATENATE("1. ",VLOOKUP(AS17,Table1[#All],2,0)))</f>
        <v>1. นางจิรัฎฐ์ กสิกร</v>
      </c>
      <c r="D17" s="252"/>
      <c r="E17" s="252"/>
      <c r="F17" s="252"/>
      <c r="G17" s="252"/>
      <c r="H17" s="252"/>
      <c r="I17" s="252"/>
      <c r="J17" s="252"/>
      <c r="K17" s="252"/>
      <c r="L17" s="252"/>
      <c r="M17" s="252"/>
      <c r="N17" s="252"/>
      <c r="O17" s="212"/>
      <c r="P17" s="188" t="str">
        <f t="shared" ref="P17:P18" si="0">IF(AS17="","",AS17)</f>
        <v>ทายาทโดยธรรม 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f>IF(AS17="","",VLOOKUP(AS17,Table1[#All],3,0))</f>
        <v>3102300328511</v>
      </c>
      <c r="AE17" s="289"/>
      <c r="AF17" s="289"/>
      <c r="AG17" s="289"/>
      <c r="AH17" s="289"/>
      <c r="AI17" s="289"/>
      <c r="AJ17" s="289"/>
      <c r="AK17" s="289"/>
      <c r="AL17" s="201"/>
      <c r="AM17" s="188"/>
      <c r="AN17" s="188"/>
      <c r="AO17" s="188"/>
      <c r="AP17" s="188"/>
      <c r="AQ17" s="188"/>
      <c r="AS17" s="197" t="s">
        <v>348</v>
      </c>
    </row>
    <row r="18" spans="1:45">
      <c r="A18" s="193"/>
      <c r="B18" s="193"/>
      <c r="C18" s="288" t="str">
        <f>IF(AS18="","ซ่อนช่อง",CONCATENATE("2. ",VLOOKUP(AS18,Table1[#All],2,0)))</f>
        <v>2. นายอติเทพ กสิกร</v>
      </c>
      <c r="D18" s="288"/>
      <c r="E18" s="288"/>
      <c r="F18" s="288"/>
      <c r="G18" s="288"/>
      <c r="H18" s="288"/>
      <c r="I18" s="288"/>
      <c r="J18" s="288"/>
      <c r="K18" s="288"/>
      <c r="L18" s="288"/>
      <c r="M18" s="288"/>
      <c r="N18" s="288"/>
      <c r="O18" s="194"/>
      <c r="P18" s="193" t="str">
        <f t="shared" si="0"/>
        <v>จำเลยที่ 1</v>
      </c>
      <c r="Q18" s="193"/>
      <c r="R18" s="193"/>
      <c r="S18" s="193"/>
      <c r="T18" s="193"/>
      <c r="U18" s="193"/>
      <c r="V18" s="193"/>
      <c r="W18" s="193" t="str">
        <f t="shared" si="1"/>
        <v>เลขบัตรประชาชน</v>
      </c>
      <c r="X18" s="193"/>
      <c r="Y18" s="193"/>
      <c r="Z18" s="193"/>
      <c r="AA18" s="193"/>
      <c r="AB18" s="193"/>
      <c r="AC18" s="193"/>
      <c r="AD18" s="287">
        <f>IF(AS18="","",VLOOKUP(AS18,Table1[#All],3,0))</f>
        <v>3102300328643</v>
      </c>
      <c r="AE18" s="287"/>
      <c r="AF18" s="287"/>
      <c r="AG18" s="287"/>
      <c r="AH18" s="287"/>
      <c r="AI18" s="287"/>
      <c r="AJ18" s="287"/>
      <c r="AK18" s="287"/>
      <c r="AL18" s="195"/>
      <c r="AM18" s="193"/>
      <c r="AN18" s="193"/>
      <c r="AO18" s="193"/>
      <c r="AP18" s="193"/>
      <c r="AQ18" s="193"/>
      <c r="AS18" s="197" t="s">
        <v>211</v>
      </c>
    </row>
    <row r="19" spans="1:45">
      <c r="A19" s="193"/>
      <c r="B19" s="193"/>
      <c r="C19" s="288" t="str">
        <f>IF(AS19="","ซ่อนช่อง",CONCATENATE("3. ",VLOOKUP(AS19,Table1[#All],2,0)))</f>
        <v>3. นายธีรพันธ์ ปรีชาวุฒิพงษ์</v>
      </c>
      <c r="D19" s="288"/>
      <c r="E19" s="288"/>
      <c r="F19" s="288"/>
      <c r="G19" s="288"/>
      <c r="H19" s="288"/>
      <c r="I19" s="288"/>
      <c r="J19" s="288"/>
      <c r="K19" s="288"/>
      <c r="L19" s="288"/>
      <c r="M19" s="288"/>
      <c r="N19" s="288"/>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7">
        <f>IF(AS19="","",VLOOKUP(AS19,Table1[#All],3,0))</f>
        <v>3190900336343</v>
      </c>
      <c r="AE19" s="287"/>
      <c r="AF19" s="287"/>
      <c r="AG19" s="287"/>
      <c r="AH19" s="287"/>
      <c r="AI19" s="287"/>
      <c r="AJ19" s="287"/>
      <c r="AK19" s="287"/>
      <c r="AL19" s="195"/>
      <c r="AM19" s="193"/>
      <c r="AN19" s="193"/>
      <c r="AO19" s="193"/>
      <c r="AP19" s="193"/>
      <c r="AQ19" s="193"/>
      <c r="AS19" s="197" t="s">
        <v>212</v>
      </c>
    </row>
    <row r="20" spans="1:45" hidden="1">
      <c r="A20" s="193"/>
      <c r="B20" s="193"/>
      <c r="C20" s="288" t="str">
        <f>IF(AS20="","ซ่อนช่อง",CONCATENATE("4. ",VLOOKUP(AS20,Table1[#All],2,0)))</f>
        <v>ซ่อนช่อง</v>
      </c>
      <c r="D20" s="288"/>
      <c r="E20" s="288"/>
      <c r="F20" s="288"/>
      <c r="G20" s="288"/>
      <c r="H20" s="288"/>
      <c r="I20" s="288"/>
      <c r="J20" s="288"/>
      <c r="K20" s="288"/>
      <c r="L20" s="288"/>
      <c r="M20" s="288"/>
      <c r="N20" s="288"/>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7" t="str">
        <f>IF(AS20="","",VLOOKUP(AS20,Table1[#All],3,0))</f>
        <v/>
      </c>
      <c r="AE20" s="287"/>
      <c r="AF20" s="287"/>
      <c r="AG20" s="287"/>
      <c r="AH20" s="287"/>
      <c r="AI20" s="287"/>
      <c r="AJ20" s="287"/>
      <c r="AK20" s="287"/>
      <c r="AL20" s="195"/>
      <c r="AM20" s="193"/>
      <c r="AN20" s="193"/>
      <c r="AO20" s="193"/>
      <c r="AP20" s="193"/>
      <c r="AQ20" s="193"/>
      <c r="AS20" s="197"/>
    </row>
    <row r="21" spans="1:45" hidden="1">
      <c r="A21" s="193"/>
      <c r="B21" s="193"/>
      <c r="C21" s="288" t="str">
        <f>IF(AS21="","ซ่อนช่อง",CONCATENATE("5. ",VLOOKUP(AS21,Table1[#All],2,0)))</f>
        <v>ซ่อนช่อง</v>
      </c>
      <c r="D21" s="288"/>
      <c r="E21" s="288"/>
      <c r="F21" s="288"/>
      <c r="G21" s="288"/>
      <c r="H21" s="288"/>
      <c r="I21" s="288"/>
      <c r="J21" s="288"/>
      <c r="K21" s="288"/>
      <c r="L21" s="288"/>
      <c r="M21" s="288"/>
      <c r="N21" s="288"/>
      <c r="O21" s="194"/>
      <c r="P21" s="193" t="str">
        <f t="shared" si="2"/>
        <v/>
      </c>
      <c r="Q21" s="193"/>
      <c r="R21" s="193"/>
      <c r="S21" s="193"/>
      <c r="T21" s="193"/>
      <c r="U21" s="193"/>
      <c r="V21" s="193"/>
      <c r="W21" s="193" t="str">
        <f t="shared" si="3"/>
        <v/>
      </c>
      <c r="X21" s="193"/>
      <c r="Y21" s="193"/>
      <c r="Z21" s="193"/>
      <c r="AA21" s="193"/>
      <c r="AB21" s="193"/>
      <c r="AC21" s="193"/>
      <c r="AD21" s="287" t="str">
        <f>IF(AS21="","",VLOOKUP(AS21,Table1[#All],3,0))</f>
        <v/>
      </c>
      <c r="AE21" s="287"/>
      <c r="AF21" s="287"/>
      <c r="AG21" s="287"/>
      <c r="AH21" s="287"/>
      <c r="AI21" s="287"/>
      <c r="AJ21" s="287"/>
      <c r="AK21" s="287"/>
      <c r="AL21" s="195"/>
      <c r="AM21" s="193"/>
      <c r="AN21" s="193"/>
      <c r="AO21" s="193"/>
      <c r="AP21" s="193"/>
      <c r="AQ21" s="193"/>
      <c r="AS21" s="197"/>
    </row>
    <row r="22" spans="1:45" hidden="1">
      <c r="A22" s="193"/>
      <c r="B22" s="193"/>
      <c r="C22" s="288" t="str">
        <f>IF(AS22="","ซ่อนช่อง",CONCATENATE("6. ",VLOOKUP(AS22,Table1[#All],2,0)))</f>
        <v>ซ่อนช่อง</v>
      </c>
      <c r="D22" s="288"/>
      <c r="E22" s="288"/>
      <c r="F22" s="288"/>
      <c r="G22" s="288"/>
      <c r="H22" s="288"/>
      <c r="I22" s="288"/>
      <c r="J22" s="288"/>
      <c r="K22" s="288"/>
      <c r="L22" s="288"/>
      <c r="M22" s="288"/>
      <c r="N22" s="288"/>
      <c r="O22" s="194"/>
      <c r="P22" s="193" t="str">
        <f t="shared" si="2"/>
        <v/>
      </c>
      <c r="Q22" s="193"/>
      <c r="R22" s="193"/>
      <c r="S22" s="193"/>
      <c r="T22" s="193"/>
      <c r="U22" s="193"/>
      <c r="V22" s="193"/>
      <c r="W22" s="193" t="str">
        <f t="shared" si="3"/>
        <v/>
      </c>
      <c r="X22" s="193"/>
      <c r="Y22" s="193"/>
      <c r="Z22" s="193"/>
      <c r="AA22" s="193"/>
      <c r="AB22" s="193"/>
      <c r="AC22" s="193"/>
      <c r="AD22" s="287" t="str">
        <f>IF(AS22="","",VLOOKUP(AS22,Table1[#All],3,0))</f>
        <v/>
      </c>
      <c r="AE22" s="287"/>
      <c r="AF22" s="287"/>
      <c r="AG22" s="287"/>
      <c r="AH22" s="287"/>
      <c r="AI22" s="287"/>
      <c r="AJ22" s="287"/>
      <c r="AK22" s="287"/>
      <c r="AL22" s="195"/>
      <c r="AM22" s="193"/>
      <c r="AN22" s="193"/>
      <c r="AO22" s="193"/>
      <c r="AP22" s="193"/>
      <c r="AQ22" s="193"/>
      <c r="AS22" s="197"/>
    </row>
    <row r="23" spans="1:45" hidden="1">
      <c r="A23" s="193"/>
      <c r="B23" s="193"/>
      <c r="C23" s="288" t="str">
        <f>IF(AS23="","ซ่อนช่อง",CONCATENATE("7. ",VLOOKUP(AS23,Table1[#All],2,0)))</f>
        <v>ซ่อนช่อง</v>
      </c>
      <c r="D23" s="288"/>
      <c r="E23" s="288"/>
      <c r="F23" s="288"/>
      <c r="G23" s="288"/>
      <c r="H23" s="288"/>
      <c r="I23" s="288"/>
      <c r="J23" s="288"/>
      <c r="K23" s="288"/>
      <c r="L23" s="288"/>
      <c r="M23" s="288"/>
      <c r="N23" s="288"/>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xm:sqref>
        </x14:dataValidation>
        <x14:dataValidation type="list" allowBlank="1" showInputMessage="1" showErrorMessage="1" xr:uid="{FB083192-539C-44A9-BCF6-F46309CAB1B2}">
          <x14:formula1>
            <xm:f>Sheet1!$A$12:$A$41</xm:f>
          </x14:formula1>
          <xm:sqref>AS17:AS32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347</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ของศาลแพ่งธนบุรี ในคดีหมายเลขคดีดำที่ ผบ.1902/2558 คดีหมายเลขแดงที่ ผบ.2321/2558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นายอติเทพ กสิกร</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f>VLOOKUP(AN21,Table1[#All],3,0)</f>
        <v>3102300328643</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2025-03-31T09:11:24Z</cp:lastPrinted>
  <dcterms:created xsi:type="dcterms:W3CDTF">2016-06-06T16:13:57Z</dcterms:created>
  <dcterms:modified xsi:type="dcterms:W3CDTF">2025-03-31T09:11:25Z</dcterms:modified>
</cp:coreProperties>
</file>