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codeName="ThisWorkbook"/>
  <mc:AlternateContent xmlns:mc="http://schemas.openxmlformats.org/markup-compatibility/2006">
    <mc:Choice Requires="x15">
      <x15ac:absPath xmlns:x15ac="http://schemas.microsoft.com/office/spreadsheetml/2010/11/ac" url="Z:\AKADHAM\_\AKADHAM\AKADHAM\บอม\ที่ดิน 7-1-68\2818\"/>
    </mc:Choice>
  </mc:AlternateContent>
  <xr:revisionPtr revIDLastSave="0" documentId="8_{285441A6-9F0F-4634-8DA2-F26C2F1F7783}" xr6:coauthVersionLast="47" xr6:coauthVersionMax="47" xr10:uidLastSave="{00000000-0000-0000-0000-000000000000}"/>
  <bookViews>
    <workbookView xWindow="-120" yWindow="-120" windowWidth="29040" windowHeight="15720"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 i="35" l="1" a="1"/>
  <c r="D3" i="35" s="1"/>
  <c r="B5" i="35" a="1"/>
  <c r="B5" i="35" s="1"/>
  <c r="B3" i="35" a="1"/>
  <c r="B3" i="35" s="1"/>
  <c r="D2" i="35" a="1"/>
  <c r="D2" i="35" s="1"/>
  <c r="D5" i="35" a="1"/>
  <c r="D5" i="35" s="1"/>
  <c r="F5" i="35" a="1"/>
  <c r="F5" i="35" s="1"/>
  <c r="B4" i="35" a="1"/>
  <c r="B4" i="35" s="1"/>
  <c r="B2" i="35"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<sst xmlns="http://schemas.openxmlformats.org/spreadsheetml/2006/main" count="716" uniqueCount="353">
  <si>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</si>
  <si>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</si>
  <si>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</si>
  <si>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</si>
  <si>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</si>
  <si>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</si>
  <si>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</si>
  <si>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</si>
  <si>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</si>
  <si>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</si>
  <si>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</si>
  <si>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</si>
  <si>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</si>
  <si>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</si>
  <si>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</si>
  <si>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</si>
  <si>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</si>
  <si>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</si>
  <si>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</si>
  <si>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</si>
  <si>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</si>
  <si>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</si>
  <si>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</si>
  <si>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</si>
  <si>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</si>
  <si>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</si>
  <si>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</si>
  <si>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</si>
  <si>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</si>
  <si>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</si>
  <si>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</si>
  <si>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</si>
  <si>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</si>
  <si>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</si>
  <si>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</si>
  <si>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</si>
  <si>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</si>
  <si>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</si>
  <si>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</si>
  <si>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</si>
  <si>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</si>
  <si>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</si>
  <si>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</si>
  <si>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</si>
  <si>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</si>
  <si>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</si>
  <si>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</si>
  <si>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</si>
  <si>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</si>
  <si>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</si>
  <si>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</si>
  <si>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</si>
  <si>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</si>
  <si>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</si>
  <si>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</si>
  <si>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</si>
  <si>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</si>
  <si>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</si>
  <si>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</si>
  <si>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</si>
  <si>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</si>
  <si>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</si>
  <si>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</si>
  <si>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</si>
  <si>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</si>
  <si>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</si>
  <si>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</si>
  <si>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</si>
  <si>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</si>
  <si>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</si>
  <si>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</si>
  <si>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</si>
  <si>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</si>
  <si>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</si>
  <si>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</si>
  <si>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</si>
  <si>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</si>
  <si>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</si>
  <si>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</si>
  <si>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</si>
  <si>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</si>
  <si>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</si>
  <si>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</si>
  <si>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</si>
  <si>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</si>
  <si>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</si>
  <si>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</si>
  <si>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</si>
  <si>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</si>
  <si>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</si>
  <si>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</si>
  <si>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</si>
  <si>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</si>
  <si>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</si>
  <si>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</si>
  <si>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</si>
  <si>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</si>
  <si>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</si>
  <si>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</si>
  <si>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</si>
  <si>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</si>
  <si>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</si>
  <si>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</si>
  <si>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</si>
  <si>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</si>
  <si>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</si>
  <si>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</si>
  <si>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</si>
  <si>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</si>
  <si>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</si>
  <si>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</si>
  <si>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</si>
  <si>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</si>
  <si>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</si>
  <si>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</si>
  <si>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</si>
  <si>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</si>
  <si>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</si>
  <si>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</si>
  <si>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</si>
  <si>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</si>
  <si>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</si>
  <si>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</si>
  <si>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</si>
  <si>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</si>
  <si>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</si>
  <si>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</si>
  <si>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</si>
  <si>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</si>
  <si>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</si>
  <si>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</si>
  <si>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</si>
  <si>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</si>
  <si>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</si>
  <si>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</si>
  <si>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</si>
  <si>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</si>
  <si>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</si>
  <si>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</si>
  <si>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</si>
  <si>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</si>
  <si>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</si>
  <si>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</si>
  <si>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</si>
  <si>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</si>
  <si>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</si>
  <si>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</si>
  <si>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</si>
  <si>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</si>
  <si>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</si>
  <si>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</si>
  <si>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</si>
  <si>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</si>
  <si>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</si>
  <si>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</si>
  <si>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</si>
  <si>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</si>
  <si>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</si>
  <si>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</si>
  <si>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</si>
  <si>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</si>
  <si>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</si>
  <si>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</si>
  <si>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</si>
  <si>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</si>
  <si>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</si>
  <si>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</si>
  <si>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</si>
  <si>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</si>
  <si>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</si>
  <si>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</si>
  <si>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</si>
  <si>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</si>
  <si>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</si>
  <si>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</si>
  <si>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</si>
  <si>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</si>
  <si>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</si>
  <si>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</si>
  <si>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</si>
  <si>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</si>
  <si>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</si>
  <si>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</si>
  <si>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</si>
  <si>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</si>
  <si>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</si>
  <si>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</si>
  <si>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</si>
  <si>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</si>
  <si>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</si>
  <si>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</si>
  <si>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</si>
  <si>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</si>
  <si>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</si>
  <si>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</si>
  <si>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</si>
  <si>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</si>
  <si>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</si>
  <si>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</si>
  <si>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</si>
  <si>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</si>
  <si>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</si>
  <si>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</si>
  <si>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</si>
  <si>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</si>
  <si>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</si>
  <si>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</si>
  <si>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</si>
  <si>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</si>
  <si>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</si>
  <si>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</si>
  <si>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</si>
  <si>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</si>
  <si>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</si>
  <si>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</si>
  <si>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</si>
  <si>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</si>
  <si>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</si>
  <si>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</si>
  <si>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</si>
  <si>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</si>
  <si>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</si>
  <si>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</si>
  <si>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</si>
  <si>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</si>
  <si>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</si>
  <si>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</si>
  <si>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</si>
  <si>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</si>
  <si>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</si>
  <si>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</si>
  <si>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</si>
  <si>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</si>
  <si>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</si>
  <si>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</si>
  <si>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</si>
  <si>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</si>
  <si>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</si>
  <si>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</si>
  <si>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</si>
  <si>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</si>
  <si>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</si>
  <si>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</si>
  <si>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</si>
  <si>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</si>
  <si>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</si>
  <si>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</si>
  <si>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</si>
  <si>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</si>
  <si>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</si>
  <si>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</si>
  <si>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</si>
  <si>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</si>
  <si>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</si>
  <si>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</si>
  <si>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</si>
  <si>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</si>
  <si>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</si>
  <si>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</si>
  <si>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</si>
  <si>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</si>
  <si>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</si>
  <si>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</si>
  <si>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</si>
  <si>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</si>
  <si>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</si>
  <si>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</si>
  <si>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</si>
  <si>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</si>
  <si>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</si>
  <si>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</si>
  <si>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</si>
  <si>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</si>
  <si>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</si>
  <si>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</si>
  <si>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</si>
  <si>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</si>
  <si>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</si>
  <si>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</si>
  <si>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</si>
  <si>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</si>
  <si>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</si>
  <si>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</si>
  <si>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</si>
  <si>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</si>
  <si>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</si>
  <si>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</si>
  <si>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</si>
  <si>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</si>
  <si>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</si>
  <si>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</si>
  <si>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</si>
  <si>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</si>
  <si>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</si>
  <si>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</si>
  <si>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</si>
  <si>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</si>
  <si>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</si>
  <si>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</si>
  <si>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</si>
  <si>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</si>
  <si>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</si>
  <si>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</si>
  <si>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</si>
  <si>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</si>
  <si>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</si>
  <si>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</si>
  <si>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</si>
  <si>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</si>
  <si>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</si>
  <si>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</si>
  <si>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</si>
  <si>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</si>
  <si>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</si>
  <si>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</si>
  <si>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</si>
  <si>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</si>
  <si>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</si>
  <si>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</si>
  <si>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</si>
  <si>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</si>
  <si>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</si>
  <si>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</si>
  <si>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</si>
  <si>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</si>
  <si>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</si>
  <si>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</si>
  <si>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</si>
  <si>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</si>
  <si>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</si>
  <si>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</si>
  <si>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</si>
  <si>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</si>
  <si>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</si>
  <si>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</si>
  <si>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</si>
  <si>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</si>
  <si>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</si>
  <si>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</si>
  <si>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</si>
  <si>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</si>
  <si>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</si>
  <si>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</si>
  <si>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1866() - รายงานผลสืบทรัพย์ ราย นายสิงห์คำ จันทร์ใหม่ สาขาเซ็นทรัล แอร์พอร์ต พลาซ่า เชียงใหม่ (สืบรอบที่ 2) - ไม่พบทรัพย์</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</si>
  <si>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</si>
  <si>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</si>
  <si>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</si>
  <si>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</si>
  <si>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</si>
  <si>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จังหวัดเชียงเชียงใหม่</t>
  </si>
  <si>
    <t>นางสิทธิโชด ดาราวงษ์</t>
  </si>
  <si>
    <t>นายเพทาย พิสุทธิศุภร</t>
  </si>
  <si>
    <t>จังหวัดเชียงใหม่ สาขาแม่ริม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</si>
</sst>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t="str">
            <v>31
15</v>
          </cell>
          <cell r="BE1006" t="str">
            <v>1
1</v>
          </cell>
          <cell r="BF1006" t="str">
            <v>2567
2567</v>
          </cell>
          <cell r="BG1006"/>
          <cell r="BH1006"/>
          <cell r="BI1006"/>
          <cell r="BJ1006"/>
          <cell r="BK1006"/>
          <cell r="BL1006" t="str">
            <v>นายธนบดี ผันผาย</v>
          </cell>
          <cell r="BM1006">
            <v>883162011219</v>
          </cell>
          <cell r="BN1006"/>
          <cell r="BO1006"/>
          <cell r="BP1006"/>
          <cell r="BQ1006">
            <v>7</v>
          </cell>
          <cell r="BR1006">
            <v>2567</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v>8</v>
          </cell>
          <cell r="BQ1120">
            <v>7</v>
          </cell>
          <cell r="BR1120">
            <v>2567</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cell r="CK1120"/>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t="str">
            <v>ผบ.3079</v>
          </cell>
          <cell r="W1150">
            <v>2562</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t="str">
            <v>ผบ.3166</v>
          </cell>
          <cell r="W1151">
            <v>2563</v>
          </cell>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t="str">
            <v>ผบ.4486</v>
          </cell>
          <cell r="W1158">
            <v>2562</v>
          </cell>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Q1172"/>
          <cell r="R1172"/>
          <cell r="S1172" t="str">
            <v>แขวงเชียงใหม่</v>
          </cell>
          <cell r="T1172" t="str">
            <v>ผบE3222</v>
          </cell>
          <cell r="U1172" t="str">
            <v>2565</v>
          </cell>
          <cell r="V1172" t="str">
            <v>ผบE5803</v>
          </cell>
          <cell r="W1172">
            <v>2565</v>
          </cell>
          <cell r="X1172">
            <v>15</v>
          </cell>
          <cell r="Y1172">
            <v>8</v>
          </cell>
          <cell r="Z1172">
            <v>2565</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นางอัมพร แสนใจ</v>
          </cell>
          <cell r="BM1172">
            <v>888165010013</v>
          </cell>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t="str">
            <v>ผบE874</v>
          </cell>
          <cell r="W1229">
            <v>2565</v>
          </cell>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 xml:space="preserve">  </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ผบE08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แขวงเชียงใหม่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แขวงเชียงใหม่</v>
          </cell>
          <cell r="T1683" t="str">
            <v>ผบE1572</v>
          </cell>
          <cell r="U1683">
            <v>2565</v>
          </cell>
          <cell r="V1683" t="str">
            <v>ผบE2607</v>
          </cell>
          <cell r="W1683">
            <v>2565</v>
          </cell>
          <cell r="X1683">
            <v>11</v>
          </cell>
          <cell r="Y1683">
            <v>5</v>
          </cell>
          <cell r="Z1683">
            <v>2565</v>
          </cell>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t="str">
            <v>ผบE3616</v>
          </cell>
          <cell r="W1688">
            <v>2566</v>
          </cell>
          <cell r="X1688"/>
          <cell r="Y1688"/>
          <cell r="Z1688"/>
          <cell r="AA1688">
            <v>23</v>
          </cell>
          <cell r="AB1688">
            <v>5</v>
          </cell>
          <cell r="AC1688">
            <v>2566</v>
          </cell>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cell r="D1731"/>
          <cell r="E1731"/>
          <cell r="F1731"/>
          <cell r="G1731">
            <v>800075486517</v>
          </cell>
          <cell r="H1731" t="str">
            <v>นาย</v>
          </cell>
          <cell r="I1731" t="str">
            <v>ไชยยันต์</v>
          </cell>
          <cell r="J1731" t="str">
            <v>ยาพรม</v>
          </cell>
          <cell r="K1731"/>
          <cell r="L1731" t="str">
            <v>ไชยปราการ</v>
          </cell>
          <cell r="M1731" t="str">
            <v>เชียงใหม่ 2</v>
          </cell>
          <cell r="N1731">
            <v>8</v>
          </cell>
          <cell r="O1731"/>
          <cell r="P1731"/>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AA1731"/>
          <cell r="AB1731"/>
          <cell r="AC1731"/>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t="str">
            <v>สืบทรัพย์</v>
          </cell>
          <cell r="BC1731"/>
          <cell r="BD1731"/>
          <cell r="BE1731"/>
          <cell r="BF1731"/>
          <cell r="BG1731"/>
          <cell r="BH1731"/>
          <cell r="BI1731"/>
          <cell r="BJ1731"/>
          <cell r="BK1731"/>
          <cell r="BL1731" t="str">
            <v>นายไชยยันต์ ยาพรม</v>
          </cell>
          <cell r="BM1731">
            <v>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P1777"/>
          <cell r="Q1777"/>
          <cell r="R1777"/>
          <cell r="S1777" t="str">
            <v>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O1778"/>
          <cell r="P1778"/>
          <cell r="Q1778"/>
          <cell r="R1778"/>
          <cell r="S1778" t="str">
            <v>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O1779"/>
          <cell r="P1779"/>
          <cell r="Q1779"/>
          <cell r="R1779"/>
          <cell r="S1779" t="str">
            <v>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O1780"/>
          <cell r="P1780"/>
          <cell r="Q1780"/>
          <cell r="R1780"/>
          <cell r="S1780" t="str">
            <v>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O1781"/>
          <cell r="P1781"/>
          <cell r="Q1781"/>
          <cell r="R1781"/>
          <cell r="S1781" t="str">
            <v>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O1782"/>
          <cell r="P1782"/>
          <cell r="Q1782"/>
          <cell r="R1782"/>
          <cell r="S1782" t="str">
            <v>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O1783"/>
          <cell r="P1783"/>
          <cell r="Q1783"/>
          <cell r="R1783"/>
          <cell r="S1783" t="str">
            <v>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O1784"/>
          <cell r="P1784"/>
          <cell r="Q1784"/>
          <cell r="R1784"/>
          <cell r="S1784" t="str">
            <v>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v>1784</v>
          </cell>
          <cell r="D1789"/>
          <cell r="E1789"/>
          <cell r="F1789"/>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O1789"/>
          <cell r="P1789"/>
          <cell r="Q1789"/>
          <cell r="R1789"/>
          <cell r="S1789" t="str">
            <v>แขวงเชียงใหม่</v>
          </cell>
          <cell r="T1789" t="str">
            <v>ผบE5353</v>
          </cell>
          <cell r="U1789">
            <v>2565</v>
          </cell>
          <cell r="V1789" t="str">
            <v>ผบE311</v>
          </cell>
          <cell r="W1789">
            <v>2566</v>
          </cell>
          <cell r="X1789">
            <v>23</v>
          </cell>
          <cell r="Y1789">
            <v>1</v>
          </cell>
          <cell r="Z1789">
            <v>2566</v>
          </cell>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นายพรมงคล ตาแก้ว</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2633</v>
          </cell>
          <cell r="C1790">
            <v>1785</v>
          </cell>
          <cell r="D1790"/>
          <cell r="E1790"/>
          <cell r="F1790"/>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O1790"/>
          <cell r="P1790"/>
          <cell r="Q1790"/>
          <cell r="R1790"/>
          <cell r="S1790" t="str">
            <v>จังหวัดเชียงใหม่</v>
          </cell>
          <cell r="T1790" t="str">
            <v>ผบ1244</v>
          </cell>
          <cell r="U1790">
            <v>2561</v>
          </cell>
          <cell r="V1790" t="str">
            <v>ผบ1730</v>
          </cell>
          <cell r="W1790">
            <v>2561</v>
          </cell>
          <cell r="X1790"/>
          <cell r="Y1790"/>
          <cell r="Z1790"/>
          <cell r="AA1790">
            <v>26</v>
          </cell>
          <cell r="AB1790">
            <v>7</v>
          </cell>
          <cell r="AC1790">
            <v>2561</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นางสาวนันทิยา นวฐิติกุล</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2634</v>
          </cell>
          <cell r="C1791">
            <v>1786</v>
          </cell>
          <cell r="D1791"/>
          <cell r="E1791"/>
          <cell r="F1791"/>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O1791"/>
          <cell r="P1791"/>
          <cell r="Q1791"/>
          <cell r="R1791"/>
          <cell r="S1791" t="str">
            <v>แขวงเชียงใหม่</v>
          </cell>
          <cell r="T1791" t="str">
            <v>ผบ.4830</v>
          </cell>
          <cell r="U1791">
            <v>2562</v>
          </cell>
          <cell r="V1791" t="str">
            <v>ผบ.4990</v>
          </cell>
          <cell r="W1791">
            <v>2562</v>
          </cell>
          <cell r="X1791"/>
          <cell r="Y1791"/>
          <cell r="Z1791"/>
          <cell r="AA1791">
            <v>16</v>
          </cell>
          <cell r="AB1791">
            <v>6</v>
          </cell>
          <cell r="AC1791">
            <v>2562</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นายณัฐวัฒน์ วรเมธากร</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2635</v>
          </cell>
          <cell r="C1792">
            <v>1787</v>
          </cell>
          <cell r="D1792"/>
          <cell r="E1792"/>
          <cell r="F1792"/>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Q1792"/>
          <cell r="R1792"/>
          <cell r="S1792" t="str">
            <v>แขวงเชียงใหม่</v>
          </cell>
          <cell r="T1792" t="str">
            <v>ผบE9605</v>
          </cell>
          <cell r="U1792">
            <v>2566</v>
          </cell>
          <cell r="V1792" t="str">
            <v>ผบE10980</v>
          </cell>
          <cell r="W1792">
            <v>2566</v>
          </cell>
          <cell r="X1792"/>
          <cell r="Y1792"/>
          <cell r="Z1792"/>
          <cell r="AA1792">
            <v>17</v>
          </cell>
          <cell r="AB1792">
            <v>11</v>
          </cell>
          <cell r="AC1792">
            <v>2566</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นายดาวชัย สุกันทา</v>
          </cell>
          <cell r="BM1792">
            <v>888166010339</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2636</v>
          </cell>
          <cell r="C1793">
            <v>1788</v>
          </cell>
          <cell r="D1793"/>
          <cell r="E1793"/>
          <cell r="F1793"/>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O1793"/>
          <cell r="P1793"/>
          <cell r="Q1793"/>
          <cell r="R1793"/>
          <cell r="S1793" t="str">
            <v>จังหวัดฮอด</v>
          </cell>
          <cell r="T1793" t="str">
            <v>ผบE715</v>
          </cell>
          <cell r="U1793">
            <v>2566</v>
          </cell>
          <cell r="V1793" t="str">
            <v>ผบE898</v>
          </cell>
          <cell r="W1793">
            <v>2566</v>
          </cell>
          <cell r="X1793"/>
          <cell r="Y1793"/>
          <cell r="Z1793"/>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นายทีแป จารุเมธาวี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2637</v>
          </cell>
          <cell r="C1794">
            <v>1789</v>
          </cell>
          <cell r="D1794"/>
          <cell r="E1794"/>
          <cell r="F1794"/>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O1794"/>
          <cell r="P1794"/>
          <cell r="Q1794"/>
          <cell r="R1794"/>
          <cell r="S1794" t="str">
            <v>จังหวัดเชียงใหม่</v>
          </cell>
          <cell r="T1794" t="str">
            <v>ผบE1518</v>
          </cell>
          <cell r="U1794">
            <v>2566</v>
          </cell>
          <cell r="V1794" t="str">
            <v>ผบE1902</v>
          </cell>
          <cell r="W1794">
            <v>2566</v>
          </cell>
          <cell r="X1794">
            <v>16</v>
          </cell>
          <cell r="Y1794">
            <v>10</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นายสุขคำ ป๊อกแก้ว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2638</v>
          </cell>
          <cell r="C1795">
            <v>1790</v>
          </cell>
          <cell r="D1795"/>
          <cell r="E1795"/>
          <cell r="F1795"/>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O1795"/>
          <cell r="P1795"/>
          <cell r="Q1795"/>
          <cell r="R1795"/>
          <cell r="S1795" t="str">
            <v>จังหวัดฮอด</v>
          </cell>
          <cell r="T1795" t="str">
            <v>ผบE707</v>
          </cell>
          <cell r="U1795">
            <v>2566</v>
          </cell>
          <cell r="V1795" t="str">
            <v>ผบE897</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นายยุทรพัทธ์ พรพชรเดช</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2639</v>
          </cell>
          <cell r="C1796">
            <v>1791</v>
          </cell>
          <cell r="D1796"/>
          <cell r="E1796"/>
          <cell r="F1796"/>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O1796"/>
          <cell r="P1796"/>
          <cell r="Q1796"/>
          <cell r="R1796"/>
          <cell r="S1796" t="str">
            <v>จังหวัดฮอด</v>
          </cell>
          <cell r="T1796" t="str">
            <v>ผบE720</v>
          </cell>
          <cell r="U1796">
            <v>2566</v>
          </cell>
          <cell r="V1796" t="str">
            <v>ผบE904</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นางสาวชุลีมาส บุญเทียม</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2640</v>
          </cell>
          <cell r="C1797">
            <v>1792</v>
          </cell>
          <cell r="D1797"/>
          <cell r="E1797"/>
          <cell r="F1797"/>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O1797"/>
          <cell r="P1797"/>
          <cell r="Q1797"/>
          <cell r="R1797"/>
          <cell r="S1797" t="str">
            <v>แขวงเชียงใหม่</v>
          </cell>
          <cell r="T1797" t="str">
            <v>ผบE6890</v>
          </cell>
          <cell r="U1797">
            <v>2566</v>
          </cell>
          <cell r="V1797" t="str">
            <v>ผบE11045</v>
          </cell>
          <cell r="W1797">
            <v>2566</v>
          </cell>
          <cell r="X1797">
            <v>20</v>
          </cell>
          <cell r="Y1797">
            <v>11</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นายณัฐวุฒิ สุนันตา</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2641</v>
          </cell>
          <cell r="C1798">
            <v>1793</v>
          </cell>
          <cell r="D1798"/>
          <cell r="E1798"/>
          <cell r="F1798"/>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O1798"/>
          <cell r="P1798"/>
          <cell r="Q1798"/>
          <cell r="R1798"/>
          <cell r="S1798" t="str">
            <v>จังหวัดฮอด</v>
          </cell>
          <cell r="T1798" t="str">
            <v>ผบE710</v>
          </cell>
          <cell r="U1798">
            <v>2566</v>
          </cell>
          <cell r="V1798" t="str">
            <v>ผบE901</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นายสุทัศน์ ยงศักดิ์วัฒน์</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2642</v>
          </cell>
          <cell r="C1799">
            <v>1794</v>
          </cell>
          <cell r="D1799"/>
          <cell r="E1799"/>
          <cell r="F1799"/>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O1799"/>
          <cell r="P1799"/>
          <cell r="Q1799"/>
          <cell r="R1799"/>
          <cell r="S1799" t="str">
            <v>จังหวัดฮอด</v>
          </cell>
          <cell r="T1799" t="str">
            <v>ผบE719</v>
          </cell>
          <cell r="U1799">
            <v>2566</v>
          </cell>
          <cell r="V1799" t="str">
            <v>ผบE899</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นางสาวจันทร์ เป็งติ๊บ</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2643</v>
          </cell>
          <cell r="C1800">
            <v>1795</v>
          </cell>
          <cell r="D1800"/>
          <cell r="E1800"/>
          <cell r="F1800"/>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Q1800"/>
          <cell r="R1800"/>
          <cell r="S1800" t="str">
            <v>จังหวัดฮอด</v>
          </cell>
          <cell r="T1800" t="str">
            <v>ผบE712</v>
          </cell>
          <cell r="U1800">
            <v>2566</v>
          </cell>
          <cell r="V1800" t="str">
            <v>ผบE902</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นางสาวนันทัชพร ไหวยะ</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2644</v>
          </cell>
          <cell r="C1801">
            <v>1796</v>
          </cell>
          <cell r="D1801"/>
          <cell r="E1801"/>
          <cell r="F1801"/>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Q1801"/>
          <cell r="R1801"/>
          <cell r="S1801" t="str">
            <v>จังหวัดฮอด</v>
          </cell>
          <cell r="T1801" t="str">
            <v>ผบE856</v>
          </cell>
          <cell r="U1801">
            <v>2566</v>
          </cell>
          <cell r="V1801" t="str">
            <v>ผบE1101</v>
          </cell>
          <cell r="W1801">
            <v>2566</v>
          </cell>
          <cell r="X1801">
            <v>18</v>
          </cell>
          <cell r="Y1801">
            <v>9</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นายสุวิวัตร พุทธา</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2645</v>
          </cell>
          <cell r="C1802">
            <v>1797</v>
          </cell>
          <cell r="D1802"/>
          <cell r="E1802"/>
          <cell r="F1802"/>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O1802"/>
          <cell r="P1802"/>
          <cell r="Q1802"/>
          <cell r="R1802"/>
          <cell r="S1802" t="str">
            <v>จังหวัดฮอด</v>
          </cell>
          <cell r="T1802" t="str">
            <v>ผบE718</v>
          </cell>
          <cell r="U1802">
            <v>2566</v>
          </cell>
          <cell r="V1802" t="str">
            <v>ผบE903</v>
          </cell>
          <cell r="W1802">
            <v>2566</v>
          </cell>
          <cell r="X1802">
            <v>26</v>
          </cell>
          <cell r="Y1802">
            <v>7</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นางธารารัตน์ ดีคำ</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2646</v>
          </cell>
          <cell r="C1803">
            <v>1798</v>
          </cell>
          <cell r="D1803"/>
          <cell r="E1803"/>
          <cell r="F1803"/>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O1803"/>
          <cell r="P1803"/>
          <cell r="Q1803"/>
          <cell r="R1803"/>
          <cell r="S1803" t="str">
            <v>แขวงเชียงใหม่</v>
          </cell>
          <cell r="T1803" t="str">
            <v>ผบE6885</v>
          </cell>
          <cell r="U1803">
            <v>2566</v>
          </cell>
          <cell r="V1803" t="str">
            <v>ผบE8677</v>
          </cell>
          <cell r="W1803">
            <v>2566</v>
          </cell>
          <cell r="X1803">
            <v>25</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นางคริษฐา พัฒนไพรงาม</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2647</v>
          </cell>
          <cell r="C1804">
            <v>1799</v>
          </cell>
          <cell r="D1804"/>
          <cell r="E1804"/>
          <cell r="F1804"/>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O1804"/>
          <cell r="P1804"/>
          <cell r="Q1804"/>
          <cell r="R1804"/>
          <cell r="S1804" t="str">
            <v>จังหวัดฮอด</v>
          </cell>
          <cell r="T1804" t="str">
            <v>ผบE854</v>
          </cell>
          <cell r="U1804">
            <v>2566</v>
          </cell>
          <cell r="V1804" t="str">
            <v>ผบE1100</v>
          </cell>
          <cell r="W1804">
            <v>2566</v>
          </cell>
          <cell r="X1804">
            <v>18</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นายบุญมา วนาเดชสกุล</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2648</v>
          </cell>
          <cell r="C1805">
            <v>1800</v>
          </cell>
          <cell r="D1805"/>
          <cell r="E1805"/>
          <cell r="F1805"/>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O1805"/>
          <cell r="P1805"/>
          <cell r="Q1805"/>
          <cell r="R1805"/>
          <cell r="S1805" t="str">
            <v>จังหวัดฮอด</v>
          </cell>
          <cell r="T1805" t="str">
            <v>ผบE800</v>
          </cell>
          <cell r="U1805">
            <v>2565</v>
          </cell>
          <cell r="V1805" t="str">
            <v>ผบE900</v>
          </cell>
          <cell r="W1805">
            <v>2565</v>
          </cell>
          <cell r="X1805">
            <v>22</v>
          </cell>
          <cell r="Y1805">
            <v>11</v>
          </cell>
          <cell r="Z1805">
            <v>2565</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นางธีธิดา มาคำ</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2649</v>
          </cell>
          <cell r="C1806">
            <v>1801</v>
          </cell>
          <cell r="D1806"/>
          <cell r="E1806"/>
          <cell r="F1806"/>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O1806"/>
          <cell r="P1806"/>
          <cell r="Q1806"/>
          <cell r="R1806"/>
          <cell r="S1806" t="str">
            <v>แขวงเชียงใหม่</v>
          </cell>
          <cell r="T1806" t="str">
            <v>ผบE1469</v>
          </cell>
          <cell r="U1806">
            <v>2566</v>
          </cell>
          <cell r="V1806" t="str">
            <v>ผบE5007</v>
          </cell>
          <cell r="W1806">
            <v>2566</v>
          </cell>
          <cell r="X1806">
            <v>26</v>
          </cell>
          <cell r="Y1806">
            <v>6</v>
          </cell>
          <cell r="Z1806">
            <v>2566</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นางสุนทรี พานิชเจริญ</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2650</v>
          </cell>
          <cell r="C1807">
            <v>1802</v>
          </cell>
          <cell r="D1807"/>
          <cell r="E1807"/>
          <cell r="F1807"/>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O1807"/>
          <cell r="P1807"/>
          <cell r="Q1807"/>
          <cell r="R1807"/>
          <cell r="S1807" t="str">
            <v>แขวงเชียงใหม่</v>
          </cell>
          <cell r="T1807" t="str">
            <v>ผบE8963</v>
          </cell>
          <cell r="U1807">
            <v>2566</v>
          </cell>
          <cell r="V1807" t="str">
            <v>ผบE260</v>
          </cell>
          <cell r="W1807">
            <v>2567</v>
          </cell>
          <cell r="X1807">
            <v>16</v>
          </cell>
          <cell r="Y1807">
            <v>1</v>
          </cell>
          <cell r="Z1807">
            <v>2567</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นางอารี เนตรคำยวง</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2651</v>
          </cell>
          <cell r="C1808">
            <v>1802</v>
          </cell>
          <cell r="D1808"/>
          <cell r="E1808"/>
          <cell r="F1808"/>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Q1808"/>
          <cell r="R1808"/>
          <cell r="S1808" t="str">
            <v>แขวงเชียงใหม่</v>
          </cell>
          <cell r="T1808" t="str">
            <v>ผบE8962</v>
          </cell>
          <cell r="U1808">
            <v>2566</v>
          </cell>
          <cell r="V1808" t="str">
            <v>ผบE11123</v>
          </cell>
          <cell r="W1808">
            <v>2566</v>
          </cell>
          <cell r="X1808"/>
          <cell r="Y1808"/>
          <cell r="Z1808"/>
          <cell r="AA1808">
            <v>21</v>
          </cell>
          <cell r="AB1808">
            <v>11</v>
          </cell>
          <cell r="AC1808">
            <v>2566</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นายธนัช สุวรรณโฉม</v>
          </cell>
          <cell r="BM1808">
            <v>888166010308</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2652</v>
          </cell>
          <cell r="C1809">
            <v>1803</v>
          </cell>
          <cell r="D1809"/>
          <cell r="E1809"/>
          <cell r="F1809"/>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X1809"/>
          <cell r="Y1809"/>
          <cell r="Z1809"/>
          <cell r="AA1809">
            <v>28</v>
          </cell>
          <cell r="AB1809">
            <v>1</v>
          </cell>
          <cell r="AC1809">
            <v>2563</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นางสาวนฤมล พรมเทศ</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2653</v>
          </cell>
          <cell r="C1810">
            <v>1804</v>
          </cell>
          <cell r="D1810"/>
          <cell r="E1810"/>
          <cell r="F1810"/>
          <cell r="G1810"/>
          <cell r="H1810" t="str">
            <v>นาย</v>
          </cell>
          <cell r="I1810" t="str">
            <v>สถาพร</v>
          </cell>
          <cell r="J1810" t="str">
            <v>อินเป็ง</v>
          </cell>
          <cell r="K1810" t="str">
            <v>3-5015-00448-25-7</v>
          </cell>
          <cell r="L1810" t="str">
            <v>บิ๊กซี หางดง</v>
          </cell>
          <cell r="M1810" t="str">
            <v>เชียงใหม่ 3</v>
          </cell>
          <cell r="N1810">
            <v>8</v>
          </cell>
          <cell r="O1810"/>
          <cell r="P1810"/>
          <cell r="Q1810"/>
          <cell r="R1810"/>
          <cell r="S1810" t="str">
            <v>แขวงเชียงใหม่</v>
          </cell>
          <cell r="T1810" t="str">
            <v>ผบE320</v>
          </cell>
          <cell r="U1810">
            <v>2566</v>
          </cell>
          <cell r="V1810" t="str">
            <v>ผบE3636</v>
          </cell>
          <cell r="W1810">
            <v>2566</v>
          </cell>
          <cell r="X1810"/>
          <cell r="Y1810"/>
          <cell r="Z1810"/>
          <cell r="AA1810">
            <v>23</v>
          </cell>
          <cell r="AB1810">
            <v>5</v>
          </cell>
          <cell r="AC1810">
            <v>2566</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นายสถาพร อินเป็ง</v>
          </cell>
          <cell r="BM1810">
            <v>800100167538</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O1811"/>
          <cell r="P1811"/>
          <cell r="Q1811"/>
          <cell r="R1811"/>
          <cell r="S1811" t="str">
            <v>แขวงเชียงใหม่</v>
          </cell>
          <cell r="T1811" t="str">
            <v>ผบE545</v>
          </cell>
          <cell r="U1811">
            <v>2563</v>
          </cell>
          <cell r="V1811" t="str">
            <v>ผบE1066</v>
          </cell>
          <cell r="W1811">
            <v>2563</v>
          </cell>
          <cell r="X1811">
            <v>21</v>
          </cell>
          <cell r="Y1811">
            <v>9</v>
          </cell>
          <cell r="Z1811">
            <v>2563</v>
          </cell>
          <cell r="AA1811"/>
          <cell r="AB1811"/>
          <cell r="AC1811"/>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นายอุทัย ภู่ภักดี</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O1812"/>
          <cell r="P1812"/>
          <cell r="Q1812"/>
          <cell r="R1812"/>
          <cell r="S1812" t="str">
            <v>จังหวัดเชียงใหม่</v>
          </cell>
          <cell r="T1812" t="str">
            <v>ผบ 1375</v>
          </cell>
          <cell r="U1812">
            <v>2563</v>
          </cell>
          <cell r="V1812" t="str">
            <v>ผบ 2547</v>
          </cell>
          <cell r="W1812">
            <v>2563</v>
          </cell>
          <cell r="X1812"/>
          <cell r="Y1812"/>
          <cell r="Z1812"/>
          <cell r="AA1812">
            <v>19</v>
          </cell>
          <cell r="AB1812">
            <v>10</v>
          </cell>
          <cell r="AC1812">
            <v>2563</v>
          </cell>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พ.อ.อ.หรือนายไกรธวัช วิริยะ</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2656</v>
          </cell>
          <cell r="C1813">
            <v>1807</v>
          </cell>
          <cell r="D1813"/>
          <cell r="E1813"/>
          <cell r="F1813"/>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O1813"/>
          <cell r="P1813"/>
          <cell r="Q1813"/>
          <cell r="R1813"/>
          <cell r="S1813" t="str">
            <v>แขวงเชียงใหม่</v>
          </cell>
          <cell r="T1813" t="str">
            <v>ผบE7795</v>
          </cell>
          <cell r="U1813">
            <v>2565</v>
          </cell>
          <cell r="V1813" t="str">
            <v>ผบE809</v>
          </cell>
          <cell r="W1813">
            <v>2566</v>
          </cell>
          <cell r="X1813">
            <v>7</v>
          </cell>
          <cell r="Y1813">
            <v>2</v>
          </cell>
          <cell r="Z1813">
            <v>2566</v>
          </cell>
          <cell r="AA1813"/>
          <cell r="AB1813"/>
          <cell r="AC1813"/>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นายอมร ไทยกรณ์</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2657</v>
          </cell>
          <cell r="C1814">
            <v>1808</v>
          </cell>
          <cell r="D1814"/>
          <cell r="E1814"/>
          <cell r="F1814"/>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O1814"/>
          <cell r="P1814"/>
          <cell r="Q1814"/>
          <cell r="R1814"/>
          <cell r="S1814" t="str">
            <v>แขวงเชียงใหม่</v>
          </cell>
          <cell r="T1814" t="str">
            <v>ผบ.9763</v>
          </cell>
          <cell r="U1814">
            <v>2558</v>
          </cell>
          <cell r="V1814" t="str">
            <v>ผบ.10218</v>
          </cell>
          <cell r="W1814">
            <v>2558</v>
          </cell>
          <cell r="X1814"/>
          <cell r="Y1814"/>
          <cell r="Z1814"/>
          <cell r="AA1814">
            <v>25</v>
          </cell>
          <cell r="AB1814">
            <v>12</v>
          </cell>
          <cell r="AC1814">
            <v>2558</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นางสาวไข่มุกหรือพภัสสรณ์ เมฆโปธิ</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2658</v>
          </cell>
          <cell r="C1815">
            <v>1809</v>
          </cell>
          <cell r="D1815"/>
          <cell r="E1815"/>
          <cell r="F1815"/>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P1815"/>
          <cell r="Q1815"/>
          <cell r="R1815"/>
          <cell r="S1815" t="str">
            <v>แขวงเชียงใหม่</v>
          </cell>
          <cell r="T1815" t="str">
            <v>ผบ.4089</v>
          </cell>
          <cell r="U1815">
            <v>2562</v>
          </cell>
          <cell r="V1815" t="str">
            <v>ผบ.4887</v>
          </cell>
          <cell r="W1815">
            <v>2562</v>
          </cell>
          <cell r="X1815"/>
          <cell r="Y1815"/>
          <cell r="Z1815"/>
          <cell r="AA1815">
            <v>15</v>
          </cell>
          <cell r="AB1815">
            <v>6</v>
          </cell>
          <cell r="AC1815">
            <v>2562</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นายณัฐกานต์ เครือฟู</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2659</v>
          </cell>
          <cell r="C1816">
            <v>1810</v>
          </cell>
          <cell r="D1816">
            <v>13</v>
          </cell>
          <cell r="E1816">
            <v>6</v>
          </cell>
          <cell r="F1816">
            <v>2567</v>
          </cell>
          <cell r="G1816"/>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O1816"/>
          <cell r="P1816"/>
          <cell r="Q1816"/>
          <cell r="R1816"/>
          <cell r="S1816" t="str">
            <v>แขวงเชียงดาว</v>
          </cell>
          <cell r="T1816" t="str">
            <v>ผบE871</v>
          </cell>
          <cell r="U1816">
            <v>2566</v>
          </cell>
          <cell r="V1816" t="str">
            <v>ผบE951</v>
          </cell>
          <cell r="W1816">
            <v>2566</v>
          </cell>
          <cell r="X1816">
            <v>4</v>
          </cell>
          <cell r="Y1816">
            <v>8</v>
          </cell>
          <cell r="Z1816">
            <v>2566</v>
          </cell>
          <cell r="AA1816"/>
          <cell r="AB1816"/>
          <cell r="AC1816"/>
          <cell r="AD1816"/>
          <cell r="AE1816"/>
          <cell r="AF1816"/>
          <cell r="AG1816"/>
          <cell r="AH1816"/>
          <cell r="AI1816"/>
          <cell r="AJ1816"/>
          <cell r="AK1816"/>
          <cell r="AL1816"/>
          <cell r="AM1816"/>
          <cell r="AN1816"/>
          <cell r="AO1816"/>
          <cell r="AP1816"/>
          <cell r="AQ1816"/>
          <cell r="AR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Q1817"/>
          <cell r="R1817"/>
          <cell r="S1817" t="str">
            <v>แขวงเชียงใหม่</v>
          </cell>
          <cell r="T1817" t="str">
            <v>ผบE3554</v>
          </cell>
          <cell r="U1817">
            <v>2565</v>
          </cell>
          <cell r="V1817" t="str">
            <v>ผบE5840</v>
          </cell>
          <cell r="W1817">
            <v>2565</v>
          </cell>
          <cell r="X1817">
            <v>15</v>
          </cell>
          <cell r="Y1817">
            <v>8</v>
          </cell>
          <cell r="Z1817">
            <v>2565</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นายชัยรัช พงศ์ปัน</v>
          </cell>
          <cell r="BM1817">
            <v>883265010387</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O1818"/>
          <cell r="P1818"/>
          <cell r="Q1818"/>
          <cell r="R1818"/>
          <cell r="S1818" t="str">
            <v>แขวงเชียงใหม่</v>
          </cell>
          <cell r="T1818" t="str">
            <v>ผบE384</v>
          </cell>
          <cell r="U1818">
            <v>2566</v>
          </cell>
          <cell r="V1818" t="str">
            <v>ผบE2276</v>
          </cell>
          <cell r="W1818">
            <v>2566</v>
          </cell>
          <cell r="X1818"/>
          <cell r="Y1818"/>
          <cell r="Z1818"/>
          <cell r="AA1818">
            <v>24</v>
          </cell>
          <cell r="AB1818">
            <v>4</v>
          </cell>
          <cell r="AC1818">
            <v>2566</v>
          </cell>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นางสาวเบญจรักษ์ หน่อตุ้ย</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O1819"/>
          <cell r="P1819"/>
          <cell r="Q1819"/>
          <cell r="R1819"/>
          <cell r="S1819" t="str">
            <v>จังหวัดฮอด</v>
          </cell>
          <cell r="T1819" t="str">
            <v>ผบE794</v>
          </cell>
          <cell r="U1819">
            <v>2565</v>
          </cell>
          <cell r="V1819" t="str">
            <v>ผบE957</v>
          </cell>
          <cell r="W1819">
            <v>2565</v>
          </cell>
          <cell r="X1819">
            <v>13</v>
          </cell>
          <cell r="Y1819">
            <v>12</v>
          </cell>
          <cell r="Z1819">
            <v>2565</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t="str">
            <v>คำสั่งสืบทรัพย์วันที่ 13/06/2567//รายงานวันที่ 27/7/2567</v>
          </cell>
          <cell r="BC1819"/>
          <cell r="BD1819"/>
          <cell r="BE1819"/>
          <cell r="BF1819"/>
          <cell r="BG1819"/>
          <cell r="BH1819"/>
          <cell r="BI1819"/>
          <cell r="BJ1819"/>
          <cell r="BK1819"/>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O1820"/>
          <cell r="P1820"/>
          <cell r="Q1820"/>
          <cell r="R1820"/>
          <cell r="S1820" t="str">
            <v>แขวงเชียงใหม่</v>
          </cell>
          <cell r="T1820" t="str">
            <v>ผบE382</v>
          </cell>
          <cell r="U1820">
            <v>2566</v>
          </cell>
          <cell r="V1820" t="str">
            <v>ผบE2268</v>
          </cell>
          <cell r="W1820">
            <v>2566</v>
          </cell>
          <cell r="X1820">
            <v>24</v>
          </cell>
          <cell r="Y1820">
            <v>4</v>
          </cell>
          <cell r="Z1820">
            <v>2566</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นายบัณฑิต บริหาร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O1821"/>
          <cell r="P1821"/>
          <cell r="Q1821"/>
          <cell r="R1821"/>
          <cell r="S1821" t="str">
            <v>แขวงเชียงใหม่</v>
          </cell>
          <cell r="T1821" t="str">
            <v>ผบE1435</v>
          </cell>
          <cell r="U1821">
            <v>2566</v>
          </cell>
          <cell r="V1821" t="str">
            <v>ผบE3290</v>
          </cell>
          <cell r="W1821">
            <v>2566</v>
          </cell>
          <cell r="X1821"/>
          <cell r="Y1821"/>
          <cell r="Z1821"/>
          <cell r="AA1821">
            <v>16</v>
          </cell>
          <cell r="AB1821">
            <v>5</v>
          </cell>
          <cell r="AC1821">
            <v>2566</v>
          </cell>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นางสาวดารารัตน์ ฟูเดช</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O1822"/>
          <cell r="P1822"/>
          <cell r="Q1822"/>
          <cell r="R1822"/>
          <cell r="S1822" t="str">
            <v>แขวงเชียงใหม่</v>
          </cell>
          <cell r="T1822" t="str">
            <v>ผบE303</v>
          </cell>
          <cell r="U1822">
            <v>2566</v>
          </cell>
          <cell r="V1822" t="str">
            <v>ผบE3595</v>
          </cell>
          <cell r="W1822">
            <v>2566</v>
          </cell>
          <cell r="X1822">
            <v>23</v>
          </cell>
          <cell r="Y1822">
            <v>5</v>
          </cell>
          <cell r="Z1822">
            <v>2566</v>
          </cell>
          <cell r="AA1822"/>
          <cell r="AB1822"/>
          <cell r="AC1822"/>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นายภัทรพงศ์ บัวนวล</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t="str">
            <v>สินเชื่อธนาคารประชาชน</v>
          </cell>
          <cell r="P1823"/>
          <cell r="Q1823"/>
          <cell r="R1823"/>
          <cell r="S1823" t="str">
            <v>แขวงเชียงใหม่</v>
          </cell>
          <cell r="T1823" t="str">
            <v>ผบE1889</v>
          </cell>
          <cell r="U1823">
            <v>2566</v>
          </cell>
          <cell r="V1823" t="str">
            <v>ผบE3415</v>
          </cell>
          <cell r="W1823">
            <v>2566</v>
          </cell>
          <cell r="X1823"/>
          <cell r="Y1823"/>
          <cell r="Z1823"/>
          <cell r="AA1823">
            <v>19</v>
          </cell>
          <cell r="AB1823">
            <v>5</v>
          </cell>
          <cell r="AC1823">
            <v>2566</v>
          </cell>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นางสาวธิชาภรณ์ ทรายคำ</v>
          </cell>
          <cell r="BM1823">
            <v>888165011200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O1824"/>
          <cell r="P1824"/>
          <cell r="Q1824"/>
          <cell r="R1824"/>
          <cell r="S1824" t="str">
            <v>แขวงเชียงใหม่</v>
          </cell>
          <cell r="T1824" t="str">
            <v>ผบE1891</v>
          </cell>
          <cell r="U1824">
            <v>2566</v>
          </cell>
          <cell r="V1824" t="str">
            <v>ผบE3422</v>
          </cell>
          <cell r="W1824">
            <v>2566</v>
          </cell>
          <cell r="X1824">
            <v>19</v>
          </cell>
          <cell r="Y1824">
            <v>5</v>
          </cell>
          <cell r="Z1824">
            <v>2566</v>
          </cell>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นางสาวรติพร ศิริวัฒน์</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K1825"/>
          <cell r="L1825" t="str">
            <v>ฮอด</v>
          </cell>
          <cell r="M1825" t="str">
            <v>เชียงใหม่ 3</v>
          </cell>
          <cell r="N1825">
            <v>8</v>
          </cell>
          <cell r="O1825" t="str">
            <v>-</v>
          </cell>
          <cell r="P1825"/>
          <cell r="Q1825"/>
          <cell r="R1825"/>
          <cell r="S1825" t="str">
            <v>จังหวัดฮอด</v>
          </cell>
          <cell r="T1825" t="str">
            <v>ผบ.71</v>
          </cell>
          <cell r="U1825">
            <v>2558</v>
          </cell>
          <cell r="V1825" t="str">
            <v>ผบ.497</v>
          </cell>
          <cell r="W1825">
            <v>2558</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t="str">
            <v>คำสั่ง 9/7/2567 วางเงินค่าใช้จ่ายในการประกาศขาย เป็นลูกหนี้ของสำนักงานอื่นที่เลิกจ้างแล้ว</v>
          </cell>
          <cell r="BC1825"/>
          <cell r="BD1825"/>
          <cell r="BE1825"/>
          <cell r="BF1825"/>
          <cell r="BG1825"/>
          <cell r="BH1825"/>
          <cell r="BI1825"/>
          <cell r="BJ1825"/>
          <cell r="BK1825"/>
          <cell r="BL1825" t="str">
            <v>จ.ส.ตหรือนายกุญชร งาทอง</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Q1826"/>
          <cell r="R1826"/>
          <cell r="S1826" t="str">
            <v>จังหวัดฮอด</v>
          </cell>
          <cell r="T1826" t="str">
            <v>ผบE283</v>
          </cell>
          <cell r="U1826">
            <v>2567</v>
          </cell>
          <cell r="V1826" t="str">
            <v>ผบE503</v>
          </cell>
          <cell r="W1826">
            <v>2567</v>
          </cell>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นายดิศนัย ยาคำ</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O1827"/>
          <cell r="P1827"/>
          <cell r="Q1827"/>
          <cell r="R1827"/>
          <cell r="S1827" t="str">
            <v>จังหวัดฮอด</v>
          </cell>
          <cell r="T1827" t="str">
            <v>ผบE279</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นายสาคร  เปงติ๊บ</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O1828"/>
          <cell r="P1828"/>
          <cell r="Q1828"/>
          <cell r="R1828"/>
          <cell r="S1828" t="str">
            <v>จังหวัดฮอด</v>
          </cell>
          <cell r="T1828" t="str">
            <v>ผบE280</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นายสังเวียร ด้วงยศ</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O1829"/>
          <cell r="P1829"/>
          <cell r="Q1829"/>
          <cell r="R1829"/>
          <cell r="S1829" t="str">
            <v>จังหวัดฮอด</v>
          </cell>
          <cell r="T1829" t="str">
            <v>ผบE281</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 xml:space="preserve">นายนรินทร์ ปัญญามี </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Q1830"/>
          <cell r="R1830"/>
          <cell r="S1830" t="str">
            <v>จังหวัดฮอด</v>
          </cell>
          <cell r="T1830" t="str">
            <v>ผบE282</v>
          </cell>
          <cell r="U1830">
            <v>2567</v>
          </cell>
          <cell r="V1830" t="str">
            <v>ผบE504</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นายพิเชษฐ ตาติ๊บ</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O1831"/>
          <cell r="P1831"/>
          <cell r="Q1831"/>
          <cell r="R1831"/>
          <cell r="S1831" t="str">
            <v>แขวงเชียงดาว</v>
          </cell>
          <cell r="T1831" t="str">
            <v>ผบE323</v>
          </cell>
          <cell r="U1831">
            <v>2567</v>
          </cell>
          <cell r="V1831" t="str">
            <v>ผบE388</v>
          </cell>
          <cell r="W1831">
            <v>2567</v>
          </cell>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นางกัลยา สุนะ</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K1832"/>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นายอติพัทธ์ สวนอินทร์</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K1833"/>
          <cell r="L1833" t="str">
            <v>ไชยปราการ</v>
          </cell>
          <cell r="M1833" t="str">
            <v>เชียงใหม่ 2</v>
          </cell>
          <cell r="N1833">
            <v>8</v>
          </cell>
          <cell r="O1833"/>
          <cell r="P1833"/>
          <cell r="Q1833"/>
          <cell r="R1833"/>
          <cell r="S1833" t="str">
            <v>จังหวัดฝาง</v>
          </cell>
          <cell r="T1833" t="str">
            <v>ผบE370</v>
          </cell>
          <cell r="U1833">
            <v>2567</v>
          </cell>
          <cell r="V1833" t="str">
            <v>ผบE490</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นางสาวจันจิรา กาวิชัย</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K1834"/>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นางสม กันทะวัง</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2678</v>
          </cell>
          <cell r="C1835">
            <v>1829</v>
          </cell>
          <cell r="D1835">
            <v>9</v>
          </cell>
          <cell r="E1835">
            <v>7</v>
          </cell>
          <cell r="F1835">
            <v>2567</v>
          </cell>
          <cell r="G1835">
            <v>800027168759</v>
          </cell>
          <cell r="H1835" t="str">
            <v>นาง</v>
          </cell>
          <cell r="I1835" t="str">
            <v>จารุณีย์</v>
          </cell>
          <cell r="J1835" t="str">
            <v>บัวชุ่ม</v>
          </cell>
          <cell r="K1835"/>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นางจารุณีย์ บัวชุ่ม</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P1836"/>
          <cell r="Q1836"/>
          <cell r="R1836"/>
          <cell r="S1836" t="str">
            <v>แขวงเชียงใหม่</v>
          </cell>
          <cell r="T1836" t="str">
            <v>ผบ.885</v>
          </cell>
          <cell r="U1836">
            <v>2565</v>
          </cell>
          <cell r="V1836" t="str">
            <v>ผบ.1396</v>
          </cell>
          <cell r="W1836">
            <v>2565</v>
          </cell>
          <cell r="X1836">
            <v>29</v>
          </cell>
          <cell r="Y1836">
            <v>8</v>
          </cell>
          <cell r="Z1836">
            <v>2565</v>
          </cell>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นางพัฒนรัตน์ แสนดังใจ</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K1837"/>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Q1837"/>
          <cell r="R1837"/>
          <cell r="S1837" t="str">
            <v>แขวงเชียงใหม่</v>
          </cell>
          <cell r="T1837" t="str">
            <v>ผบE7796</v>
          </cell>
          <cell r="U1837">
            <v>2565</v>
          </cell>
          <cell r="V1837" t="str">
            <v>ผบE1681</v>
          </cell>
          <cell r="W1837">
            <v>2566</v>
          </cell>
          <cell r="X1837"/>
          <cell r="Y1837"/>
          <cell r="Z1837"/>
          <cell r="AA1837">
            <v>7</v>
          </cell>
          <cell r="AB1837">
            <v>3</v>
          </cell>
          <cell r="AC1837">
            <v>2566</v>
          </cell>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นางสาวสุทักษิณา นันทะเสนา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K1838"/>
          <cell r="L1838" t="str">
            <v>ฮอด</v>
          </cell>
          <cell r="M1838" t="str">
            <v>เชียงใหม่ 3</v>
          </cell>
          <cell r="N1838">
            <v>8</v>
          </cell>
          <cell r="O1838" t="str">
            <v>-</v>
          </cell>
          <cell r="P1838"/>
          <cell r="Q1838"/>
          <cell r="R1838"/>
          <cell r="S1838" t="str">
            <v>จังหวัดฮอด</v>
          </cell>
          <cell r="T1838" t="str">
            <v>ผบE191</v>
          </cell>
          <cell r="U1838">
            <v>2563</v>
          </cell>
          <cell r="V1838" t="str">
            <v>ผบE314</v>
          </cell>
          <cell r="W1838">
            <v>2563</v>
          </cell>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นางสาวรัชนี บุตรตะก่า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Q1839"/>
          <cell r="R1839"/>
          <cell r="S1839" t="str">
            <v>จังหวัดเชียงใหม่</v>
          </cell>
          <cell r="T1839" t="str">
            <v>ผบ.1254</v>
          </cell>
          <cell r="U1839">
            <v>2563</v>
          </cell>
          <cell r="V1839" t="str">
            <v>ผบ.2166</v>
          </cell>
          <cell r="W1839">
            <v>2563</v>
          </cell>
          <cell r="X1839"/>
          <cell r="Y1839"/>
          <cell r="Z1839"/>
          <cell r="AA1839">
            <v>2</v>
          </cell>
          <cell r="AB1839">
            <v>9</v>
          </cell>
          <cell r="AC1839">
            <v>2563</v>
          </cell>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t="str">
            <v>ยึดทรัพย์</v>
          </cell>
          <cell r="BC1839"/>
          <cell r="BD1839"/>
          <cell r="BE1839"/>
          <cell r="BF1839"/>
          <cell r="BG1839"/>
          <cell r="BH1839"/>
          <cell r="BI1839"/>
          <cell r="BJ1839"/>
          <cell r="BK1839"/>
          <cell r="BL1839" t="str">
            <v>นางสาวประจวบ ภูฆัง</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2683</v>
          </cell>
          <cell r="C1840">
            <v>1834</v>
          </cell>
          <cell r="D1840"/>
          <cell r="E1840"/>
          <cell r="F1840"/>
          <cell r="G1840" t="str">
            <v>800052585208,
800052585216</v>
          </cell>
          <cell r="H1840" t="str">
            <v>นางสาว</v>
          </cell>
          <cell r="I1840" t="str">
            <v xml:space="preserve">อณัฐพร </v>
          </cell>
          <cell r="J1840" t="str">
            <v>พึ่งแย้ม</v>
          </cell>
          <cell r="K1840"/>
          <cell r="L1840" t="str">
            <v>บวกครกหลวง</v>
          </cell>
          <cell r="M1840" t="str">
            <v>เชียงใหม่ 3</v>
          </cell>
          <cell r="N1840">
            <v>8</v>
          </cell>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นางสาวอณัฐพร  พึ่งแย้ม</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2684</v>
          </cell>
          <cell r="C1841">
            <v>1835</v>
          </cell>
          <cell r="D1841"/>
          <cell r="E1841"/>
          <cell r="F1841"/>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Q1841"/>
          <cell r="R1841"/>
          <cell r="S1841" t="str">
            <v>จังหวัดฝาง</v>
          </cell>
          <cell r="T1841" t="str">
            <v>ผบE36</v>
          </cell>
          <cell r="U1841">
            <v>2566</v>
          </cell>
          <cell r="V1841" t="str">
            <v>ผบE382</v>
          </cell>
          <cell r="W1841">
            <v>2566</v>
          </cell>
          <cell r="X1841">
            <v>20</v>
          </cell>
          <cell r="Y1841">
            <v>4</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นายศราวุธ วงค์หาญ</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2685</v>
          </cell>
          <cell r="C1842">
            <v>1836</v>
          </cell>
          <cell r="D1842"/>
          <cell r="E1842"/>
          <cell r="F1842"/>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Q1842"/>
          <cell r="R1842"/>
          <cell r="S1842" t="str">
            <v>แขวงเชียงใหม่</v>
          </cell>
          <cell r="T1842" t="str">
            <v>ผบE1897</v>
          </cell>
          <cell r="U1842">
            <v>2566</v>
          </cell>
          <cell r="V1842" t="str">
            <v>ผบE3412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นางสาวอินทุอร วังตั๋นหรือปันทะ</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2686</v>
          </cell>
          <cell r="C1843">
            <v>1837</v>
          </cell>
          <cell r="D1843"/>
          <cell r="E1843"/>
          <cell r="F1843"/>
          <cell r="G1843">
            <v>800144892067</v>
          </cell>
          <cell r="H1843" t="str">
            <v>นางสาว</v>
          </cell>
          <cell r="I1843" t="str">
            <v>อรพิน</v>
          </cell>
          <cell r="J1843" t="str">
            <v>บุญสม</v>
          </cell>
          <cell r="K1843"/>
          <cell r="L1843" t="str">
            <v>บิ๊กซี หางดง</v>
          </cell>
          <cell r="M1843" t="str">
            <v>เชียงใหม่ 3</v>
          </cell>
          <cell r="N1843">
            <v>8</v>
          </cell>
          <cell r="O1843"/>
          <cell r="P1843" t="str">
            <v>1.บุคคลค้ำประกัน</v>
          </cell>
          <cell r="Q1843"/>
          <cell r="R1843"/>
          <cell r="S1843" t="str">
            <v>แขวงเชียงใหม่</v>
          </cell>
          <cell r="T1843" t="str">
            <v>ผบE1896</v>
          </cell>
          <cell r="U1843">
            <v>2566</v>
          </cell>
          <cell r="V1843" t="str">
            <v>ผบE3372</v>
          </cell>
          <cell r="W1843">
            <v>2566</v>
          </cell>
          <cell r="X1843">
            <v>19</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นางสาวอรพิน บุญสม</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2687</v>
          </cell>
          <cell r="C1844">
            <v>1838</v>
          </cell>
          <cell r="D1844"/>
          <cell r="E1844"/>
          <cell r="F1844"/>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ผบE1432</v>
          </cell>
          <cell r="U1844">
            <v>2566</v>
          </cell>
          <cell r="V1844" t="str">
            <v xml:space="preserve">  ผบE3295</v>
          </cell>
          <cell r="W1844">
            <v>2566</v>
          </cell>
          <cell r="X1844">
            <v>16</v>
          </cell>
          <cell r="Y1844">
            <v>5</v>
          </cell>
          <cell r="Z1844">
            <v>2566</v>
          </cell>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นายสุวัฒน์ ดีคำมา</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2688</v>
          </cell>
          <cell r="C1845">
            <v>1839</v>
          </cell>
          <cell r="D1845"/>
          <cell r="E1845"/>
          <cell r="F1845"/>
          <cell r="G1845">
            <v>800080119277</v>
          </cell>
          <cell r="H1845" t="str">
            <v>นางสาว</v>
          </cell>
          <cell r="I1845" t="str">
            <v>สาวิตรี</v>
          </cell>
          <cell r="J1845" t="str">
            <v>หน่ออุ่น</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แขวงเชียงใหม่</v>
          </cell>
          <cell r="T1845" t="str">
            <v>ผบE1890</v>
          </cell>
          <cell r="U1845">
            <v>2566</v>
          </cell>
          <cell r="V1845" t="str">
            <v>ผบE3417</v>
          </cell>
          <cell r="W1845">
            <v>2566</v>
          </cell>
          <cell r="X1845"/>
          <cell r="Y1845"/>
          <cell r="Z1845"/>
          <cell r="AA1845">
            <v>19</v>
          </cell>
          <cell r="AB1845">
            <v>5</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นางสาวสาวิตรี หน่ออุ่น</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2689</v>
          </cell>
          <cell r="C1846">
            <v>1840</v>
          </cell>
          <cell r="D1846"/>
          <cell r="E1846"/>
          <cell r="F1846"/>
          <cell r="G1846">
            <v>800085639402</v>
          </cell>
          <cell r="H1846" t="str">
            <v>นาย</v>
          </cell>
          <cell r="I1846" t="str">
            <v>สามารถ</v>
          </cell>
          <cell r="J1846" t="str">
            <v>อ่อนเสาร์</v>
          </cell>
          <cell r="K1846"/>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จังหวัดฮอด</v>
          </cell>
          <cell r="T1846" t="str">
            <v>ผบE211</v>
          </cell>
          <cell r="U1846">
            <v>2566</v>
          </cell>
          <cell r="V1846" t="str">
            <v>ผบE567</v>
          </cell>
          <cell r="W1846">
            <v>2566</v>
          </cell>
          <cell r="X1846"/>
          <cell r="Y1846"/>
          <cell r="Z1846"/>
          <cell r="AA1846">
            <v>1</v>
          </cell>
          <cell r="AB1846">
            <v>6</v>
          </cell>
          <cell r="AC1846">
            <v>2566</v>
          </cell>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นายสามารถ อ่อนเสาร์</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2690</v>
          </cell>
          <cell r="C1847">
            <v>1841</v>
          </cell>
          <cell r="D1847"/>
          <cell r="E1847"/>
          <cell r="F1847"/>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ผบE1888</v>
          </cell>
          <cell r="U1847">
            <v>2566</v>
          </cell>
          <cell r="V1847" t="str">
            <v>ผบE3421</v>
          </cell>
          <cell r="W1847">
            <v>2566</v>
          </cell>
          <cell r="X1847">
            <v>19</v>
          </cell>
          <cell r="Y1847">
            <v>5</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นางสาวหรือนาง
สงกรานต์ ศรีทะบาลหรืออินหน่อแก้ว</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2691</v>
          </cell>
          <cell r="C1848">
            <v>1842</v>
          </cell>
          <cell r="D1848"/>
          <cell r="E1848"/>
          <cell r="F1848"/>
          <cell r="G1848">
            <v>800098617551</v>
          </cell>
          <cell r="H1848" t="str">
            <v>นาย</v>
          </cell>
          <cell r="I1848" t="str">
            <v>ศุภกร</v>
          </cell>
          <cell r="J1848" t="str">
            <v>สวัสดี</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แขวงเชียงใหม่</v>
          </cell>
          <cell r="T1848" t="str">
            <v>ผบE322</v>
          </cell>
          <cell r="U1848">
            <v>2566</v>
          </cell>
          <cell r="V1848" t="str">
            <v>ผบE2297</v>
          </cell>
          <cell r="W1848">
            <v>2566</v>
          </cell>
          <cell r="X1848">
            <v>24</v>
          </cell>
          <cell r="Y1848">
            <v>4</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นายศุภกร สวัสดี</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2692</v>
          </cell>
          <cell r="C1849">
            <v>1843</v>
          </cell>
          <cell r="D1849"/>
          <cell r="E1849"/>
          <cell r="F1849"/>
          <cell r="G1849">
            <v>800097781176</v>
          </cell>
          <cell r="H1849" t="str">
            <v>นาย</v>
          </cell>
          <cell r="I1849" t="str">
            <v>ศรัญญู</v>
          </cell>
          <cell r="J1849" t="str">
            <v>นันตา</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จังหวัดลำพูน</v>
          </cell>
          <cell r="T1849" t="str">
            <v>ผบE545</v>
          </cell>
          <cell r="U1849">
            <v>2566</v>
          </cell>
          <cell r="V1849" t="str">
            <v>ผบE1153</v>
          </cell>
          <cell r="W1849">
            <v>2566</v>
          </cell>
          <cell r="X1849">
            <v>1</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นายศรัญญู นันตา</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2693</v>
          </cell>
          <cell r="C1850">
            <v>1844</v>
          </cell>
          <cell r="D1850"/>
          <cell r="E1850"/>
          <cell r="F1850"/>
          <cell r="G1850">
            <v>8001021148874</v>
          </cell>
          <cell r="H1850" t="str">
            <v>นางสาว</v>
          </cell>
          <cell r="I1850" t="str">
            <v>เล็กโพ</v>
          </cell>
          <cell r="J1850" t="str">
            <v>ผาติธีรกุลเดช</v>
          </cell>
          <cell r="K1850"/>
          <cell r="L1850" t="str">
            <v>บิ๊กซี หางดง</v>
          </cell>
          <cell r="M1850" t="str">
            <v>เชียงใหม่ 3</v>
          </cell>
          <cell r="N1850">
            <v>8</v>
          </cell>
          <cell r="O1850" t="str">
            <v>สินเชื่อธนาคารประชาชน</v>
          </cell>
          <cell r="P1850" t="str">
            <v>1.บุคคลค้ำประกัน</v>
          </cell>
          <cell r="Q1850"/>
          <cell r="R1850"/>
          <cell r="S1850" t="str">
            <v>แขวงเชียงใหม่</v>
          </cell>
          <cell r="T1850" t="str">
            <v>ผบE1892</v>
          </cell>
          <cell r="U1850">
            <v>2566</v>
          </cell>
          <cell r="V1850" t="str">
            <v>ผบE3420</v>
          </cell>
          <cell r="W1850">
            <v>2566</v>
          </cell>
          <cell r="X1850">
            <v>19</v>
          </cell>
          <cell r="Y1850">
            <v>5</v>
          </cell>
          <cell r="Z1850">
            <v>2566</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นางสาวเล็กโพ ผาติธีรกุลเดช</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2694</v>
          </cell>
          <cell r="C1851">
            <v>1845</v>
          </cell>
          <cell r="D1851"/>
          <cell r="E1851"/>
          <cell r="F1851"/>
          <cell r="G1851">
            <v>800093233891</v>
          </cell>
          <cell r="H1851" t="str">
            <v>นาง</v>
          </cell>
          <cell r="I1851" t="str">
            <v>จารุณี</v>
          </cell>
          <cell r="J1851" t="str">
            <v>ปัญญาคำ</v>
          </cell>
          <cell r="K1851"/>
          <cell r="L1851" t="str">
            <v>จอมทอง</v>
          </cell>
          <cell r="M1851" t="str">
            <v>เชียงใหม่ 3</v>
          </cell>
          <cell r="N1851">
            <v>8</v>
          </cell>
          <cell r="O1851" t="str">
            <v>สินเชื่อธนาคารประชาชน</v>
          </cell>
          <cell r="P1851" t="str">
            <v>1.บุคคลค้ำประกัน</v>
          </cell>
          <cell r="Q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2695</v>
          </cell>
          <cell r="C1852">
            <v>1846</v>
          </cell>
          <cell r="D1852"/>
          <cell r="E1852"/>
          <cell r="F1852"/>
          <cell r="G1852">
            <v>800057635594</v>
          </cell>
          <cell r="H1852" t="str">
            <v>นาย</v>
          </cell>
          <cell r="I1852" t="str">
            <v>วิทยา</v>
          </cell>
          <cell r="J1852" t="str">
            <v>อะติยะ</v>
          </cell>
          <cell r="K1852"/>
          <cell r="L1852" t="str">
            <v>แม่แจ่ม</v>
          </cell>
          <cell r="M1852" t="str">
            <v>เชียงใหม่ 3</v>
          </cell>
          <cell r="N1852">
            <v>8</v>
          </cell>
          <cell r="O1852"/>
          <cell r="P1852" t="str">
            <v>1.บุคคลค้ำประกัน</v>
          </cell>
          <cell r="Q1852"/>
          <cell r="R1852"/>
          <cell r="S1852" t="str">
            <v>จังหวัดฮอด</v>
          </cell>
          <cell r="T1852" t="str">
            <v>ผบE209</v>
          </cell>
          <cell r="U1852">
            <v>2566</v>
          </cell>
          <cell r="V1852" t="str">
            <v>ผบE419</v>
          </cell>
          <cell r="W1852">
            <v>2566</v>
          </cell>
          <cell r="X1852">
            <v>8</v>
          </cell>
          <cell r="Y1852">
            <v>5</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นายวิทยา อะติยะ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2696</v>
          </cell>
          <cell r="C1853">
            <v>1847</v>
          </cell>
          <cell r="D1853"/>
          <cell r="E1853"/>
          <cell r="F1853"/>
          <cell r="G1853">
            <v>800054858959</v>
          </cell>
          <cell r="H1853" t="str">
            <v>นาย</v>
          </cell>
          <cell r="I1853" t="str">
            <v>บุญทอง</v>
          </cell>
          <cell r="J1853" t="str">
            <v>สุนันต๊ะ</v>
          </cell>
          <cell r="K1853"/>
          <cell r="L1853" t="str">
            <v>แม่แจ่ม</v>
          </cell>
          <cell r="M1853" t="str">
            <v>เชียงใหม่ 3</v>
          </cell>
          <cell r="N1853">
            <v>8</v>
          </cell>
          <cell r="O1853" t="str">
            <v>สินเชื่อองค์ชุมชน</v>
          </cell>
          <cell r="P1853" t="str">
            <v>1.บุคคลค้ำประกัน</v>
          </cell>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นายบุญทอง สุนันต๊ะ</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t="str">
            <v>สินเชื่อธนาคารประชาชน</v>
          </cell>
          <cell r="P1854" t="str">
            <v>1.บุคคลค้ำประกัน</v>
          </cell>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t="str">
            <v>1.บุคคลค้ำประกัน</v>
          </cell>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t="str">
            <v>1.บุคคลค้ำประกัน</v>
          </cell>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t="str">
            <v>สินเชื่อพัฒนาองค์กรชุมชน (รายบุคคล)</v>
          </cell>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t="str">
            <v>ธนาคารประชาชน</v>
          </cell>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2788</v>
          </cell>
          <cell r="C1945">
            <v>1935</v>
          </cell>
          <cell r="D1945">
            <v>25</v>
          </cell>
          <cell r="E1945">
            <v>11</v>
          </cell>
          <cell r="F1945">
            <v>2567</v>
          </cell>
          <cell r="G1945">
            <v>800026937626</v>
          </cell>
          <cell r="H1945" t="str">
            <v>นาย</v>
          </cell>
          <cell r="I1945" t="str">
            <v>ธนพงษ์</v>
          </cell>
          <cell r="J1945" t="str">
            <v>เชื้อผู้ดี</v>
          </cell>
          <cell r="K1945"/>
          <cell r="L1945" t="str">
            <v>เชียงใหม่</v>
          </cell>
          <cell r="M1945" t="str">
            <v>เชียงใหม่ 1</v>
          </cell>
          <cell r="N1945">
            <v>8</v>
          </cell>
          <cell r="O1945" t="str">
            <v>สินเชื่อห้องแถว</v>
          </cell>
          <cell r="P1945"/>
          <cell r="Q1945"/>
          <cell r="R1945"/>
          <cell r="S1945" t="str">
            <v>แขวงเชียงใหม่</v>
          </cell>
          <cell r="T1945" t="str">
            <v>ผบ4466</v>
          </cell>
          <cell r="U1945">
            <v>2561</v>
          </cell>
          <cell r="V1945" t="str">
            <v>z[6045</v>
          </cell>
          <cell r="W1945">
            <v>2561</v>
          </cell>
          <cell r="X1945"/>
          <cell r="Y1945"/>
          <cell r="Z1945"/>
          <cell r="AA1945">
            <v>10</v>
          </cell>
          <cell r="AB1945">
            <v>7</v>
          </cell>
          <cell r="AC1945">
            <v>2561</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cell r="BC1945"/>
          <cell r="BD1945"/>
          <cell r="BE1945"/>
          <cell r="BF1945"/>
          <cell r="BG1945"/>
          <cell r="BH1945"/>
          <cell r="BI1945"/>
          <cell r="BJ1945"/>
          <cell r="BK1945"/>
          <cell r="BL1945" t="str">
            <v>นายธนพงษ์ เชื้อผู้ดี</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2789</v>
          </cell>
          <cell r="C1946">
            <v>1936</v>
          </cell>
          <cell r="D1946">
            <v>29</v>
          </cell>
          <cell r="E1946">
            <v>11</v>
          </cell>
          <cell r="F1946">
            <v>2567</v>
          </cell>
          <cell r="G1946">
            <v>800007094025</v>
          </cell>
          <cell r="H1946" t="str">
            <v>ดาบตำรวจ</v>
          </cell>
          <cell r="I1946" t="str">
            <v>นพพร</v>
          </cell>
          <cell r="J1946" t="str">
            <v>จิติธรรม</v>
          </cell>
          <cell r="K1946">
            <v>3510100301169</v>
          </cell>
          <cell r="L1946" t="str">
            <v>สารภี</v>
          </cell>
          <cell r="M1946" t="str">
            <v>เชียงใหม่ 3</v>
          </cell>
          <cell r="N1946">
            <v>8</v>
          </cell>
          <cell r="O1946" t="str">
            <v>สินเชื่อสวัสดิการ</v>
          </cell>
          <cell r="P1946" t="str">
            <v>1.บุคคลค้ำประกัน</v>
          </cell>
          <cell r="Q1946">
            <v>755695.51</v>
          </cell>
          <cell r="R1946">
            <v>224733.35</v>
          </cell>
          <cell r="S1946" t="str">
            <v>จังหวัดลำพูน</v>
          </cell>
          <cell r="T1946" t="str">
            <v>ผบE2188</v>
          </cell>
          <cell r="U1946">
            <v>2567</v>
          </cell>
          <cell r="V1946" t="str">
            <v>ผบE3106</v>
          </cell>
          <cell r="W1946">
            <v>2567</v>
          </cell>
          <cell r="X1946"/>
          <cell r="Y1946"/>
          <cell r="Z1946"/>
          <cell r="AA1946">
            <v>5</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ดาบตำรวจนพพร จิติธรรม</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2790</v>
          </cell>
          <cell r="C1947">
            <v>1937</v>
          </cell>
          <cell r="D1947">
            <v>29</v>
          </cell>
          <cell r="E1947">
            <v>11</v>
          </cell>
          <cell r="F1947">
            <v>2567</v>
          </cell>
          <cell r="G1947">
            <v>800090825764</v>
          </cell>
          <cell r="H1947" t="str">
            <v>นาย</v>
          </cell>
          <cell r="I1947" t="str">
            <v xml:space="preserve">สุรศักดิ์ </v>
          </cell>
          <cell r="J1947" t="str">
            <v>ยิ่งละออ</v>
          </cell>
          <cell r="K1947">
            <v>1500700152991</v>
          </cell>
          <cell r="L1947" t="str">
            <v>บิ๊กซีหางดง</v>
          </cell>
          <cell r="M1947" t="str">
            <v>เชียงใหม่ 3</v>
          </cell>
          <cell r="N1947">
            <v>8</v>
          </cell>
          <cell r="O1947" t="str">
            <v>สินเชื่อธนาคารประชาชน</v>
          </cell>
          <cell r="P1947" t="str">
            <v>1.บุคคลค้ำประกัน</v>
          </cell>
          <cell r="Q1947">
            <v>34618.400000000001</v>
          </cell>
          <cell r="R1947">
            <v>18059.45</v>
          </cell>
          <cell r="S1947" t="str">
            <v>จังหวัดฮอด</v>
          </cell>
          <cell r="T1947" t="str">
            <v>ผบE600</v>
          </cell>
          <cell r="U1947">
            <v>2567</v>
          </cell>
          <cell r="V1947" t="str">
            <v>ผบE842</v>
          </cell>
          <cell r="W1947">
            <v>2567</v>
          </cell>
          <cell r="X1947"/>
          <cell r="Y1947"/>
          <cell r="Z1947"/>
          <cell r="AA1947">
            <v>13</v>
          </cell>
          <cell r="AB1947">
            <v>8</v>
          </cell>
          <cell r="AC1947">
            <v>2567</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นายสุรศักดิ์  ยิ่งละออ</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2791</v>
          </cell>
          <cell r="C1948">
            <v>1938</v>
          </cell>
          <cell r="D1948">
            <v>29</v>
          </cell>
          <cell r="E1948">
            <v>11</v>
          </cell>
          <cell r="F1948">
            <v>2567</v>
          </cell>
          <cell r="G1948">
            <v>800095883255</v>
          </cell>
          <cell r="H1948" t="str">
            <v>นางสาว</v>
          </cell>
          <cell r="I1948" t="str">
            <v>จารุณี</v>
          </cell>
          <cell r="J1948" t="str">
            <v>ตระกูลพิทักษ์กิจ</v>
          </cell>
          <cell r="K1948">
            <v>1570500003886</v>
          </cell>
          <cell r="L1948" t="str">
            <v>บิ๊กซี หางดง</v>
          </cell>
          <cell r="M1948" t="str">
            <v>เชียงใหม่ 3</v>
          </cell>
          <cell r="N1948">
            <v>8</v>
          </cell>
          <cell r="O1948" t="str">
            <v>สินเชื่อธนาคารประชาชน</v>
          </cell>
          <cell r="P1948" t="str">
            <v>1.บุคคลค้ำประกัน</v>
          </cell>
          <cell r="Q1948">
            <v>29152</v>
          </cell>
          <cell r="R1948">
            <v>7550.13</v>
          </cell>
          <cell r="S1948" t="str">
            <v>แขวงเชียงใหม่</v>
          </cell>
          <cell r="T1948" t="str">
            <v>ผบE1431</v>
          </cell>
          <cell r="U1948">
            <v>2566</v>
          </cell>
          <cell r="V1948" t="str">
            <v>ผบE3291</v>
          </cell>
          <cell r="W1948">
            <v>2566</v>
          </cell>
          <cell r="X1948"/>
          <cell r="Y1948"/>
          <cell r="Z1948"/>
          <cell r="AA1948">
            <v>16</v>
          </cell>
          <cell r="AB1948">
            <v>5</v>
          </cell>
          <cell r="AC1948">
            <v>2566</v>
          </cell>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นางสาวจารุณี ตระกูลพิทักษ์กิจ</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2792</v>
          </cell>
          <cell r="C1949">
            <v>1939</v>
          </cell>
          <cell r="D1949">
            <v>29</v>
          </cell>
          <cell r="E1949">
            <v>11</v>
          </cell>
          <cell r="F1949">
            <v>2567</v>
          </cell>
          <cell r="G1949">
            <v>800086086066</v>
          </cell>
          <cell r="H1949" t="str">
            <v>นางสาว</v>
          </cell>
          <cell r="I1949" t="str">
            <v>กาญจนา</v>
          </cell>
          <cell r="J1949" t="str">
            <v>สุวี</v>
          </cell>
          <cell r="K1949">
            <v>3500200660942</v>
          </cell>
          <cell r="L1949" t="str">
            <v>บิ๊กซี หางดง</v>
          </cell>
          <cell r="M1949" t="str">
            <v>เชียงใหม่ 3</v>
          </cell>
          <cell r="N1949">
            <v>8</v>
          </cell>
          <cell r="O1949" t="str">
            <v>สินเชื่อธนาคารประชาชน</v>
          </cell>
          <cell r="P1949" t="str">
            <v>1.บุคคลค้ำประกัน</v>
          </cell>
          <cell r="Q1949">
            <v>156016.34</v>
          </cell>
          <cell r="R1949">
            <v>68485.039999999994</v>
          </cell>
          <cell r="S1949" t="str">
            <v>จังหวัดฮอด</v>
          </cell>
          <cell r="T1949" t="str">
            <v>ผบE849</v>
          </cell>
          <cell r="U1949">
            <v>2566</v>
          </cell>
          <cell r="V1949" t="str">
            <v>ผบE1095</v>
          </cell>
          <cell r="W1949">
            <v>2566</v>
          </cell>
          <cell r="X1949">
            <v>18</v>
          </cell>
          <cell r="Y1949">
            <v>9</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นางสาวกาญจนา สุวี</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2793</v>
          </cell>
          <cell r="C1950">
            <v>1940</v>
          </cell>
          <cell r="D1950">
            <v>29</v>
          </cell>
          <cell r="E1950">
            <v>11</v>
          </cell>
          <cell r="F1950">
            <v>2567</v>
          </cell>
          <cell r="G1950">
            <v>800086086033</v>
          </cell>
          <cell r="H1950" t="str">
            <v>นาง</v>
          </cell>
          <cell r="I1950" t="str">
            <v>กรรณิการ์</v>
          </cell>
          <cell r="J1950" t="str">
            <v>กองราช</v>
          </cell>
          <cell r="K1950">
            <v>1509900148961</v>
          </cell>
          <cell r="L1950" t="str">
            <v>บิ๊กซี หางดง</v>
          </cell>
          <cell r="M1950" t="str">
            <v>เชียงใหม่ 3</v>
          </cell>
          <cell r="N1950">
            <v>8</v>
          </cell>
          <cell r="O1950" t="str">
            <v>สินเชื่อธนาคารประชาชน</v>
          </cell>
          <cell r="P1950" t="str">
            <v>1.บุคคลค้ำประกัน</v>
          </cell>
          <cell r="Q1950">
            <v>155877.10999999999</v>
          </cell>
          <cell r="R1950">
            <v>52958.38</v>
          </cell>
          <cell r="S1950" t="str">
            <v>แขวงเชียงดาว</v>
          </cell>
          <cell r="T1950" t="str">
            <v>ผบE274</v>
          </cell>
          <cell r="U1950">
            <v>2566</v>
          </cell>
          <cell r="V1950" t="str">
            <v>ผบE2297</v>
          </cell>
          <cell r="W1950">
            <v>2566</v>
          </cell>
          <cell r="X1950">
            <v>3</v>
          </cell>
          <cell r="Y1950">
            <v>5</v>
          </cell>
          <cell r="Z1950">
            <v>2566</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นางกรรณิการ์ กองราช</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2794</v>
          </cell>
          <cell r="C1951">
            <v>1941</v>
          </cell>
          <cell r="D1951">
            <v>29</v>
          </cell>
          <cell r="E1951">
            <v>11</v>
          </cell>
          <cell r="F1951">
            <v>2567</v>
          </cell>
          <cell r="G1951" t="str">
            <v>800086999649,
800086999672,</v>
          </cell>
          <cell r="H1951" t="str">
            <v>นาย</v>
          </cell>
          <cell r="I1951" t="str">
            <v>กิตติเชษฐ์</v>
          </cell>
          <cell r="J1951" t="str">
            <v>เป็งคำมูล</v>
          </cell>
          <cell r="K1951" t="str">
            <v>3-5012-00496-48-5</v>
          </cell>
          <cell r="L1951" t="str">
            <v>สันป่าตอง</v>
          </cell>
          <cell r="M1951" t="str">
            <v>เชียงใหม่ 3</v>
          </cell>
          <cell r="N1951">
            <v>8</v>
          </cell>
          <cell r="O1951" t="str">
            <v>สินเชื่อธนาคารประชาชน</v>
          </cell>
          <cell r="P1951" t="str">
            <v>1.บุคคลค้ำประกัน</v>
          </cell>
          <cell r="Q1951">
            <v>84849.3</v>
          </cell>
          <cell r="R1951">
            <v>46749.89</v>
          </cell>
          <cell r="S1951" t="str">
            <v>แขวงเชียงใหม่</v>
          </cell>
          <cell r="T1951" t="str">
            <v>ผบE5196</v>
          </cell>
          <cell r="U1951">
            <v>2567</v>
          </cell>
          <cell r="V1951" t="str">
            <v>ผบE7041</v>
          </cell>
          <cell r="W1951">
            <v>2567</v>
          </cell>
          <cell r="X1951">
            <v>2</v>
          </cell>
          <cell r="Y1951">
            <v>8</v>
          </cell>
          <cell r="Z1951">
            <v>2567</v>
          </cell>
          <cell r="AA1951"/>
          <cell r="AB1951"/>
          <cell r="AC1951"/>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นายกิตติเชษฐ์ เป็งคำมูล</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2795</v>
          </cell>
          <cell r="C1952">
            <v>1942</v>
          </cell>
          <cell r="D1952">
            <v>29</v>
          </cell>
          <cell r="E1952">
            <v>11</v>
          </cell>
          <cell r="F1952">
            <v>2567</v>
          </cell>
          <cell r="G1952">
            <v>800101351008</v>
          </cell>
          <cell r="H1952" t="str">
            <v>นาย</v>
          </cell>
          <cell r="I1952" t="str">
            <v>ยศกร</v>
          </cell>
          <cell r="J1952" t="str">
            <v>ต้อนรับ</v>
          </cell>
          <cell r="K1952" t="str">
            <v>1-5213-00049-28-0</v>
          </cell>
          <cell r="L1952" t="str">
            <v>สารภี</v>
          </cell>
          <cell r="M1952" t="str">
            <v>เชียงใหม่ 3</v>
          </cell>
          <cell r="N1952">
            <v>8</v>
          </cell>
          <cell r="O1952" t="str">
            <v>สินเชื่อธนาคารประชาชน</v>
          </cell>
          <cell r="P1952" t="str">
            <v>1.บุคคลค้ำประกัน</v>
          </cell>
          <cell r="Q1952">
            <v>65765.009999999995</v>
          </cell>
          <cell r="R1952">
            <v>18068.62</v>
          </cell>
          <cell r="S1952" t="str">
            <v>แขวงเชียงดาว</v>
          </cell>
          <cell r="T1952" t="str">
            <v>ผบE375</v>
          </cell>
          <cell r="U1952">
            <v>2567</v>
          </cell>
          <cell r="V1952" t="str">
            <v>ผบE391</v>
          </cell>
          <cell r="W1952">
            <v>2567</v>
          </cell>
          <cell r="X1952"/>
          <cell r="Y1952"/>
          <cell r="Z1952"/>
          <cell r="AA1952">
            <v>13</v>
          </cell>
          <cell r="AB1952">
            <v>5</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นายยศกร ต้อนรับ</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2796</v>
          </cell>
          <cell r="C1953">
            <v>1943</v>
          </cell>
          <cell r="D1953">
            <v>29</v>
          </cell>
          <cell r="E1953">
            <v>11</v>
          </cell>
          <cell r="F1953">
            <v>2567</v>
          </cell>
          <cell r="G1953">
            <v>800100811630</v>
          </cell>
          <cell r="H1953" t="str">
            <v>นาย</v>
          </cell>
          <cell r="I1953" t="str">
            <v>สุริยัน</v>
          </cell>
          <cell r="J1953" t="str">
            <v>รินไชยยา</v>
          </cell>
          <cell r="K1953" t="str">
            <v>3-5019-00618-24-9</v>
          </cell>
          <cell r="L1953" t="str">
            <v>สารภี</v>
          </cell>
          <cell r="M1953" t="str">
            <v>เชียงใหม่ 3</v>
          </cell>
          <cell r="N1953">
            <v>8</v>
          </cell>
          <cell r="O1953" t="str">
            <v>สินเชื่อธนาคารประชาชน</v>
          </cell>
          <cell r="P1953" t="str">
            <v>1.บุคคลค้ำประกัน</v>
          </cell>
          <cell r="Q1953">
            <v>71912</v>
          </cell>
          <cell r="R1953">
            <v>25529.9</v>
          </cell>
          <cell r="S1953" t="str">
            <v>แขวงเชียงใหม่</v>
          </cell>
          <cell r="T1953" t="str">
            <v>ผบE3203</v>
          </cell>
          <cell r="U1953">
            <v>2567</v>
          </cell>
          <cell r="V1953" t="str">
            <v>ผบE5134</v>
          </cell>
          <cell r="W1953">
            <v>2567</v>
          </cell>
          <cell r="X1953"/>
          <cell r="Y1953"/>
          <cell r="Z1953"/>
          <cell r="AA1953">
            <v>10</v>
          </cell>
          <cell r="AB1953">
            <v>6</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t="str">
            <v>สืบทรัพย์</v>
          </cell>
          <cell r="BC1953"/>
          <cell r="BD1953"/>
          <cell r="BE1953"/>
          <cell r="BF1953"/>
          <cell r="BG1953"/>
          <cell r="BH1953"/>
          <cell r="BI1953"/>
          <cell r="BJ1953"/>
          <cell r="BK1953"/>
          <cell r="BL1953" t="str">
            <v>นายสุริยัน รินไชยยา</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2797</v>
          </cell>
          <cell r="C1954">
            <v>1944</v>
          </cell>
          <cell r="D1954">
            <v>29</v>
          </cell>
          <cell r="E1954">
            <v>11</v>
          </cell>
          <cell r="F1954">
            <v>2567</v>
          </cell>
          <cell r="G1954">
            <v>800029617969</v>
          </cell>
          <cell r="H1954" t="str">
            <v>นางสาว</v>
          </cell>
          <cell r="I1954" t="str">
            <v>ภคพร</v>
          </cell>
          <cell r="J1954" t="str">
            <v>ปัชนี</v>
          </cell>
          <cell r="K1954" t="str">
            <v>1-5004-00054-13-6</v>
          </cell>
          <cell r="L1954" t="str">
            <v>สารภี</v>
          </cell>
          <cell r="M1954" t="str">
            <v>เชียงใหม่ 3</v>
          </cell>
          <cell r="N1954">
            <v>8</v>
          </cell>
          <cell r="O1954" t="str">
            <v>สินเชื่อสวัสดิการ</v>
          </cell>
          <cell r="P1954" t="str">
            <v>1.บุคคลค้ำประกัน</v>
          </cell>
          <cell r="Q1954">
            <v>73505.320000000007</v>
          </cell>
          <cell r="R1954">
            <v>11964.35</v>
          </cell>
          <cell r="S1954" t="str">
            <v>แขวงเชียงใหม่</v>
          </cell>
          <cell r="T1954" t="str">
            <v>ผบE10778</v>
          </cell>
          <cell r="U1954">
            <v>2566</v>
          </cell>
          <cell r="V1954" t="str">
            <v>ผบE388</v>
          </cell>
          <cell r="W1954">
            <v>2567</v>
          </cell>
          <cell r="X1954"/>
          <cell r="Y1954"/>
          <cell r="Z1954"/>
          <cell r="AA1954">
            <v>22</v>
          </cell>
          <cell r="AB1954">
            <v>1</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นางสาวภคพร ปัชนี</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2798</v>
          </cell>
          <cell r="C1955">
            <v>1945</v>
          </cell>
          <cell r="D1955">
            <v>29</v>
          </cell>
          <cell r="E1955">
            <v>11</v>
          </cell>
          <cell r="F1955">
            <v>2567</v>
          </cell>
          <cell r="G1955">
            <v>800086401166</v>
          </cell>
          <cell r="H1955" t="str">
            <v>นางสาว</v>
          </cell>
          <cell r="I1955" t="str">
            <v>สุธิดา</v>
          </cell>
          <cell r="J1955" t="str">
            <v>เมืองยม</v>
          </cell>
          <cell r="K1955" t="str">
            <v>1-5804-00165-13-2</v>
          </cell>
          <cell r="L1955" t="str">
            <v>บิ๊กซีหางดง</v>
          </cell>
          <cell r="M1955" t="str">
            <v>เชียงใหม่ 3</v>
          </cell>
          <cell r="N1955">
            <v>8</v>
          </cell>
          <cell r="O1955" t="str">
            <v>สินเชื่อธนาคารประชาชน</v>
          </cell>
          <cell r="P1955" t="str">
            <v>1.บุคคลค้ำประกัน</v>
          </cell>
          <cell r="Q1955">
            <v>97350.720000000001</v>
          </cell>
          <cell r="R1955">
            <v>44402.34</v>
          </cell>
          <cell r="S1955" t="str">
            <v>แขวงเชียงใหม่</v>
          </cell>
          <cell r="T1955" t="str">
            <v>ผบE3205</v>
          </cell>
          <cell r="U1955">
            <v>2567</v>
          </cell>
          <cell r="V1955" t="str">
            <v>ผบE5126</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นางสาวสุธิดา เมืองยม</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2799</v>
          </cell>
          <cell r="C1956">
            <v>1946</v>
          </cell>
          <cell r="D1956">
            <v>29</v>
          </cell>
          <cell r="E1956">
            <v>11</v>
          </cell>
          <cell r="F1956">
            <v>2567</v>
          </cell>
          <cell r="G1956">
            <v>800117523780</v>
          </cell>
          <cell r="H1956" t="str">
            <v>นาง</v>
          </cell>
          <cell r="I1956" t="str">
            <v>พับภา</v>
          </cell>
          <cell r="J1956" t="str">
            <v>โปธิสาร</v>
          </cell>
          <cell r="K1956" t="str">
            <v>3-5704-00967-24-3</v>
          </cell>
          <cell r="L1956" t="str">
            <v>บิ๊กซีหางดง</v>
          </cell>
          <cell r="M1956" t="str">
            <v>เชียงใหม่ 3</v>
          </cell>
          <cell r="N1956">
            <v>8</v>
          </cell>
          <cell r="O1956" t="str">
            <v>สินเชื่อธนาคารประชาชน</v>
          </cell>
          <cell r="P1956" t="str">
            <v>1.บุคคลค้ำประกัน</v>
          </cell>
          <cell r="Q1956">
            <v>186330</v>
          </cell>
          <cell r="R1956">
            <v>33259.07</v>
          </cell>
          <cell r="S1956" t="str">
            <v>แขวงเชียงใหม่</v>
          </cell>
          <cell r="T1956" t="str">
            <v>ผบE3207</v>
          </cell>
          <cell r="U1956">
            <v>2567</v>
          </cell>
          <cell r="V1956" t="str">
            <v>ผบE5125</v>
          </cell>
          <cell r="W1956">
            <v>2567</v>
          </cell>
          <cell r="X1956"/>
          <cell r="Y1956"/>
          <cell r="Z1956"/>
          <cell r="AA1956">
            <v>10</v>
          </cell>
          <cell r="AB1956">
            <v>6</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นางพับภา โปธิสาร</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2800</v>
          </cell>
          <cell r="C1957">
            <v>1947</v>
          </cell>
          <cell r="D1957">
            <v>29</v>
          </cell>
          <cell r="E1957">
            <v>11</v>
          </cell>
          <cell r="F1957">
            <v>2567</v>
          </cell>
          <cell r="G1957">
            <v>800086727289</v>
          </cell>
          <cell r="H1957" t="str">
            <v>นางสาว</v>
          </cell>
          <cell r="I1957" t="str">
            <v>สุราสินี</v>
          </cell>
          <cell r="J1957" t="str">
            <v>กันธา</v>
          </cell>
          <cell r="K1957" t="str">
            <v>3-5015-00537-65-9</v>
          </cell>
          <cell r="L1957" t="str">
            <v>บิ๊กซีหางดง</v>
          </cell>
          <cell r="M1957" t="str">
            <v>เชียงใหม่ 3</v>
          </cell>
          <cell r="N1957">
            <v>8</v>
          </cell>
          <cell r="O1957" t="str">
            <v>ธนาคารประชาชน</v>
          </cell>
          <cell r="P1957" t="str">
            <v>1.บุคคลค้ำประกัน</v>
          </cell>
          <cell r="Q1957">
            <v>54645.36</v>
          </cell>
          <cell r="R1957">
            <v>30978.98</v>
          </cell>
          <cell r="S1957" t="str">
            <v>แขวงเชียงใหม่</v>
          </cell>
          <cell r="T1957" t="str">
            <v>ผบE4484</v>
          </cell>
          <cell r="U1957">
            <v>2567</v>
          </cell>
          <cell r="V1957" t="str">
            <v>ผบE6396</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นางสาวสุราสินี กันธา</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2801</v>
          </cell>
          <cell r="C1958">
            <v>1948</v>
          </cell>
          <cell r="D1958">
            <v>29</v>
          </cell>
          <cell r="E1958">
            <v>11</v>
          </cell>
          <cell r="F1958">
            <v>2567</v>
          </cell>
          <cell r="G1958">
            <v>800042975659</v>
          </cell>
          <cell r="H1958" t="str">
            <v>นางสาว</v>
          </cell>
          <cell r="I1958" t="str">
            <v>สุรีย์</v>
          </cell>
          <cell r="J1958" t="str">
            <v>ปูเหล็ก</v>
          </cell>
          <cell r="K1958" t="str">
            <v>2-5807-00016-57-2</v>
          </cell>
          <cell r="L1958" t="str">
            <v>บิ๊กซีหางดง</v>
          </cell>
          <cell r="M1958" t="str">
            <v>เชียงใหม่ 3</v>
          </cell>
          <cell r="N1958">
            <v>8</v>
          </cell>
          <cell r="O1958" t="str">
            <v>สินเชื่อไทรทองวิชาชีพทางการแพทย์</v>
          </cell>
          <cell r="P1958" t="str">
            <v>1.บุคคลค้ำประกัน</v>
          </cell>
          <cell r="Q1958">
            <v>49998.97</v>
          </cell>
          <cell r="R1958">
            <v>11570.69</v>
          </cell>
          <cell r="S1958" t="str">
            <v>แขวงเชียงใหม่</v>
          </cell>
          <cell r="T1958" t="str">
            <v>ผบE4486</v>
          </cell>
          <cell r="U1958">
            <v>2567</v>
          </cell>
          <cell r="V1958" t="str">
            <v>ผบE6403</v>
          </cell>
          <cell r="W1958">
            <v>2567</v>
          </cell>
          <cell r="X1958"/>
          <cell r="Y1958"/>
          <cell r="Z1958"/>
          <cell r="AA1958">
            <v>12</v>
          </cell>
          <cell r="AB1958">
            <v>7</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นางสาวสุรีย์ ปูเหล็ก</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2802</v>
          </cell>
          <cell r="C1959">
            <v>1949</v>
          </cell>
          <cell r="D1959">
            <v>29</v>
          </cell>
          <cell r="E1959">
            <v>11</v>
          </cell>
          <cell r="F1959">
            <v>2567</v>
          </cell>
          <cell r="G1959">
            <v>800052916205</v>
          </cell>
          <cell r="H1959" t="str">
            <v>นาง</v>
          </cell>
          <cell r="I1959" t="str">
            <v>เปรมสิณีย์</v>
          </cell>
          <cell r="J1959" t="str">
            <v>ทิพย์ปะละ</v>
          </cell>
          <cell r="K1959">
            <v>3501500291927</v>
          </cell>
          <cell r="L1959" t="str">
            <v>บิ๊กซีหางดง</v>
          </cell>
          <cell r="M1959" t="str">
            <v>เชียงใหม่ 3</v>
          </cell>
          <cell r="N1959">
            <v>8</v>
          </cell>
          <cell r="O1959" t="str">
            <v>ธนาคารประชาชน</v>
          </cell>
          <cell r="P1959" t="str">
            <v>5.บสย.ค้ำประกัน</v>
          </cell>
          <cell r="Q1959">
            <v>40702.82</v>
          </cell>
          <cell r="R1959">
            <v>33074.379999999997</v>
          </cell>
          <cell r="S1959" t="str">
            <v>แขวงเชียงใหม่</v>
          </cell>
          <cell r="T1959" t="str">
            <v>ผบE3213</v>
          </cell>
          <cell r="U1959">
            <v>2567</v>
          </cell>
          <cell r="V1959" t="str">
            <v>ผบE5123</v>
          </cell>
          <cell r="W1959">
            <v>2567</v>
          </cell>
          <cell r="X1959"/>
          <cell r="Y1959"/>
          <cell r="Z1959"/>
          <cell r="AA1959">
            <v>10</v>
          </cell>
          <cell r="AB1959">
            <v>6</v>
          </cell>
          <cell r="AC1959">
            <v>2567</v>
          </cell>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นางเปรมสิณีย์ ทิพย์ปะละ</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2803</v>
          </cell>
          <cell r="C1960">
            <v>1950</v>
          </cell>
          <cell r="D1960">
            <v>29</v>
          </cell>
          <cell r="E1960">
            <v>11</v>
          </cell>
          <cell r="F1960">
            <v>2567</v>
          </cell>
          <cell r="G1960">
            <v>800090518237</v>
          </cell>
          <cell r="H1960" t="str">
            <v>นางสาว</v>
          </cell>
          <cell r="I1960" t="str">
            <v>วนาลีหรือธันยพร</v>
          </cell>
          <cell r="J1960" t="str">
            <v>ทิพย์วงค์หรือพยาเรือน</v>
          </cell>
          <cell r="K1960">
            <v>1501600087128</v>
          </cell>
          <cell r="L1960" t="str">
            <v>บิ๊กซีหางดง</v>
          </cell>
          <cell r="M1960" t="str">
            <v>เชียงใหม่ 3</v>
          </cell>
          <cell r="N1960">
            <v>8</v>
          </cell>
          <cell r="O1960" t="str">
            <v>ธนาคารประชาชน</v>
          </cell>
          <cell r="P1960" t="str">
            <v>1.บุคคลค้ำประกัน</v>
          </cell>
          <cell r="Q1960">
            <v>67967.960000000006</v>
          </cell>
          <cell r="R1960">
            <v>30673.05</v>
          </cell>
          <cell r="S1960" t="str">
            <v>จังหวัดฮอด</v>
          </cell>
          <cell r="T1960" t="str">
            <v>ผบE491</v>
          </cell>
          <cell r="U1960">
            <v>2567</v>
          </cell>
          <cell r="V1960" t="str">
            <v>ผบE728</v>
          </cell>
          <cell r="W1960">
            <v>2567</v>
          </cell>
          <cell r="X1960">
            <v>15</v>
          </cell>
          <cell r="Y1960">
            <v>7</v>
          </cell>
          <cell r="Z1960">
            <v>2567</v>
          </cell>
          <cell r="AA1960"/>
          <cell r="AB1960"/>
          <cell r="AC1960"/>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cell r="BC1960"/>
          <cell r="BD1960"/>
          <cell r="BE1960"/>
          <cell r="BF1960"/>
          <cell r="BG1960"/>
          <cell r="BH1960"/>
          <cell r="BI1960"/>
          <cell r="BJ1960"/>
          <cell r="BK1960"/>
          <cell r="BL1960" t="str">
            <v>นางสาววนาลีหรือธันยพร ทิพย์วงค์หรือพยาเรือน</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2804</v>
          </cell>
          <cell r="C1961">
            <v>1951</v>
          </cell>
          <cell r="D1961">
            <v>29</v>
          </cell>
          <cell r="E1961">
            <v>11</v>
          </cell>
          <cell r="F1961">
            <v>2567</v>
          </cell>
          <cell r="G1961">
            <v>800101902578</v>
          </cell>
          <cell r="H1961" t="str">
            <v>นางสาว</v>
          </cell>
          <cell r="I1961" t="str">
            <v>วราภรณ์</v>
          </cell>
          <cell r="J1961" t="str">
            <v>พนันกุ</v>
          </cell>
          <cell r="K1961">
            <v>1479900277419</v>
          </cell>
          <cell r="L1961" t="str">
            <v>บิ๊กซีหางดง</v>
          </cell>
          <cell r="M1961" t="str">
            <v>เชียงใหม่ 3</v>
          </cell>
          <cell r="N1961">
            <v>8</v>
          </cell>
          <cell r="O1961" t="str">
            <v>ธนาคารประชาชน</v>
          </cell>
          <cell r="P1961" t="str">
            <v>1.บุคคลค้ำประกัน</v>
          </cell>
          <cell r="Q1961">
            <v>32124</v>
          </cell>
          <cell r="R1961">
            <v>11161.53</v>
          </cell>
          <cell r="S1961" t="str">
            <v>แขวงเชียงใหม่</v>
          </cell>
          <cell r="T1961" t="str">
            <v>ผบE4485</v>
          </cell>
          <cell r="U1961">
            <v>2567</v>
          </cell>
          <cell r="V1961" t="str">
            <v>ผบE6401</v>
          </cell>
          <cell r="W1961">
            <v>2567</v>
          </cell>
          <cell r="X1961"/>
          <cell r="Y1961"/>
          <cell r="Z1961"/>
          <cell r="AA1961">
            <v>12</v>
          </cell>
          <cell r="AB1961">
            <v>7</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t="str">
            <v>ยกเลิกสืบทรัพย์ เนื่องจากชำระหนี้ปิดบัญชี 19/12/2567</v>
          </cell>
          <cell r="BC1961"/>
          <cell r="BD1961"/>
          <cell r="BE1961"/>
          <cell r="BF1961"/>
          <cell r="BG1961"/>
          <cell r="BH1961"/>
          <cell r="BI1961"/>
          <cell r="BJ1961"/>
          <cell r="BK1961"/>
          <cell r="BL1961" t="str">
            <v>นางสาววราภรณ์ พนันกุ</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2805</v>
          </cell>
          <cell r="C1962">
            <v>1952</v>
          </cell>
          <cell r="D1962">
            <v>29</v>
          </cell>
          <cell r="E1962">
            <v>11</v>
          </cell>
          <cell r="F1962">
            <v>2567</v>
          </cell>
          <cell r="G1962">
            <v>800081870068</v>
          </cell>
          <cell r="H1962" t="str">
            <v>นาย</v>
          </cell>
          <cell r="I1962" t="str">
            <v>พงษ์นรินทร์</v>
          </cell>
          <cell r="J1962" t="str">
            <v>คำหล้า</v>
          </cell>
          <cell r="K1962">
            <v>1501700008602</v>
          </cell>
          <cell r="L1962" t="str">
            <v>บิ๊กซีหางดง</v>
          </cell>
          <cell r="M1962" t="str">
            <v>เชียงใหม่ 3</v>
          </cell>
          <cell r="N1962">
            <v>8</v>
          </cell>
          <cell r="O1962" t="str">
            <v>ธนาคารประชาชน</v>
          </cell>
          <cell r="P1962" t="str">
            <v>1.บุคคลค้ำประกัน</v>
          </cell>
          <cell r="Q1962">
            <v>46175.23</v>
          </cell>
          <cell r="R1962">
            <v>29985.65</v>
          </cell>
          <cell r="S1962" t="str">
            <v>แขวงเชียงใหม่</v>
          </cell>
          <cell r="T1962" t="str">
            <v>ผบE4488</v>
          </cell>
          <cell r="U1962">
            <v>2567</v>
          </cell>
          <cell r="V1962" t="str">
            <v>ผบE7120</v>
          </cell>
          <cell r="W1962">
            <v>2567</v>
          </cell>
          <cell r="X1962"/>
          <cell r="Y1962"/>
          <cell r="Z1962"/>
          <cell r="AA1962">
            <v>5</v>
          </cell>
          <cell r="AB1962">
            <v>8</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นายพงษ์นรินทร์ คำหล้า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2806</v>
          </cell>
          <cell r="C1963">
            <v>1953</v>
          </cell>
          <cell r="D1963">
            <v>29</v>
          </cell>
          <cell r="E1963">
            <v>11</v>
          </cell>
          <cell r="F1963">
            <v>2567</v>
          </cell>
          <cell r="G1963">
            <v>800083728959</v>
          </cell>
          <cell r="H1963" t="str">
            <v>นาง</v>
          </cell>
          <cell r="I1963" t="str">
            <v>สายเดือน</v>
          </cell>
          <cell r="J1963" t="str">
            <v>สุภา</v>
          </cell>
          <cell r="K1963">
            <v>3501200757025</v>
          </cell>
          <cell r="L1963" t="str">
            <v>บิ๊กซีหางดง</v>
          </cell>
          <cell r="M1963" t="str">
            <v>เชียงใหม่ 3</v>
          </cell>
          <cell r="N1963">
            <v>8</v>
          </cell>
          <cell r="O1963" t="str">
            <v>ธนาคารประชาชน</v>
          </cell>
          <cell r="P1963" t="str">
            <v>1.บุคคลค้ำประกัน</v>
          </cell>
          <cell r="Q1963">
            <v>44652</v>
          </cell>
          <cell r="R1963">
            <v>33163.64</v>
          </cell>
          <cell r="S1963" t="str">
            <v>แขวงเชียงใหม่</v>
          </cell>
          <cell r="T1963" t="str">
            <v>ผบE4489</v>
          </cell>
          <cell r="U1963">
            <v>2567</v>
          </cell>
          <cell r="V1963" t="str">
            <v>ผบE6404</v>
          </cell>
          <cell r="W1963">
            <v>2567</v>
          </cell>
          <cell r="X1963"/>
          <cell r="Y1963"/>
          <cell r="Z1963"/>
          <cell r="AA1963">
            <v>12</v>
          </cell>
          <cell r="AB1963">
            <v>7</v>
          </cell>
          <cell r="AC1963">
            <v>2567</v>
          </cell>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นางสายเดือน สุภา</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2807</v>
          </cell>
          <cell r="C1964">
            <v>1954</v>
          </cell>
          <cell r="D1964">
            <v>29</v>
          </cell>
          <cell r="E1964">
            <v>11</v>
          </cell>
          <cell r="F1964">
            <v>2567</v>
          </cell>
          <cell r="G1964">
            <v>800083728975</v>
          </cell>
          <cell r="H1964" t="str">
            <v>นางสาว</v>
          </cell>
          <cell r="I1964" t="str">
            <v>พรพรรณ</v>
          </cell>
          <cell r="J1964" t="str">
            <v>แก้ววงค์</v>
          </cell>
          <cell r="K1964">
            <v>1500300003858</v>
          </cell>
          <cell r="L1964" t="str">
            <v>บิ๊กซีหางดง</v>
          </cell>
          <cell r="M1964" t="str">
            <v>เชียงใหม่ 3</v>
          </cell>
          <cell r="N1964">
            <v>8</v>
          </cell>
          <cell r="O1964" t="str">
            <v>ธนาคารประชาชน</v>
          </cell>
          <cell r="P1964" t="str">
            <v>1.บุคคลค้ำประกัน</v>
          </cell>
          <cell r="Q1964">
            <v>48381.7</v>
          </cell>
          <cell r="R1964">
            <v>30486.79</v>
          </cell>
          <cell r="S1964" t="str">
            <v>จังหวัดฮอด</v>
          </cell>
          <cell r="T1964" t="str">
            <v>ผบE492</v>
          </cell>
          <cell r="U1964">
            <v>2567</v>
          </cell>
          <cell r="V1964" t="str">
            <v>ผบE729</v>
          </cell>
          <cell r="W1964">
            <v>2567</v>
          </cell>
          <cell r="X1964">
            <v>15</v>
          </cell>
          <cell r="Y1964">
            <v>7</v>
          </cell>
          <cell r="Z1964">
            <v>2567</v>
          </cell>
          <cell r="AA1964"/>
          <cell r="AB1964"/>
          <cell r="AC1964"/>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นางสาวพรพรรณ แก้ววงค์</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2808</v>
          </cell>
          <cell r="C1965">
            <v>1955</v>
          </cell>
          <cell r="D1965">
            <v>29</v>
          </cell>
          <cell r="E1965">
            <v>11</v>
          </cell>
          <cell r="F1965">
            <v>2567</v>
          </cell>
          <cell r="G1965">
            <v>800086677443</v>
          </cell>
          <cell r="H1965" t="str">
            <v>นาย</v>
          </cell>
          <cell r="I1965" t="str">
            <v>ศิริศักดิ์</v>
          </cell>
          <cell r="J1965" t="str">
            <v>บัญญัติ</v>
          </cell>
          <cell r="K1965">
            <v>3640100428249</v>
          </cell>
          <cell r="L1965" t="str">
            <v>บิ๊กซีหางดง</v>
          </cell>
          <cell r="M1965" t="str">
            <v>เชียงใหม่ 3</v>
          </cell>
          <cell r="N1965">
            <v>8</v>
          </cell>
          <cell r="O1965" t="str">
            <v>ธนาคารประชาชน</v>
          </cell>
          <cell r="P1965" t="str">
            <v>1.บุคคลค้ำประกัน</v>
          </cell>
          <cell r="Q1965">
            <v>58766.12</v>
          </cell>
          <cell r="R1965">
            <v>28356.99</v>
          </cell>
          <cell r="S1965" t="str">
            <v>แขวงเชียงใหม่</v>
          </cell>
          <cell r="T1965" t="str">
            <v>ผบE4490</v>
          </cell>
          <cell r="U1965">
            <v>2567</v>
          </cell>
          <cell r="V1965" t="str">
            <v>ผบE7130</v>
          </cell>
          <cell r="W1965">
            <v>2567</v>
          </cell>
          <cell r="X1965"/>
          <cell r="Y1965"/>
          <cell r="Z1965"/>
          <cell r="AA1965">
            <v>5</v>
          </cell>
          <cell r="AB1965">
            <v>8</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นายศิริศักดิ์ บัญญัติ</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2809</v>
          </cell>
          <cell r="C1966">
            <v>1956</v>
          </cell>
          <cell r="D1966">
            <v>29</v>
          </cell>
          <cell r="E1966">
            <v>11</v>
          </cell>
          <cell r="F1966">
            <v>2567</v>
          </cell>
          <cell r="G1966">
            <v>800089569126</v>
          </cell>
          <cell r="H1966" t="str">
            <v>นาย</v>
          </cell>
          <cell r="I1966" t="str">
            <v>ธนิศร์</v>
          </cell>
          <cell r="J1966" t="str">
            <v>แดงสกุล</v>
          </cell>
          <cell r="K1966">
            <v>1509901395465</v>
          </cell>
          <cell r="L1966" t="str">
            <v>บิ๊กซีหางดง</v>
          </cell>
          <cell r="M1966" t="str">
            <v>เชียงใหม่ 3</v>
          </cell>
          <cell r="N1966">
            <v>8</v>
          </cell>
          <cell r="O1966" t="str">
            <v>ธนาคารประชาชน</v>
          </cell>
          <cell r="P1966" t="str">
            <v>1.บุคคลค้ำประกัน</v>
          </cell>
          <cell r="Q1966">
            <v>39313.199999999997</v>
          </cell>
          <cell r="R1966">
            <v>16575.25</v>
          </cell>
          <cell r="S1966" t="str">
            <v>แขวงเชียงใหม่</v>
          </cell>
          <cell r="T1966" t="str">
            <v>ผบE4492</v>
          </cell>
          <cell r="U1966">
            <v>2567</v>
          </cell>
          <cell r="V1966" t="str">
            <v>ผบE6402</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นายธนิศร์ แดงสกุล</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2810</v>
          </cell>
          <cell r="C1967">
            <v>1957</v>
          </cell>
          <cell r="D1967">
            <v>29</v>
          </cell>
          <cell r="E1967">
            <v>11</v>
          </cell>
          <cell r="F1967">
            <v>2567</v>
          </cell>
          <cell r="G1967">
            <v>800088398501</v>
          </cell>
          <cell r="H1967" t="str">
            <v>นางสาว</v>
          </cell>
          <cell r="I1967" t="str">
            <v>อัจฉรา</v>
          </cell>
          <cell r="J1967" t="str">
            <v>ตาแก้ว</v>
          </cell>
          <cell r="K1967">
            <v>1509901445811</v>
          </cell>
          <cell r="L1967" t="str">
            <v>บิ๊กซีหางดง</v>
          </cell>
          <cell r="M1967" t="str">
            <v>เชียงใหม่ 3</v>
          </cell>
          <cell r="N1967">
            <v>8</v>
          </cell>
          <cell r="O1967" t="str">
            <v>ธนาคารประชาชน</v>
          </cell>
          <cell r="P1967" t="str">
            <v>1.บุคคลค้ำประกัน</v>
          </cell>
          <cell r="Q1967">
            <v>108212.34</v>
          </cell>
          <cell r="R1967">
            <v>41625.65</v>
          </cell>
          <cell r="S1967" t="str">
            <v>แขวงเชียงใหม่</v>
          </cell>
          <cell r="T1967" t="str">
            <v>ผบE4493</v>
          </cell>
          <cell r="U1967">
            <v>2567</v>
          </cell>
          <cell r="V1967" t="str">
            <v>ผบE6397</v>
          </cell>
          <cell r="W1967">
            <v>2567</v>
          </cell>
          <cell r="X1967"/>
          <cell r="Y1967"/>
          <cell r="Z1967"/>
          <cell r="AA1967">
            <v>12</v>
          </cell>
          <cell r="AB1967">
            <v>7</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นางสาวอัจฉรา ตาแก้ว</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2811</v>
          </cell>
          <cell r="C1968">
            <v>1958</v>
          </cell>
          <cell r="D1968">
            <v>29</v>
          </cell>
          <cell r="E1968">
            <v>11</v>
          </cell>
          <cell r="F1968">
            <v>2567</v>
          </cell>
          <cell r="G1968">
            <v>800093579483</v>
          </cell>
          <cell r="H1968" t="str">
            <v>นาย</v>
          </cell>
          <cell r="I1968" t="str">
            <v>ธานินทร์</v>
          </cell>
          <cell r="J1968" t="str">
            <v>โอฬารกิจเรืองชัย</v>
          </cell>
          <cell r="K1968" t="str">
            <v>1 5099 00110 58 1</v>
          </cell>
          <cell r="L1968" t="str">
            <v>บิ๊กซีหางดง</v>
          </cell>
          <cell r="M1968" t="str">
            <v>เชียงใหม่ 3</v>
          </cell>
          <cell r="N1968">
            <v>8</v>
          </cell>
          <cell r="O1968" t="str">
            <v>สินเชื่อธนาคารประชาชน</v>
          </cell>
          <cell r="P1968" t="str">
            <v>1.บุคคลค้ำประกัน</v>
          </cell>
          <cell r="Q1968">
            <v>54991</v>
          </cell>
          <cell r="R1968">
            <v>22821.69</v>
          </cell>
          <cell r="S1968" t="str">
            <v>แขวงเชียงใหม่</v>
          </cell>
          <cell r="T1968" t="str">
            <v>ผบE5198</v>
          </cell>
          <cell r="U1968">
            <v>2567</v>
          </cell>
          <cell r="V1968" t="str">
            <v>ผบE7030</v>
          </cell>
          <cell r="W1968">
            <v>2567</v>
          </cell>
          <cell r="X1968"/>
          <cell r="Y1968"/>
          <cell r="Z1968"/>
          <cell r="AA1968">
            <v>2</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นายธานินทร์ โอฬารกิจเรืองชัย</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2812</v>
          </cell>
          <cell r="C1969">
            <v>1959</v>
          </cell>
          <cell r="D1969">
            <v>29</v>
          </cell>
          <cell r="E1969">
            <v>11</v>
          </cell>
          <cell r="F1969">
            <v>2567</v>
          </cell>
          <cell r="G1969">
            <v>800057266457</v>
          </cell>
          <cell r="H1969" t="str">
            <v>นาย</v>
          </cell>
          <cell r="I1969" t="str">
            <v>สุริยนต์</v>
          </cell>
          <cell r="J1969" t="str">
            <v>ดีพร้อม</v>
          </cell>
          <cell r="K1969" t="str">
            <v>3 6407 00353 19 3</v>
          </cell>
          <cell r="L1969" t="str">
            <v>บิ๊กซีหางดง</v>
          </cell>
          <cell r="M1969" t="str">
            <v>เชียงใหม่ 3</v>
          </cell>
          <cell r="N1969">
            <v>8</v>
          </cell>
          <cell r="O1969" t="str">
            <v>สินเชื่อธนาคารประชาชน</v>
          </cell>
          <cell r="P1969" t="str">
            <v>1.บุคคลค้ำประกัน</v>
          </cell>
          <cell r="Q1969">
            <v>31196</v>
          </cell>
          <cell r="R1969">
            <v>22493.279999999999</v>
          </cell>
          <cell r="S1969" t="str">
            <v>จังหวัดลำพูน</v>
          </cell>
          <cell r="T1969" t="str">
            <v>ผบE2186</v>
          </cell>
          <cell r="U1969">
            <v>2567</v>
          </cell>
          <cell r="V1969" t="str">
            <v>ผบE3105</v>
          </cell>
          <cell r="W1969">
            <v>2567</v>
          </cell>
          <cell r="X1969"/>
          <cell r="Y1969"/>
          <cell r="Z1969"/>
          <cell r="AA1969">
            <v>5</v>
          </cell>
          <cell r="AB1969">
            <v>8</v>
          </cell>
          <cell r="AC1969">
            <v>2567</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นายสุริยนต์ ดีพร้อม</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2813</v>
          </cell>
          <cell r="C1970">
            <v>1960</v>
          </cell>
          <cell r="D1970">
            <v>16</v>
          </cell>
          <cell r="E1970">
            <v>12</v>
          </cell>
          <cell r="F1970">
            <v>2567</v>
          </cell>
          <cell r="G1970">
            <v>800027671158</v>
          </cell>
          <cell r="H1970" t="str">
            <v>นาง</v>
          </cell>
          <cell r="I1970" t="str">
            <v>ขวัญจิตร</v>
          </cell>
          <cell r="J1970" t="str">
            <v>รินวงศ์</v>
          </cell>
          <cell r="K1970" t="str">
            <v>3-5010-00328-69-4</v>
          </cell>
          <cell r="L1970" t="str">
            <v>แม่อาย</v>
          </cell>
          <cell r="M1970" t="str">
            <v>เชียงใหม่ 1</v>
          </cell>
          <cell r="N1970">
            <v>8</v>
          </cell>
          <cell r="O1970" t="str">
            <v>สินเชื่อธนาคารประชาชน</v>
          </cell>
          <cell r="P1970" t="str">
            <v>1.บุคคลค้ำประกัน</v>
          </cell>
          <cell r="Q1970"/>
          <cell r="R1970"/>
          <cell r="S1970" t="str">
            <v>จังหวัดฝาง</v>
          </cell>
          <cell r="T1970" t="str">
            <v>ผบE501</v>
          </cell>
          <cell r="U1970">
            <v>2563</v>
          </cell>
          <cell r="V1970" t="str">
            <v>ผบE118</v>
          </cell>
          <cell r="W1970">
            <v>2564</v>
          </cell>
          <cell r="X1970"/>
          <cell r="Y1970"/>
          <cell r="Z1970"/>
          <cell r="AA1970">
            <v>10</v>
          </cell>
          <cell r="AB1970">
            <v>3</v>
          </cell>
          <cell r="AC1970">
            <v>2564</v>
          </cell>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นางขวัญจิตร รินวงศ์</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2814</v>
          </cell>
          <cell r="C1971">
            <v>1961</v>
          </cell>
          <cell r="D1971">
            <v>16</v>
          </cell>
          <cell r="E1971">
            <v>12</v>
          </cell>
          <cell r="F1971">
            <v>2567</v>
          </cell>
          <cell r="G1971">
            <v>800074848378</v>
          </cell>
          <cell r="H1971" t="str">
            <v>นางสาว</v>
          </cell>
          <cell r="I1971" t="str">
            <v xml:space="preserve">พรภัครัส  </v>
          </cell>
          <cell r="J1971" t="str">
            <v>นาระทะ</v>
          </cell>
          <cell r="K1971"/>
          <cell r="L1971" t="str">
            <v>สันทราย</v>
          </cell>
          <cell r="M1971" t="str">
            <v>เชียงใหม่ 2</v>
          </cell>
          <cell r="N1971">
            <v>8</v>
          </cell>
          <cell r="O1971"/>
          <cell r="P1971"/>
          <cell r="Q1971"/>
          <cell r="R1971"/>
          <cell r="S1971" t="str">
            <v>แขวงเชียงใหม่</v>
          </cell>
          <cell r="T1971" t="str">
            <v>ผบE6240</v>
          </cell>
          <cell r="U1971">
            <v>2565</v>
          </cell>
          <cell r="V1971"/>
          <cell r="W1971"/>
          <cell r="X1971">
            <v>7</v>
          </cell>
          <cell r="Y1971">
            <v>3</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นางสาวพรภัครัส   นาระทะ</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2815</v>
          </cell>
          <cell r="C1972">
            <v>1962</v>
          </cell>
          <cell r="D1972">
            <v>16</v>
          </cell>
          <cell r="E1972">
            <v>12</v>
          </cell>
          <cell r="F1972">
            <v>2567</v>
          </cell>
          <cell r="G1972">
            <v>800066590954</v>
          </cell>
          <cell r="H1972" t="str">
            <v>นางสาว</v>
          </cell>
          <cell r="I1972" t="str">
            <v>เพ็ญพรรณ</v>
          </cell>
          <cell r="J1972" t="str">
            <v>ฤทธิ์ฤาชัย</v>
          </cell>
          <cell r="K1972"/>
          <cell r="L1972" t="str">
            <v>มีโชค พลาซ่า</v>
          </cell>
          <cell r="M1972" t="str">
            <v>เชียงใหม่ 2</v>
          </cell>
          <cell r="N1972">
            <v>8</v>
          </cell>
          <cell r="O1972"/>
          <cell r="P1972"/>
          <cell r="Q1972"/>
          <cell r="R1972"/>
          <cell r="S1972" t="str">
            <v>แขวงเชียงใหม่</v>
          </cell>
          <cell r="T1972" t="str">
            <v>ผบE1444</v>
          </cell>
          <cell r="U1972">
            <v>2566</v>
          </cell>
          <cell r="V1972"/>
          <cell r="W1972"/>
          <cell r="X1972">
            <v>16</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นางสาวเพ็ญพรรณ ฤทธิ์ฤาชัย</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2816</v>
          </cell>
          <cell r="C1973">
            <v>1963</v>
          </cell>
          <cell r="D1973">
            <v>16</v>
          </cell>
          <cell r="E1973">
            <v>12</v>
          </cell>
          <cell r="F1973">
            <v>2567</v>
          </cell>
          <cell r="G1973">
            <v>800049170833</v>
          </cell>
          <cell r="H1973" t="str">
            <v>นาย</v>
          </cell>
          <cell r="I1973" t="str">
            <v xml:space="preserve">จีระพันธ์ </v>
          </cell>
          <cell r="J1973" t="str">
            <v>คันธวรรณ</v>
          </cell>
          <cell r="K1973"/>
          <cell r="L1973" t="str">
            <v xml:space="preserve">แม่แตง </v>
          </cell>
          <cell r="M1973" t="str">
            <v>เชียงใหม่ 2</v>
          </cell>
          <cell r="N1973">
            <v>8</v>
          </cell>
          <cell r="O1973"/>
          <cell r="P1973"/>
          <cell r="Q1973"/>
          <cell r="R1973"/>
          <cell r="S1973" t="str">
            <v>แขวงเชียงดาว</v>
          </cell>
          <cell r="T1973" t="str">
            <v>ผบE141</v>
          </cell>
          <cell r="U1973">
            <v>2566</v>
          </cell>
          <cell r="V1973"/>
          <cell r="W1973"/>
          <cell r="X1973">
            <v>3</v>
          </cell>
          <cell r="Y1973">
            <v>5</v>
          </cell>
          <cell r="Z1973">
            <v>2566</v>
          </cell>
          <cell r="AA1973"/>
          <cell r="AB1973"/>
          <cell r="AC1973"/>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นายจีระพันธ์  คันธวรรณ</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2817</v>
          </cell>
          <cell r="C1974">
            <v>1964</v>
          </cell>
          <cell r="D1974">
            <v>16</v>
          </cell>
          <cell r="E1974">
            <v>12</v>
          </cell>
          <cell r="F1974">
            <v>2567</v>
          </cell>
          <cell r="G1974">
            <v>800098011144</v>
          </cell>
          <cell r="H1974" t="str">
            <v>นาย</v>
          </cell>
          <cell r="I1974" t="str">
            <v xml:space="preserve">นิรุต </v>
          </cell>
          <cell r="J1974" t="str">
            <v>สันคำ</v>
          </cell>
          <cell r="K1974"/>
          <cell r="L1974" t="str">
            <v>แม่แตง</v>
          </cell>
          <cell r="M1974" t="str">
            <v>เชียงใหม่ 2</v>
          </cell>
          <cell r="N1974">
            <v>8</v>
          </cell>
          <cell r="O1974"/>
          <cell r="P1974"/>
          <cell r="Q1974"/>
          <cell r="R1974"/>
          <cell r="S1974" t="str">
            <v>แขวงเชียงดาว</v>
          </cell>
          <cell r="T1974" t="str">
            <v>ผบE142</v>
          </cell>
          <cell r="U1974">
            <v>2566</v>
          </cell>
          <cell r="V1974"/>
          <cell r="W1974"/>
          <cell r="X1974"/>
          <cell r="Y1974"/>
          <cell r="Z1974"/>
          <cell r="AA1974">
            <v>20</v>
          </cell>
          <cell r="AB1974">
            <v>4</v>
          </cell>
          <cell r="AC1974">
            <v>2566</v>
          </cell>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นายนิรุต  สันคำ</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2818</v>
          </cell>
          <cell r="C1975">
            <v>1965</v>
          </cell>
          <cell r="D1975">
            <v>16</v>
          </cell>
          <cell r="E1975">
            <v>12</v>
          </cell>
          <cell r="F1975">
            <v>2567</v>
          </cell>
          <cell r="G1975">
            <v>800095595230</v>
          </cell>
          <cell r="H1975" t="str">
            <v>นาย</v>
          </cell>
          <cell r="I1975" t="str">
            <v>สิทธิโชค</v>
          </cell>
          <cell r="J1975" t="str">
            <v>ดาราวงษ์</v>
          </cell>
          <cell r="K1975"/>
          <cell r="L1975" t="str">
            <v>มีโชค พลาซ่า</v>
          </cell>
          <cell r="M1975" t="str">
            <v>เชียงใหม่ 2</v>
          </cell>
          <cell r="N1975">
            <v>8</v>
          </cell>
          <cell r="O1975"/>
          <cell r="P1975"/>
          <cell r="Q1975"/>
          <cell r="R1975"/>
          <cell r="S1975" t="str">
            <v>แขวงเชียงดาว</v>
          </cell>
          <cell r="T1975" t="str">
            <v>ผบE465</v>
          </cell>
          <cell r="U1975">
            <v>2566</v>
          </cell>
          <cell r="V1975"/>
          <cell r="W1975"/>
          <cell r="X1975">
            <v>4</v>
          </cell>
          <cell r="Y1975">
            <v>7</v>
          </cell>
          <cell r="Z1975">
            <v>2566</v>
          </cell>
          <cell r="AA1975"/>
          <cell r="AB1975"/>
          <cell r="AC1975"/>
          <cell r="AD1975"/>
          <cell r="AE1975"/>
          <cell r="AF1975"/>
          <cell r="AG1975"/>
          <cell r="AH1975"/>
          <cell r="AI1975"/>
          <cell r="AJ1975"/>
          <cell r="AK1975"/>
          <cell r="AL1975"/>
          <cell r="AM1975"/>
          <cell r="AN1975"/>
          <cell r="AO1975"/>
          <cell r="AP1975"/>
          <cell r="AQ1975"/>
          <cell r="AR1975"/>
          <cell r="AS1975"/>
          <cell r="AT1975"/>
          <cell r="AU1975"/>
          <cell r="AV1975"/>
          <cell r="AW1975"/>
          <cell r="AX1975"/>
          <cell r="AY1975"/>
          <cell r="AZ1975"/>
          <cell r="BA1975"/>
          <cell r="BB1975"/>
          <cell r="BC1975"/>
          <cell r="BD1975"/>
          <cell r="BE1975"/>
          <cell r="BF1975"/>
          <cell r="BG1975"/>
          <cell r="BH1975"/>
          <cell r="BI1975"/>
          <cell r="BJ1975"/>
          <cell r="BK1975"/>
          <cell r="BL1975" t="str">
            <v>นายสิทธิโชค ดาราวงษ์</v>
          </cell>
          <cell r="BM1975"/>
          <cell r="BN1975"/>
          <cell r="BO1975"/>
          <cell r="BP1975"/>
          <cell r="BQ1975"/>
          <cell r="BR1975"/>
          <cell r="BS1975"/>
          <cell r="BT1975"/>
          <cell r="BU1975"/>
          <cell r="BV1975"/>
          <cell r="BW1975"/>
          <cell r="BX1975"/>
          <cell r="BY1975"/>
          <cell r="BZ1975"/>
          <cell r="CA1975"/>
          <cell r="CB1975"/>
          <cell r="CC1975"/>
          <cell r="CD1975"/>
          <cell r="CE1975"/>
          <cell r="CF1975"/>
          <cell r="CG1975"/>
          <cell r="CH1975"/>
          <cell r="CI1975"/>
          <cell r="CJ1975"/>
          <cell r="CK1975"/>
          <cell r="CL1975"/>
          <cell r="CM1975"/>
          <cell r="CN1975"/>
          <cell r="CO1975"/>
        </row>
        <row r="1976">
          <cell r="B1976">
            <v>2819</v>
          </cell>
          <cell r="C1976">
            <v>1966</v>
          </cell>
          <cell r="D1976">
            <v>23</v>
          </cell>
          <cell r="E1976">
            <v>12</v>
          </cell>
          <cell r="F1976">
            <v>2567</v>
          </cell>
          <cell r="G1976">
            <v>800094061648</v>
          </cell>
          <cell r="H1976" t="str">
            <v>นาย</v>
          </cell>
          <cell r="I1976" t="str">
            <v>ธนพล</v>
          </cell>
          <cell r="J1976" t="str">
            <v>มีบุญ</v>
          </cell>
          <cell r="K1976" t="str">
            <v>1-6499-00031-45-1</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41652.85</v>
          </cell>
          <cell r="R1976">
            <v>10978.98</v>
          </cell>
          <cell r="S1976" t="str">
            <v>แขวงเชียงใหม่</v>
          </cell>
          <cell r="T1976" t="str">
            <v>ผบE1983</v>
          </cell>
          <cell r="U1976">
            <v>2565</v>
          </cell>
          <cell r="V1976" t="str">
            <v>ผบE5466</v>
          </cell>
          <cell r="W1976">
            <v>2565</v>
          </cell>
          <cell r="X1976"/>
          <cell r="Y1976"/>
          <cell r="Z1976"/>
          <cell r="AA1976">
            <v>1</v>
          </cell>
          <cell r="AB1976">
            <v>8</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นายธนพล มีบุญ</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2820</v>
          </cell>
          <cell r="C1977">
            <v>1967</v>
          </cell>
          <cell r="D1977">
            <v>23</v>
          </cell>
          <cell r="E1977">
            <v>12</v>
          </cell>
          <cell r="F1977">
            <v>2567</v>
          </cell>
          <cell r="G1977">
            <v>800095644145</v>
          </cell>
          <cell r="H1977" t="str">
            <v>นาย</v>
          </cell>
          <cell r="I1977" t="str">
            <v>อนุวัฒน์</v>
          </cell>
          <cell r="J1977" t="str">
            <v>เดชคุณมาก</v>
          </cell>
          <cell r="K1977" t="str">
            <v>1-5099-00633-35-4</v>
          </cell>
          <cell r="L1977" t="str">
            <v>ดอยเต่า</v>
          </cell>
          <cell r="M1977" t="str">
            <v>เชียงใหม่ 3</v>
          </cell>
          <cell r="N1977">
            <v>8</v>
          </cell>
          <cell r="O1977" t="str">
            <v>สินเชื่อแก้ไขปัญหาหนี้นอกระบบPSAระยะที่2</v>
          </cell>
          <cell r="P1977" t="str">
            <v>1.บุคคลค้ำประกัน</v>
          </cell>
          <cell r="Q1977">
            <v>44131.9</v>
          </cell>
          <cell r="R1977">
            <v>11785.03</v>
          </cell>
          <cell r="S1977" t="str">
            <v>แขวงเชียงใหม่</v>
          </cell>
          <cell r="T1977" t="str">
            <v>ผบE5221</v>
          </cell>
          <cell r="U1977">
            <v>2565</v>
          </cell>
          <cell r="V1977" t="str">
            <v>ผบE7514</v>
          </cell>
          <cell r="W1977">
            <v>2565</v>
          </cell>
          <cell r="X1977"/>
          <cell r="Y1977"/>
          <cell r="Z1977"/>
          <cell r="AA1977">
            <v>25</v>
          </cell>
          <cell r="AB1977">
            <v>10</v>
          </cell>
          <cell r="AC1977">
            <v>2565</v>
          </cell>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นายอนุวัฒน์ เดชคุณมาก</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2821</v>
          </cell>
          <cell r="C1978">
            <v>1968</v>
          </cell>
          <cell r="D1978">
            <v>23</v>
          </cell>
          <cell r="E1978">
            <v>12</v>
          </cell>
          <cell r="F1978">
            <v>2567</v>
          </cell>
          <cell r="G1978">
            <v>800032597208</v>
          </cell>
          <cell r="H1978" t="str">
            <v>พันจ่าอากาศเอก</v>
          </cell>
          <cell r="I1978" t="str">
            <v>สันติชัย</v>
          </cell>
          <cell r="J1978" t="str">
            <v>ปัญญาทอง</v>
          </cell>
          <cell r="K1978" t="str">
            <v>5-5099-0097-17-0</v>
          </cell>
          <cell r="L1978" t="str">
            <v>ท่าแพ</v>
          </cell>
          <cell r="M1978" t="str">
            <v>เชียงใหม่ 1</v>
          </cell>
          <cell r="N1978">
            <v>8</v>
          </cell>
          <cell r="O1978" t="str">
            <v>สินเชื่อพัฒนาชีวิตทหาร(พัฒนากลุ่มอาชีพ)</v>
          </cell>
          <cell r="P1978" t="str">
            <v>1.บุคคลค้ำประกัน</v>
          </cell>
          <cell r="Q1978"/>
          <cell r="R1978"/>
          <cell r="S1978" t="str">
            <v>จังหวัดเชียงใหม่</v>
          </cell>
          <cell r="T1978" t="str">
            <v>ผบE671</v>
          </cell>
          <cell r="U1978">
            <v>2567</v>
          </cell>
          <cell r="V1978" t="str">
            <v>ผบE1392</v>
          </cell>
          <cell r="W1978">
            <v>2567</v>
          </cell>
          <cell r="X1978">
            <v>24</v>
          </cell>
          <cell r="Y1978">
            <v>6</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พันจ่าอากาศเอกสันติชัย ปัญญาทอง</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2822</v>
          </cell>
          <cell r="C1979">
            <v>1969</v>
          </cell>
          <cell r="D1979">
            <v>23</v>
          </cell>
          <cell r="E1979">
            <v>12</v>
          </cell>
          <cell r="F1979">
            <v>2567</v>
          </cell>
          <cell r="G1979">
            <v>800009741102</v>
          </cell>
          <cell r="H1979" t="str">
            <v>นาง</v>
          </cell>
          <cell r="I1979" t="str">
            <v>ศรีมร</v>
          </cell>
          <cell r="J1979" t="str">
            <v>มหาวัน</v>
          </cell>
          <cell r="K1979" t="str">
            <v>3-5011-0042966-2</v>
          </cell>
          <cell r="L1979" t="str">
            <v>ท่าแพ</v>
          </cell>
          <cell r="M1979" t="str">
            <v>เชียงใหม่ 1</v>
          </cell>
          <cell r="N1979">
            <v>8</v>
          </cell>
          <cell r="O1979" t="str">
            <v>สินเชื่อพัฒนากลุ่มอาชีพ ช.พ.ค.</v>
          </cell>
          <cell r="P1979" t="str">
            <v>1.บุคคลค้ำประกัน</v>
          </cell>
          <cell r="Q1979"/>
          <cell r="R1979"/>
          <cell r="S1979" t="str">
            <v>จังหวัดลำพูน</v>
          </cell>
          <cell r="T1979" t="str">
            <v>ผบE1803</v>
          </cell>
          <cell r="U1979">
            <v>2567</v>
          </cell>
          <cell r="V1979" t="str">
            <v>ผบE3465</v>
          </cell>
          <cell r="W1979">
            <v>2567</v>
          </cell>
          <cell r="X1979">
            <v>2</v>
          </cell>
          <cell r="Y1979">
            <v>9</v>
          </cell>
          <cell r="Z1979">
            <v>2567</v>
          </cell>
          <cell r="AA1979"/>
          <cell r="AB1979"/>
          <cell r="AC1979"/>
          <cell r="AD1979"/>
          <cell r="AE1979"/>
          <cell r="AF1979"/>
          <cell r="AG1979"/>
          <cell r="AH1979"/>
          <cell r="AI1979"/>
          <cell r="AJ1979"/>
          <cell r="AK1979"/>
          <cell r="AL1979"/>
          <cell r="AM1979"/>
          <cell r="AN1979"/>
          <cell r="AO1979"/>
          <cell r="AP1979"/>
          <cell r="AQ1979"/>
          <cell r="BC1979"/>
          <cell r="BD1979"/>
          <cell r="BE1979"/>
          <cell r="BF1979"/>
          <cell r="BG1979"/>
          <cell r="BH1979"/>
          <cell r="BI1979"/>
          <cell r="BJ1979"/>
          <cell r="BK1979"/>
          <cell r="BL1979" t="str">
            <v>นางศรีมร มหาวัน</v>
          </cell>
          <cell r="BM1979"/>
          <cell r="BP1979"/>
          <cell r="BS1979"/>
          <cell r="BX1979"/>
          <cell r="BZ1979"/>
          <cell r="CA1979"/>
          <cell r="CB1979"/>
          <cell r="CC1979"/>
          <cell r="CD1979"/>
          <cell r="CE1979"/>
          <cell r="CF1979"/>
          <cell r="CG1979"/>
          <cell r="CH1979"/>
          <cell r="CI1979"/>
          <cell r="CJ1979"/>
          <cell r="CK1979"/>
          <cell r="CL1979"/>
          <cell r="CM1979"/>
          <cell r="CN1979"/>
          <cell r="CO1979"/>
        </row>
        <row r="1980">
          <cell r="B1980">
            <v>2823</v>
          </cell>
          <cell r="C1980">
            <v>1970</v>
          </cell>
          <cell r="D1980">
            <v>23</v>
          </cell>
          <cell r="E1980">
            <v>12</v>
          </cell>
          <cell r="F1980">
            <v>2567</v>
          </cell>
          <cell r="G1980">
            <v>800081915194</v>
          </cell>
          <cell r="H1980" t="str">
            <v>นางสาว</v>
          </cell>
          <cell r="I1980" t="str">
            <v>ขวัญฤทัย</v>
          </cell>
          <cell r="J1980" t="str">
            <v>จันตาคำ</v>
          </cell>
          <cell r="K1980" t="str">
            <v>1-5007-01235-06-7</v>
          </cell>
          <cell r="L1980" t="str">
            <v>ประตูช้างเผือก</v>
          </cell>
          <cell r="M1980" t="str">
            <v>เชียงใหม่ 1</v>
          </cell>
          <cell r="N1980">
            <v>8</v>
          </cell>
          <cell r="O1980" t="str">
            <v>สินเชื่อธนาคารประชาชน</v>
          </cell>
          <cell r="P1980" t="str">
            <v>1.บุคคลค้ำประกัน</v>
          </cell>
          <cell r="Q1980"/>
          <cell r="R1980"/>
          <cell r="S1980" t="str">
            <v>แขวงเชียงดาว</v>
          </cell>
          <cell r="T1980" t="str">
            <v>ผบE324</v>
          </cell>
          <cell r="U1980">
            <v>2567</v>
          </cell>
          <cell r="V1980" t="str">
            <v>ผบE567</v>
          </cell>
          <cell r="W1980">
            <v>2567</v>
          </cell>
          <cell r="X1980">
            <v>18</v>
          </cell>
          <cell r="Y1980">
            <v>6</v>
          </cell>
          <cell r="Z1980">
            <v>2567</v>
          </cell>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นางสาวขวัญฤทัย จันตาคำ</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2824</v>
          </cell>
          <cell r="C1981">
            <v>1971</v>
          </cell>
          <cell r="D1981">
            <v>23</v>
          </cell>
          <cell r="E1981">
            <v>12</v>
          </cell>
          <cell r="F1981">
            <v>2567</v>
          </cell>
          <cell r="G1981">
            <v>800015062683</v>
          </cell>
          <cell r="H1981" t="str">
            <v>นาย</v>
          </cell>
          <cell r="I1981" t="str">
            <v>ยงยุทธ</v>
          </cell>
          <cell r="J1981" t="str">
            <v>อินตา</v>
          </cell>
          <cell r="K1981" t="str">
            <v>3-5013-00118-61-0</v>
          </cell>
          <cell r="L1981" t="str">
            <v>เซ็นทรัล แอร์พอร์ต พลาซ่า เชียงใหม่</v>
          </cell>
          <cell r="M1981" t="str">
            <v>เชียงใหม่ 1</v>
          </cell>
          <cell r="N1981">
            <v>8</v>
          </cell>
          <cell r="O1981" t="str">
            <v>สินเชื่อสวัสดิการ</v>
          </cell>
          <cell r="P1981" t="str">
            <v>1.บุคคลค้ำประกัน</v>
          </cell>
          <cell r="Q1981"/>
          <cell r="R1981"/>
          <cell r="S1981" t="str">
            <v>จังหวัดเชียงใหม่</v>
          </cell>
          <cell r="T1981" t="str">
            <v>ผบE1506</v>
          </cell>
          <cell r="U1981">
            <v>2567</v>
          </cell>
          <cell r="V1981"/>
          <cell r="W1981"/>
          <cell r="X1981"/>
          <cell r="Y1981"/>
          <cell r="Z1981"/>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นายยงยุทธ อินตา</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2825</v>
          </cell>
          <cell r="C1982">
            <v>1972</v>
          </cell>
          <cell r="D1982">
            <v>7</v>
          </cell>
          <cell r="E1982">
            <v>1</v>
          </cell>
          <cell r="F1982">
            <v>2568</v>
          </cell>
          <cell r="G1982">
            <v>800104378271</v>
          </cell>
          <cell r="H1982" t="str">
            <v>นาย</v>
          </cell>
          <cell r="I1982" t="str">
            <v>ภัทรพงศ์</v>
          </cell>
          <cell r="J1982" t="str">
            <v>จิตราทร</v>
          </cell>
          <cell r="K1982" t="str">
            <v>3 5299 00311 38 8</v>
          </cell>
          <cell r="L1982" t="str">
            <v>เซ็นทรัล แอร์พอร์ต พลาซ่า เชียงใหม่</v>
          </cell>
          <cell r="M1982" t="str">
            <v>เชยงใหม่ 1</v>
          </cell>
          <cell r="N1982">
            <v>8</v>
          </cell>
          <cell r="O1982" t="str">
            <v>สินเชื่อผู้ได้รับผลกระทบจากเศรษฐิจ ฯ (คืนความสุข)</v>
          </cell>
          <cell r="P1982" t="str">
            <v>1.บุคคลค้ำประกัน</v>
          </cell>
          <cell r="Q1982"/>
          <cell r="R1982"/>
          <cell r="S1982" t="str">
            <v>แขวงลำปาง</v>
          </cell>
          <cell r="T1982" t="str">
            <v>ผบE3081</v>
          </cell>
          <cell r="U1982">
            <v>2565</v>
          </cell>
          <cell r="V1982" t="str">
            <v>ผบE3550</v>
          </cell>
          <cell r="W1982">
            <v>2565</v>
          </cell>
          <cell r="X1982">
            <v>11</v>
          </cell>
          <cell r="Y1982">
            <v>10</v>
          </cell>
          <cell r="Z1982">
            <v>2565</v>
          </cell>
          <cell r="AA1982"/>
          <cell r="AB1982"/>
          <cell r="AC1982"/>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นายภัทรพงศ์ จิตราทร</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2826</v>
          </cell>
          <cell r="C1983">
            <v>1973</v>
          </cell>
          <cell r="D1983"/>
          <cell r="E1983"/>
          <cell r="F1983"/>
          <cell r="G1983">
            <v>800118705956</v>
          </cell>
          <cell r="H1983" t="str">
            <v>นาย</v>
          </cell>
          <cell r="I1983" t="str">
            <v>ธวุฒิ</v>
          </cell>
          <cell r="J1983" t="str">
            <v>จอมแปง</v>
          </cell>
          <cell r="K1983">
            <v>1509901468926</v>
          </cell>
          <cell r="L1983" t="str">
            <v>บิ๊กซี หางดง</v>
          </cell>
          <cell r="M1983" t="str">
            <v>เชียงใหม่ 3</v>
          </cell>
          <cell r="N1983">
            <v>8</v>
          </cell>
          <cell r="O1983" t="str">
            <v>สินเชื่อธนาคารประชาชน</v>
          </cell>
          <cell r="P1983" t="str">
            <v>1.บุคคลค้ำประกัน</v>
          </cell>
          <cell r="Q1983">
            <v>36110</v>
          </cell>
          <cell r="R1983">
            <v>8713.4599999999991</v>
          </cell>
          <cell r="S1983" t="str">
            <v>แขวงเชียงใหม่</v>
          </cell>
          <cell r="T1983" t="str">
            <v>ผบE1465</v>
          </cell>
          <cell r="U1983">
            <v>2566</v>
          </cell>
          <cell r="V1983" t="str">
            <v>ผบE3502</v>
          </cell>
          <cell r="W1983">
            <v>2566</v>
          </cell>
          <cell r="X1983"/>
          <cell r="Y1983"/>
          <cell r="Z1983"/>
          <cell r="AA1983">
            <v>22</v>
          </cell>
          <cell r="AB1983">
            <v>5</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นายธวุฒิ จอมแปง</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2827</v>
          </cell>
          <cell r="C1984">
            <v>1974</v>
          </cell>
          <cell r="D1984"/>
          <cell r="E1984"/>
          <cell r="F1984"/>
          <cell r="G1984">
            <v>800086253310</v>
          </cell>
          <cell r="H1984" t="str">
            <v>นาย</v>
          </cell>
          <cell r="I1984" t="str">
            <v>ชัยณรงค์</v>
          </cell>
          <cell r="J1984" t="str">
            <v>เมืองมา</v>
          </cell>
          <cell r="K1984">
            <v>3501500517887</v>
          </cell>
          <cell r="L1984" t="str">
            <v>บิ๊กซี หางดง</v>
          </cell>
          <cell r="M1984" t="str">
            <v>เชียงใหม่ 3</v>
          </cell>
          <cell r="N1984">
            <v>8</v>
          </cell>
          <cell r="O1984" t="str">
            <v>สินเชื่อธนาคารประชาชน</v>
          </cell>
          <cell r="P1984" t="str">
            <v>1.บุคคลค้ำประกัน</v>
          </cell>
          <cell r="Q1984">
            <v>159784.04</v>
          </cell>
          <cell r="R1984">
            <v>59489.59</v>
          </cell>
          <cell r="S1984" t="str">
            <v>แขวงเชียงใหม่</v>
          </cell>
          <cell r="T1984" t="str">
            <v>ผบE1466</v>
          </cell>
          <cell r="U1984">
            <v>2566</v>
          </cell>
          <cell r="V1984" t="str">
            <v>ผบE4442</v>
          </cell>
          <cell r="W1984">
            <v>2566</v>
          </cell>
          <cell r="X1984"/>
          <cell r="Y1984"/>
          <cell r="Z1984"/>
          <cell r="AA1984">
            <v>12</v>
          </cell>
          <cell r="AB1984">
            <v>6</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นายชัยณรงค์ เมืองมา</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2828</v>
          </cell>
          <cell r="C1985">
            <v>1975</v>
          </cell>
          <cell r="D1985"/>
          <cell r="E1985"/>
          <cell r="F1985"/>
          <cell r="G1985">
            <v>800096079291</v>
          </cell>
          <cell r="H1985" t="str">
            <v>นางสาว</v>
          </cell>
          <cell r="I1985" t="str">
            <v>สมจิตร</v>
          </cell>
          <cell r="J1985" t="str">
            <v>อาจแก้ว</v>
          </cell>
          <cell r="K1985">
            <v>3420100196536</v>
          </cell>
          <cell r="L1985" t="str">
            <v>บิ๊กซี หางดง</v>
          </cell>
          <cell r="M1985" t="str">
            <v>เชียงใหม่ 3</v>
          </cell>
          <cell r="N1985">
            <v>8</v>
          </cell>
          <cell r="O1985" t="str">
            <v>สินเชื่อธนาคารประชาชน</v>
          </cell>
          <cell r="P1985" t="str">
            <v>1.บุคคลค้ำประกัน</v>
          </cell>
          <cell r="Q1985">
            <v>30484.86</v>
          </cell>
          <cell r="R1985">
            <v>7541.73</v>
          </cell>
          <cell r="S1985" t="str">
            <v>แขวงเชียงราย</v>
          </cell>
          <cell r="T1985" t="str">
            <v>ผบE109</v>
          </cell>
          <cell r="U1985">
            <v>2566</v>
          </cell>
          <cell r="V1985" t="str">
            <v>ผบE822</v>
          </cell>
          <cell r="W1985">
            <v>2566</v>
          </cell>
          <cell r="X1985"/>
          <cell r="Y1985"/>
          <cell r="Z1985"/>
          <cell r="AA1985">
            <v>27</v>
          </cell>
          <cell r="AB1985">
            <v>2</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นางสาวสมจิตร อาจแก้ว</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2829</v>
          </cell>
          <cell r="C1986">
            <v>1976</v>
          </cell>
          <cell r="D1986"/>
          <cell r="E1986"/>
          <cell r="F1986"/>
          <cell r="G1986">
            <v>800088794329</v>
          </cell>
          <cell r="H1986" t="str">
            <v>นางสาว</v>
          </cell>
          <cell r="I1986" t="str">
            <v xml:space="preserve">ลินดา </v>
          </cell>
          <cell r="J1986" t="str">
            <v>ดวงไฟ</v>
          </cell>
          <cell r="K1986">
            <v>1509900274923</v>
          </cell>
          <cell r="L1986" t="str">
            <v>บิ๊กซี หางดง</v>
          </cell>
          <cell r="M1986" t="str">
            <v>เชียงใหม่ 3</v>
          </cell>
          <cell r="N1986">
            <v>8</v>
          </cell>
          <cell r="O1986" t="str">
            <v>สินเชื่อธนาคารประชาชน</v>
          </cell>
          <cell r="P1986" t="str">
            <v>1.บุคคลค้ำประกัน</v>
          </cell>
          <cell r="Q1986">
            <v>46135.81</v>
          </cell>
          <cell r="R1986">
            <v>19004.82</v>
          </cell>
          <cell r="S1986" t="str">
            <v>แขวงเชียงใหม่</v>
          </cell>
          <cell r="T1986" t="str">
            <v>ผบE1894</v>
          </cell>
          <cell r="U1986">
            <v>2566</v>
          </cell>
          <cell r="V1986" t="str">
            <v>ผบE4534</v>
          </cell>
          <cell r="W1986">
            <v>2566</v>
          </cell>
          <cell r="X1986"/>
          <cell r="Y1986"/>
          <cell r="Z1986"/>
          <cell r="AA1986">
            <v>13</v>
          </cell>
          <cell r="AB1986">
            <v>6</v>
          </cell>
          <cell r="AC1986">
            <v>2566</v>
          </cell>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นางสาวลินดา  ดวงไฟ</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2830</v>
          </cell>
          <cell r="C1987">
            <v>1975</v>
          </cell>
          <cell r="D1987">
            <v>7</v>
          </cell>
          <cell r="E1987">
            <v>1</v>
          </cell>
          <cell r="F1987">
            <v>2568</v>
          </cell>
          <cell r="G1987">
            <v>800035598807</v>
          </cell>
          <cell r="H1987" t="str">
            <v>นาย</v>
          </cell>
          <cell r="I1987" t="str">
            <v xml:space="preserve">สวาท </v>
          </cell>
          <cell r="J1987" t="str">
            <v>หลักมั่น</v>
          </cell>
          <cell r="K1987" t="str">
            <v>3 5207 00368 63 9</v>
          </cell>
          <cell r="L1987" t="str">
            <v>เชียงใหม่</v>
          </cell>
          <cell r="M1987" t="str">
            <v>เชียงใหม่ 1</v>
          </cell>
          <cell r="N1987">
            <v>8</v>
          </cell>
          <cell r="O1987" t="str">
            <v>สินเชื่อสวัสดีการ</v>
          </cell>
          <cell r="P1987" t="str">
            <v>1.บุคคลค้ำประกัน</v>
          </cell>
          <cell r="Q1987"/>
          <cell r="R1987"/>
          <cell r="S1987" t="str">
            <v>แขวงเชียงใหม่</v>
          </cell>
          <cell r="T1987" t="str">
            <v>ผบE8157</v>
          </cell>
          <cell r="U1987">
            <v>2567</v>
          </cell>
          <cell r="V1987" t="str">
            <v>ผบE10265</v>
          </cell>
          <cell r="W1987">
            <v>2567</v>
          </cell>
          <cell r="X1987">
            <v>5</v>
          </cell>
          <cell r="Y1987">
            <v>11</v>
          </cell>
          <cell r="Z1987">
            <v>2567</v>
          </cell>
          <cell r="AA1987"/>
          <cell r="AB1987"/>
          <cell r="AC1987"/>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นายสวาท  หลักมั่น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row>
        <row r="1988">
          <cell r="B1988">
            <v>2831</v>
          </cell>
          <cell r="C1988">
            <v>1976</v>
          </cell>
          <cell r="D1988">
            <v>7</v>
          </cell>
          <cell r="E1988">
            <v>1</v>
          </cell>
          <cell r="F1988">
            <v>2568</v>
          </cell>
          <cell r="G1988">
            <v>800038153741</v>
          </cell>
          <cell r="H1988" t="str">
            <v>นาง</v>
          </cell>
          <cell r="I1988" t="str">
            <v>แสงจันทร์</v>
          </cell>
          <cell r="J1988" t="str">
            <v>สิงห์ทอน</v>
          </cell>
          <cell r="K1988" t="str">
            <v>3 5010 00371 49 2</v>
          </cell>
          <cell r="L1988" t="str">
            <v>ท่าแพ</v>
          </cell>
          <cell r="M1988" t="str">
            <v>เชียงใหม่ 1</v>
          </cell>
          <cell r="N1988">
            <v>8</v>
          </cell>
          <cell r="O1988" t="str">
            <v>สินเชื่อธนาคารประชาชน</v>
          </cell>
          <cell r="P1988" t="str">
            <v>1.บุคคลค้ำประกัน</v>
          </cell>
          <cell r="Q1988"/>
          <cell r="R1988"/>
          <cell r="S1988" t="str">
            <v>แขวงเชียงใหม่</v>
          </cell>
          <cell r="T1988" t="str">
            <v>ผบ.2556</v>
          </cell>
          <cell r="U1988">
            <v>2563</v>
          </cell>
          <cell r="V1988" t="str">
            <v>ผบ.5019</v>
          </cell>
          <cell r="W1988">
            <v>2563</v>
          </cell>
          <cell r="X1988"/>
          <cell r="Y1988"/>
          <cell r="Z1988"/>
          <cell r="AA1988">
            <v>14</v>
          </cell>
          <cell r="AB1988">
            <v>7</v>
          </cell>
          <cell r="AC1988">
            <v>2563</v>
          </cell>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cell r="BC1988"/>
          <cell r="BD1988"/>
          <cell r="BE1988"/>
          <cell r="BF1988"/>
          <cell r="BG1988"/>
          <cell r="BH1988"/>
          <cell r="BI1988"/>
          <cell r="BJ1988"/>
          <cell r="BK1988"/>
          <cell r="BL1988" t="str">
            <v>นางแสงจันทร์ สิงห์ทอน</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row>
        <row r="1989">
          <cell r="B1989"/>
          <cell r="C1989"/>
          <cell r="D1989"/>
          <cell r="E1989"/>
          <cell r="F1989"/>
          <cell r="G1989"/>
          <cell r="H1989"/>
          <cell r="I1989"/>
          <cell r="J1989"/>
          <cell r="K1989"/>
          <cell r="L1989"/>
          <cell r="M1989"/>
          <cell r="N1989"/>
          <cell r="O1989"/>
          <cell r="P1989"/>
          <cell r="Q1989"/>
          <cell r="R1989"/>
          <cell r="S1989"/>
          <cell r="T1989"/>
          <cell r="U1989"/>
          <cell r="V1989"/>
          <cell r="W1989"/>
          <cell r="X1989"/>
          <cell r="Y1989"/>
          <cell r="Z1989"/>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row>
        <row r="1990">
          <cell r="B1990"/>
          <cell r="C1990"/>
          <cell r="D1990"/>
          <cell r="E1990"/>
          <cell r="F1990"/>
          <cell r="G1990"/>
          <cell r="H1990"/>
          <cell r="I1990"/>
          <cell r="J1990"/>
          <cell r="K1990"/>
          <cell r="L1990"/>
          <cell r="M1990"/>
          <cell r="N1990"/>
          <cell r="O1990"/>
          <cell r="P1990"/>
          <cell r="Q1990"/>
          <cell r="R1990"/>
          <cell r="S1990"/>
          <cell r="T1990"/>
          <cell r="U1990"/>
          <cell r="V1990"/>
          <cell r="W1990"/>
          <cell r="X1990"/>
          <cell r="Y1990"/>
          <cell r="Z1990"/>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row>
        <row r="1991">
          <cell r="B1991"/>
          <cell r="C1991"/>
          <cell r="D1991"/>
          <cell r="E1991"/>
          <cell r="F1991"/>
          <cell r="G1991"/>
          <cell r="H1991"/>
          <cell r="I1991"/>
          <cell r="J1991"/>
          <cell r="K1991"/>
          <cell r="L1991"/>
          <cell r="M1991"/>
          <cell r="N1991"/>
          <cell r="O1991"/>
          <cell r="P1991"/>
          <cell r="Q1991"/>
          <cell r="R1991"/>
          <cell r="S1991"/>
          <cell r="T1991"/>
          <cell r="U1991"/>
          <cell r="V1991"/>
          <cell r="W1991"/>
          <cell r="X1991"/>
          <cell r="Y1991"/>
          <cell r="Z1991"/>
          <cell r="AA1991"/>
          <cell r="AB1991"/>
          <cell r="AC1991"/>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row>
        <row r="1992">
          <cell r="B1992"/>
          <cell r="C1992"/>
          <cell r="D1992"/>
          <cell r="E1992"/>
          <cell r="F1992"/>
          <cell r="G1992"/>
          <cell r="H1992"/>
          <cell r="I1992"/>
          <cell r="J1992"/>
          <cell r="K1992"/>
          <cell r="L1992"/>
          <cell r="M1992"/>
          <cell r="N1992"/>
          <cell r="O1992"/>
          <cell r="P1992"/>
          <cell r="Q1992"/>
          <cell r="R1992"/>
          <cell r="S1992"/>
          <cell r="T1992"/>
          <cell r="U1992"/>
          <cell r="V1992"/>
          <cell r="W1992"/>
          <cell r="X1992"/>
          <cell r="Y1992"/>
          <cell r="Z1992"/>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row>
        <row r="1993">
          <cell r="B1993"/>
          <cell r="C1993"/>
          <cell r="D1993"/>
          <cell r="E1993"/>
          <cell r="F1993"/>
          <cell r="G1993"/>
          <cell r="H1993"/>
          <cell r="I1993"/>
          <cell r="J1993"/>
          <cell r="K1993"/>
          <cell r="L1993"/>
          <cell r="M1993"/>
          <cell r="N1993"/>
          <cell r="O1993"/>
          <cell r="P1993"/>
          <cell r="Q1993"/>
          <cell r="R1993"/>
          <cell r="S1993"/>
          <cell r="T1993"/>
          <cell r="U1993"/>
          <cell r="V1993"/>
          <cell r="W1993"/>
          <cell r="X1993"/>
          <cell r="Y1993"/>
          <cell r="Z1993"/>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row>
        <row r="1994">
          <cell r="B1994"/>
          <cell r="C1994"/>
          <cell r="D1994"/>
          <cell r="E1994"/>
          <cell r="F1994"/>
          <cell r="G1994"/>
          <cell r="H1994"/>
          <cell r="I1994"/>
          <cell r="J1994"/>
          <cell r="K1994"/>
          <cell r="L1994"/>
          <cell r="M1994"/>
          <cell r="N1994"/>
          <cell r="O1994"/>
          <cell r="P1994"/>
          <cell r="Q1994"/>
          <cell r="R1994"/>
          <cell r="S1994"/>
          <cell r="T1994"/>
          <cell r="U1994"/>
          <cell r="V1994"/>
          <cell r="W1994"/>
          <cell r="X1994"/>
          <cell r="Y1994"/>
          <cell r="Z1994"/>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row>
        <row r="1995">
          <cell r="B1995"/>
          <cell r="C1995"/>
          <cell r="D1995"/>
          <cell r="E1995"/>
          <cell r="F1995"/>
          <cell r="G1995"/>
          <cell r="H1995"/>
          <cell r="I1995"/>
          <cell r="J1995"/>
          <cell r="K1995"/>
          <cell r="L1995"/>
          <cell r="M1995"/>
          <cell r="N1995"/>
          <cell r="O1995"/>
          <cell r="P1995"/>
          <cell r="Q1995"/>
          <cell r="R1995"/>
          <cell r="S1995"/>
          <cell r="T1995"/>
          <cell r="U1995"/>
          <cell r="V1995"/>
          <cell r="W1995"/>
          <cell r="X1995"/>
          <cell r="Y1995"/>
          <cell r="Z1995"/>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row>
        <row r="1996">
          <cell r="B1996"/>
          <cell r="C1996"/>
          <cell r="D1996"/>
          <cell r="E1996"/>
          <cell r="F1996"/>
          <cell r="G1996"/>
          <cell r="H1996"/>
          <cell r="I1996"/>
          <cell r="J1996"/>
          <cell r="K1996"/>
          <cell r="L1996"/>
          <cell r="M1996"/>
          <cell r="N1996"/>
          <cell r="O1996"/>
          <cell r="P1996"/>
          <cell r="Q1996"/>
          <cell r="R1996"/>
          <cell r="S1996"/>
          <cell r="T1996"/>
          <cell r="U1996"/>
          <cell r="V1996"/>
          <cell r="W1996"/>
          <cell r="X1996"/>
          <cell r="Y1996"/>
          <cell r="Z1996"/>
          <cell r="AA1996"/>
          <cell r="AB1996"/>
          <cell r="AC1996"/>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row>
        <row r="1997">
          <cell r="B1997"/>
          <cell r="C1997"/>
          <cell r="D1997"/>
          <cell r="E1997"/>
          <cell r="F1997"/>
          <cell r="G1997"/>
          <cell r="H1997"/>
          <cell r="I1997"/>
          <cell r="J1997"/>
          <cell r="K1997"/>
          <cell r="L1997"/>
          <cell r="M1997"/>
          <cell r="N1997"/>
          <cell r="O1997"/>
          <cell r="P1997"/>
          <cell r="Q1997"/>
          <cell r="R1997"/>
          <cell r="S1997"/>
          <cell r="T1997"/>
          <cell r="U1997"/>
          <cell r="V1997"/>
          <cell r="W1997"/>
          <cell r="X1997"/>
          <cell r="Y1997"/>
          <cell r="Z1997"/>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row>
        <row r="1998">
          <cell r="B1998"/>
          <cell r="C1998"/>
          <cell r="D1998"/>
          <cell r="E1998"/>
          <cell r="F1998"/>
          <cell r="G1998"/>
          <cell r="H1998"/>
          <cell r="I1998"/>
          <cell r="J1998"/>
          <cell r="K1998"/>
          <cell r="L1998"/>
          <cell r="M1998"/>
          <cell r="N1998"/>
          <cell r="O1998"/>
          <cell r="P1998"/>
          <cell r="Q1998"/>
          <cell r="R1998"/>
          <cell r="S1998"/>
          <cell r="T1998"/>
          <cell r="U1998"/>
          <cell r="V1998"/>
          <cell r="W1998"/>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cell r="BC1998"/>
          <cell r="BD1998"/>
          <cell r="BE1998"/>
          <cell r="BF1998"/>
          <cell r="BG1998"/>
          <cell r="BH1998"/>
          <cell r="BI1998"/>
          <cell r="BJ1998"/>
          <cell r="BK1998"/>
          <cell r="BL1998"/>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row>
        <row r="1999">
          <cell r="B1999"/>
          <cell r="C1999"/>
          <cell r="D1999"/>
          <cell r="E1999"/>
          <cell r="F1999"/>
          <cell r="G1999"/>
          <cell r="H1999"/>
          <cell r="I1999"/>
          <cell r="J1999"/>
          <cell r="K1999"/>
          <cell r="L1999"/>
          <cell r="M1999"/>
          <cell r="N1999"/>
          <cell r="O1999"/>
          <cell r="P1999"/>
          <cell r="Q1999"/>
          <cell r="R1999"/>
          <cell r="S1999"/>
          <cell r="T1999"/>
          <cell r="U1999"/>
          <cell r="V1999"/>
          <cell r="W1999"/>
          <cell r="X1999"/>
          <cell r="Y1999"/>
          <cell r="Z1999"/>
          <cell r="AA1999"/>
          <cell r="AB1999"/>
          <cell r="AC1999"/>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cell r="BC1999"/>
          <cell r="BD1999"/>
          <cell r="BE1999"/>
          <cell r="BF1999"/>
          <cell r="BG1999"/>
          <cell r="BH1999"/>
          <cell r="BI1999"/>
          <cell r="BJ1999"/>
          <cell r="BK1999"/>
          <cell r="BL1999"/>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row>
        <row r="2000">
          <cell r="B2000"/>
          <cell r="C2000"/>
          <cell r="D2000"/>
          <cell r="E2000"/>
          <cell r="F2000"/>
          <cell r="G2000"/>
          <cell r="H2000"/>
          <cell r="I2000"/>
          <cell r="J2000"/>
          <cell r="K2000"/>
          <cell r="L2000"/>
          <cell r="M2000"/>
          <cell r="N2000"/>
          <cell r="O2000"/>
          <cell r="P2000"/>
          <cell r="Q2000"/>
          <cell r="R2000"/>
          <cell r="S2000"/>
          <cell r="T2000"/>
          <cell r="U2000"/>
          <cell r="V2000"/>
          <cell r="W2000"/>
          <cell r="X2000"/>
          <cell r="Y2000"/>
          <cell r="Z2000"/>
          <cell r="AA2000"/>
          <cell r="AB2000"/>
          <cell r="AC2000"/>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cell r="BC2000"/>
          <cell r="BD2000"/>
          <cell r="BE2000"/>
          <cell r="BF2000"/>
          <cell r="BG2000"/>
          <cell r="BH2000"/>
          <cell r="BI2000"/>
          <cell r="BJ2000"/>
          <cell r="BK2000"/>
          <cell r="BL2000"/>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row>
        <row r="2001">
          <cell r="B2001"/>
          <cell r="C2001"/>
          <cell r="D2001"/>
          <cell r="E2001"/>
          <cell r="F2001"/>
          <cell r="G2001"/>
          <cell r="H2001"/>
          <cell r="I2001"/>
          <cell r="J2001"/>
          <cell r="K2001"/>
          <cell r="L2001"/>
          <cell r="M2001"/>
          <cell r="N2001"/>
          <cell r="O2001"/>
          <cell r="P2001"/>
          <cell r="Q2001"/>
          <cell r="R2001"/>
          <cell r="S2001"/>
          <cell r="T2001"/>
          <cell r="U2001"/>
          <cell r="V2001"/>
          <cell r="W2001"/>
          <cell r="X2001"/>
          <cell r="Y2001"/>
          <cell r="Z2001"/>
          <cell r="AA2001"/>
          <cell r="AB2001"/>
          <cell r="AC2001"/>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cell r="BC2001"/>
          <cell r="BD2001"/>
          <cell r="BE2001"/>
          <cell r="BF2001"/>
          <cell r="BG2001"/>
          <cell r="BH2001"/>
          <cell r="BI2001"/>
          <cell r="BJ2001"/>
          <cell r="BK2001"/>
          <cell r="BL2001"/>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row>
        <row r="2002">
          <cell r="B2002"/>
          <cell r="C2002"/>
          <cell r="D2002"/>
          <cell r="E2002"/>
          <cell r="F2002"/>
          <cell r="G2002"/>
          <cell r="H2002"/>
          <cell r="I2002"/>
          <cell r="J2002"/>
          <cell r="K2002"/>
          <cell r="L2002"/>
          <cell r="M2002"/>
          <cell r="N2002"/>
          <cell r="O2002"/>
          <cell r="P2002"/>
          <cell r="Q2002"/>
          <cell r="R2002"/>
          <cell r="S2002"/>
          <cell r="T2002"/>
          <cell r="U2002"/>
          <cell r="V2002"/>
          <cell r="W2002"/>
          <cell r="X2002"/>
          <cell r="Y2002"/>
          <cell r="Z2002"/>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row>
        <row r="2003">
          <cell r="B2003"/>
          <cell r="C2003"/>
          <cell r="D2003"/>
          <cell r="E2003"/>
          <cell r="F2003"/>
          <cell r="G2003"/>
          <cell r="H2003"/>
          <cell r="I2003"/>
          <cell r="J2003"/>
          <cell r="K2003"/>
          <cell r="L2003"/>
          <cell r="M2003"/>
          <cell r="N2003"/>
          <cell r="O2003"/>
          <cell r="P2003"/>
          <cell r="Q2003"/>
          <cell r="R2003"/>
          <cell r="S2003"/>
          <cell r="T2003"/>
          <cell r="U2003"/>
          <cell r="V2003"/>
          <cell r="W2003"/>
          <cell r="X2003"/>
          <cell r="Y2003"/>
          <cell r="Z2003"/>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cell r="BC2003"/>
          <cell r="BD2003"/>
          <cell r="BE2003"/>
          <cell r="BF2003"/>
          <cell r="BG2003"/>
          <cell r="BH2003"/>
          <cell r="BI2003"/>
          <cell r="BJ2003"/>
          <cell r="BK2003"/>
          <cell r="BL2003"/>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row>
        <row r="2004">
          <cell r="B2004"/>
          <cell r="C2004"/>
          <cell r="D2004"/>
          <cell r="E2004"/>
          <cell r="F2004"/>
          <cell r="G2004"/>
          <cell r="H2004"/>
          <cell r="I2004"/>
          <cell r="J2004"/>
          <cell r="K2004"/>
          <cell r="L2004"/>
          <cell r="M2004"/>
          <cell r="N2004"/>
          <cell r="O2004"/>
          <cell r="P2004"/>
          <cell r="Q2004"/>
          <cell r="R2004"/>
          <cell r="S2004"/>
          <cell r="T2004"/>
          <cell r="U2004"/>
          <cell r="V2004"/>
          <cell r="W2004"/>
          <cell r="X2004"/>
          <cell r="Y2004"/>
          <cell r="Z2004"/>
          <cell r="AA2004"/>
          <cell r="AB2004"/>
          <cell r="AC2004"/>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cell r="BC2004"/>
          <cell r="BD2004"/>
          <cell r="BE2004"/>
          <cell r="BF2004"/>
          <cell r="BG2004"/>
          <cell r="BH2004"/>
          <cell r="BI2004"/>
          <cell r="BJ2004"/>
          <cell r="BK2004"/>
          <cell r="BL2004"/>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row>
        <row r="2005">
          <cell r="B2005"/>
          <cell r="C2005"/>
          <cell r="D2005"/>
          <cell r="E2005"/>
          <cell r="F2005"/>
          <cell r="G2005"/>
          <cell r="H2005"/>
          <cell r="I2005"/>
          <cell r="J2005"/>
          <cell r="K2005"/>
          <cell r="L2005"/>
          <cell r="M2005"/>
          <cell r="N2005"/>
          <cell r="O2005"/>
          <cell r="P2005"/>
          <cell r="Q2005"/>
          <cell r="R2005"/>
          <cell r="S2005"/>
          <cell r="T2005"/>
          <cell r="U2005"/>
          <cell r="V2005"/>
          <cell r="W2005"/>
          <cell r="X2005"/>
          <cell r="Y2005"/>
          <cell r="Z2005"/>
          <cell r="AA2005"/>
          <cell r="AB2005"/>
          <cell r="AC2005"/>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cell r="BC2005"/>
          <cell r="BD2005"/>
          <cell r="BE2005"/>
          <cell r="BF2005"/>
          <cell r="BG2005"/>
          <cell r="BH2005"/>
          <cell r="BI2005"/>
          <cell r="BJ2005"/>
          <cell r="BK2005"/>
          <cell r="BL2005"/>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row>
        <row r="2006">
          <cell r="B2006"/>
          <cell r="C2006"/>
          <cell r="D2006"/>
          <cell r="E2006"/>
          <cell r="F2006"/>
          <cell r="G2006"/>
          <cell r="H2006"/>
          <cell r="I2006"/>
          <cell r="J2006"/>
          <cell r="K2006"/>
          <cell r="L2006"/>
          <cell r="M2006"/>
          <cell r="N2006"/>
          <cell r="O2006"/>
          <cell r="P2006"/>
          <cell r="Q2006"/>
          <cell r="R2006"/>
          <cell r="S2006"/>
          <cell r="T2006"/>
          <cell r="U2006"/>
          <cell r="V2006"/>
          <cell r="W2006"/>
          <cell r="X2006"/>
          <cell r="Y2006"/>
          <cell r="Z2006"/>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cell r="BC2006"/>
          <cell r="BD2006"/>
          <cell r="BE2006"/>
          <cell r="BF2006"/>
          <cell r="BG2006"/>
          <cell r="BH2006"/>
          <cell r="BI2006"/>
          <cell r="BJ2006"/>
          <cell r="BK2006"/>
          <cell r="BL2006"/>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row>
        <row r="2007">
          <cell r="B2007"/>
          <cell r="C2007"/>
          <cell r="D2007"/>
          <cell r="E2007"/>
          <cell r="F2007"/>
          <cell r="G2007"/>
          <cell r="H2007"/>
          <cell r="I2007"/>
          <cell r="J2007"/>
          <cell r="K2007"/>
          <cell r="L2007"/>
          <cell r="M2007"/>
          <cell r="N2007"/>
          <cell r="O2007"/>
          <cell r="P2007"/>
          <cell r="Q2007"/>
          <cell r="R2007"/>
          <cell r="S2007"/>
          <cell r="T2007"/>
          <cell r="U2007"/>
          <cell r="V2007"/>
          <cell r="W2007"/>
          <cell r="X2007"/>
          <cell r="Y2007"/>
          <cell r="Z2007"/>
          <cell r="AA2007"/>
          <cell r="AB2007"/>
          <cell r="AC2007"/>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cell r="BC2007"/>
          <cell r="BD2007"/>
          <cell r="BE2007"/>
          <cell r="BF2007"/>
          <cell r="BG2007"/>
          <cell r="BH2007"/>
          <cell r="BI2007"/>
          <cell r="BJ2007"/>
          <cell r="BK2007"/>
          <cell r="BL2007"/>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row>
        <row r="2008">
          <cell r="B2008"/>
          <cell r="C2008"/>
          <cell r="D2008"/>
          <cell r="E2008"/>
          <cell r="F2008"/>
          <cell r="G2008"/>
          <cell r="H2008"/>
          <cell r="I2008"/>
          <cell r="J2008"/>
          <cell r="K2008"/>
          <cell r="L2008"/>
          <cell r="M2008"/>
          <cell r="N2008"/>
          <cell r="O2008"/>
          <cell r="P2008"/>
          <cell r="Q2008"/>
          <cell r="R2008"/>
          <cell r="S2008"/>
          <cell r="T2008"/>
          <cell r="U2008"/>
          <cell r="V2008"/>
          <cell r="W2008"/>
          <cell r="X2008"/>
          <cell r="Y2008"/>
          <cell r="Z2008"/>
          <cell r="AA2008"/>
          <cell r="AB2008"/>
          <cell r="AC2008"/>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cell r="BC2008"/>
          <cell r="BD2008"/>
          <cell r="BE2008"/>
          <cell r="BF2008"/>
          <cell r="BG2008"/>
          <cell r="BH2008"/>
          <cell r="BI2008"/>
          <cell r="BJ2008"/>
          <cell r="BK2008"/>
          <cell r="BL2008"/>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row>
        <row r="2009">
          <cell r="B2009"/>
          <cell r="C2009"/>
          <cell r="D2009"/>
          <cell r="E2009"/>
          <cell r="F2009"/>
          <cell r="G2009"/>
          <cell r="H2009"/>
          <cell r="I2009"/>
          <cell r="J2009"/>
          <cell r="K2009"/>
          <cell r="L2009"/>
          <cell r="M2009"/>
          <cell r="N2009"/>
          <cell r="O2009"/>
          <cell r="P2009"/>
          <cell r="Q2009"/>
          <cell r="R2009"/>
          <cell r="S2009"/>
          <cell r="T2009"/>
          <cell r="U2009"/>
          <cell r="V2009"/>
          <cell r="W2009"/>
          <cell r="X2009"/>
          <cell r="Y2009"/>
          <cell r="Z2009"/>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cell r="BC2009"/>
          <cell r="BD2009"/>
          <cell r="BE2009"/>
          <cell r="BF2009"/>
          <cell r="BG2009"/>
          <cell r="BH2009"/>
          <cell r="BI2009"/>
          <cell r="BJ2009"/>
          <cell r="BK2009"/>
          <cell r="BL2009"/>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row>
        <row r="2010">
          <cell r="B2010"/>
          <cell r="C2010"/>
          <cell r="D2010"/>
          <cell r="E2010"/>
          <cell r="F2010"/>
          <cell r="G2010"/>
          <cell r="H2010"/>
          <cell r="I2010"/>
          <cell r="J2010"/>
          <cell r="K2010"/>
          <cell r="L2010"/>
          <cell r="M2010"/>
          <cell r="N2010"/>
          <cell r="O2010"/>
          <cell r="P2010"/>
          <cell r="Q2010"/>
          <cell r="R2010"/>
          <cell r="S2010"/>
          <cell r="T2010"/>
          <cell r="U2010"/>
          <cell r="V2010"/>
          <cell r="W2010"/>
          <cell r="X2010"/>
          <cell r="Y2010"/>
          <cell r="Z2010"/>
          <cell r="AA2010"/>
          <cell r="AB2010"/>
          <cell r="AC2010"/>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cell r="BC2010"/>
          <cell r="BD2010"/>
          <cell r="BE2010"/>
          <cell r="BF2010"/>
          <cell r="BG2010"/>
          <cell r="BH2010"/>
          <cell r="BI2010"/>
          <cell r="BJ2010"/>
          <cell r="BK2010"/>
          <cell r="BL2010"/>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row>
        <row r="2011">
          <cell r="B2011"/>
          <cell r="C2011"/>
          <cell r="D2011"/>
          <cell r="E2011"/>
          <cell r="F2011"/>
          <cell r="G2011"/>
          <cell r="H2011"/>
          <cell r="I2011"/>
          <cell r="J2011"/>
          <cell r="K2011"/>
          <cell r="L2011"/>
          <cell r="M2011"/>
          <cell r="N2011"/>
          <cell r="O2011"/>
          <cell r="P2011"/>
          <cell r="Q2011"/>
          <cell r="R2011"/>
          <cell r="S2011"/>
          <cell r="T2011"/>
          <cell r="U2011"/>
          <cell r="V2011"/>
          <cell r="W2011"/>
          <cell r="X2011"/>
          <cell r="Y2011"/>
          <cell r="Z2011"/>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cell r="BC2011"/>
          <cell r="BD2011"/>
          <cell r="BE2011"/>
          <cell r="BF2011"/>
          <cell r="BG2011"/>
          <cell r="BH2011"/>
          <cell r="BI2011"/>
          <cell r="BJ2011"/>
          <cell r="BK2011"/>
          <cell r="BL2011"/>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row>
        <row r="2012">
          <cell r="B2012"/>
          <cell r="C2012"/>
          <cell r="D2012"/>
          <cell r="E2012"/>
          <cell r="F2012"/>
          <cell r="G2012"/>
          <cell r="H2012"/>
          <cell r="I2012"/>
          <cell r="J2012"/>
          <cell r="K2012"/>
          <cell r="L2012"/>
          <cell r="M2012"/>
          <cell r="N2012"/>
          <cell r="O2012"/>
          <cell r="P2012"/>
          <cell r="Q2012"/>
          <cell r="R2012"/>
          <cell r="S2012"/>
          <cell r="T2012"/>
          <cell r="U2012"/>
          <cell r="V2012"/>
          <cell r="W2012"/>
          <cell r="X2012"/>
          <cell r="Y2012"/>
          <cell r="Z2012"/>
          <cell r="AA2012"/>
          <cell r="AB2012"/>
          <cell r="AC2012"/>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cell r="BC2012"/>
          <cell r="BD2012"/>
          <cell r="BE2012"/>
          <cell r="BF2012"/>
          <cell r="BG2012"/>
          <cell r="BH2012"/>
          <cell r="BI2012"/>
          <cell r="BJ2012"/>
          <cell r="BK2012"/>
          <cell r="BL2012"/>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row>
        <row r="2013">
          <cell r="B2013"/>
          <cell r="C2013"/>
          <cell r="D2013"/>
          <cell r="E2013"/>
          <cell r="F2013"/>
          <cell r="G2013"/>
          <cell r="H2013"/>
          <cell r="I2013"/>
          <cell r="J2013"/>
          <cell r="K2013"/>
          <cell r="L2013"/>
          <cell r="M2013"/>
          <cell r="N2013"/>
          <cell r="O2013"/>
          <cell r="P2013"/>
          <cell r="Q2013"/>
          <cell r="R2013"/>
          <cell r="S2013"/>
          <cell r="T2013"/>
          <cell r="U2013"/>
          <cell r="V2013"/>
          <cell r="W2013"/>
          <cell r="X2013"/>
          <cell r="Y2013"/>
          <cell r="Z2013"/>
          <cell r="AA2013"/>
          <cell r="AB2013"/>
          <cell r="AC2013"/>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cell r="BC2013"/>
          <cell r="BD2013"/>
          <cell r="BE2013"/>
          <cell r="BF2013"/>
          <cell r="BG2013"/>
          <cell r="BH2013"/>
          <cell r="BI2013"/>
          <cell r="BJ2013"/>
          <cell r="BK2013"/>
          <cell r="BL2013"/>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row>
        <row r="2014">
          <cell r="B2014"/>
          <cell r="C2014"/>
          <cell r="D2014"/>
          <cell r="E2014"/>
          <cell r="F2014"/>
          <cell r="G2014"/>
          <cell r="H2014"/>
          <cell r="I2014"/>
          <cell r="J2014"/>
          <cell r="K2014"/>
          <cell r="L2014"/>
          <cell r="M2014"/>
          <cell r="N2014"/>
          <cell r="O2014"/>
          <cell r="P2014"/>
          <cell r="Q2014"/>
          <cell r="R2014"/>
          <cell r="S2014"/>
          <cell r="T2014"/>
          <cell r="U2014"/>
          <cell r="V2014"/>
          <cell r="W2014"/>
          <cell r="X2014"/>
          <cell r="Y2014"/>
          <cell r="Z2014"/>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cell r="BC2014"/>
          <cell r="BD2014"/>
          <cell r="BE2014"/>
          <cell r="BF2014"/>
          <cell r="BG2014"/>
          <cell r="BH2014"/>
          <cell r="BI2014"/>
          <cell r="BJ2014"/>
          <cell r="BK2014"/>
          <cell r="BL2014"/>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row>
        <row r="2015">
          <cell r="B2015"/>
          <cell r="C2015"/>
          <cell r="D2015"/>
          <cell r="E2015"/>
          <cell r="F2015"/>
          <cell r="G2015"/>
          <cell r="H2015"/>
          <cell r="I2015"/>
          <cell r="J2015"/>
          <cell r="K2015"/>
          <cell r="L2015"/>
          <cell r="M2015"/>
          <cell r="N2015"/>
          <cell r="O2015"/>
          <cell r="P2015"/>
          <cell r="Q2015"/>
          <cell r="R2015"/>
          <cell r="S2015"/>
          <cell r="T2015"/>
          <cell r="U2015"/>
          <cell r="V2015"/>
          <cell r="W2015"/>
          <cell r="X2015"/>
          <cell r="Y2015"/>
          <cell r="Z2015"/>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cell r="BC2015"/>
          <cell r="BD2015"/>
          <cell r="BE2015"/>
          <cell r="BF2015"/>
          <cell r="BG2015"/>
          <cell r="BH2015"/>
          <cell r="BI2015"/>
          <cell r="BJ2015"/>
          <cell r="BK2015"/>
          <cell r="BL2015"/>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row>
        <row r="2016">
          <cell r="B2016"/>
          <cell r="C2016"/>
          <cell r="D2016"/>
          <cell r="E2016"/>
          <cell r="F2016"/>
          <cell r="G2016"/>
          <cell r="H2016"/>
          <cell r="I2016"/>
          <cell r="J2016"/>
          <cell r="K2016"/>
          <cell r="L2016"/>
          <cell r="M2016"/>
          <cell r="N2016"/>
          <cell r="O2016"/>
          <cell r="P2016"/>
          <cell r="Q2016"/>
          <cell r="R2016"/>
          <cell r="S2016"/>
          <cell r="T2016"/>
          <cell r="U2016"/>
          <cell r="V2016"/>
          <cell r="W2016"/>
          <cell r="X2016"/>
          <cell r="Y2016"/>
          <cell r="Z2016"/>
          <cell r="AA2016"/>
          <cell r="AB2016"/>
          <cell r="AC2016"/>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cell r="BC2016"/>
          <cell r="BD2016"/>
          <cell r="BE2016"/>
          <cell r="BF2016"/>
          <cell r="BG2016"/>
          <cell r="BH2016"/>
          <cell r="BI2016"/>
          <cell r="BJ2016"/>
          <cell r="BK2016"/>
          <cell r="BL2016"/>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row>
        <row r="2017">
          <cell r="B2017"/>
          <cell r="C2017"/>
          <cell r="D2017"/>
          <cell r="E2017"/>
          <cell r="F2017"/>
          <cell r="G2017"/>
          <cell r="H2017"/>
          <cell r="I2017"/>
          <cell r="J2017"/>
          <cell r="K2017"/>
          <cell r="L2017"/>
          <cell r="M2017"/>
          <cell r="N2017"/>
          <cell r="O2017"/>
          <cell r="P2017"/>
          <cell r="Q2017"/>
          <cell r="R2017"/>
          <cell r="S2017"/>
          <cell r="T2017"/>
          <cell r="U2017"/>
          <cell r="V2017"/>
          <cell r="W2017"/>
          <cell r="X2017"/>
          <cell r="Y2017"/>
          <cell r="Z2017"/>
          <cell r="AA2017"/>
          <cell r="AB2017"/>
          <cell r="AC2017"/>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cell r="BC2017"/>
          <cell r="BD2017"/>
          <cell r="BE2017"/>
          <cell r="BF2017"/>
          <cell r="BG2017"/>
          <cell r="BH2017"/>
          <cell r="BI2017"/>
          <cell r="BJ2017"/>
          <cell r="BK2017"/>
          <cell r="BL2017"/>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row>
        <row r="2018">
          <cell r="B2018"/>
          <cell r="C2018"/>
          <cell r="D2018"/>
          <cell r="E2018"/>
          <cell r="F2018"/>
          <cell r="G2018"/>
          <cell r="H2018"/>
          <cell r="I2018"/>
          <cell r="J2018"/>
          <cell r="K2018"/>
          <cell r="L2018"/>
          <cell r="M2018"/>
          <cell r="N2018"/>
          <cell r="O2018"/>
          <cell r="P2018"/>
          <cell r="Q2018"/>
          <cell r="R2018"/>
          <cell r="S2018"/>
          <cell r="T2018"/>
          <cell r="U2018"/>
          <cell r="V2018"/>
          <cell r="W2018"/>
          <cell r="X2018"/>
          <cell r="Y2018"/>
          <cell r="Z2018"/>
          <cell r="AA2018"/>
          <cell r="AB2018"/>
          <cell r="AC2018"/>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cell r="BC2018"/>
          <cell r="BD2018"/>
          <cell r="BE2018"/>
          <cell r="BF2018"/>
          <cell r="BG2018"/>
          <cell r="BH2018"/>
          <cell r="BI2018"/>
          <cell r="BJ2018"/>
          <cell r="BK2018"/>
          <cell r="BL2018"/>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row>
        <row r="2019">
          <cell r="B2019"/>
          <cell r="C2019"/>
          <cell r="D2019"/>
          <cell r="E2019"/>
          <cell r="F2019"/>
          <cell r="G2019"/>
          <cell r="H2019"/>
          <cell r="I2019"/>
          <cell r="J2019"/>
          <cell r="K2019"/>
          <cell r="L2019"/>
          <cell r="M2019"/>
          <cell r="N2019"/>
          <cell r="O2019"/>
          <cell r="P2019"/>
          <cell r="Q2019"/>
          <cell r="R2019"/>
          <cell r="S2019"/>
          <cell r="T2019"/>
          <cell r="U2019"/>
          <cell r="V2019"/>
          <cell r="W2019"/>
          <cell r="X2019"/>
          <cell r="Y2019"/>
          <cell r="Z2019"/>
          <cell r="AA2019"/>
          <cell r="AB2019"/>
          <cell r="AC2019"/>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cell r="BC2019"/>
          <cell r="BD2019"/>
          <cell r="BE2019"/>
          <cell r="BF2019"/>
          <cell r="BG2019"/>
          <cell r="BH2019"/>
          <cell r="BI2019"/>
          <cell r="BJ2019"/>
          <cell r="BK2019"/>
          <cell r="BL2019"/>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row>
        <row r="2020">
          <cell r="B2020"/>
          <cell r="C2020"/>
          <cell r="D2020"/>
          <cell r="E2020"/>
          <cell r="F2020"/>
          <cell r="G2020"/>
          <cell r="H2020"/>
          <cell r="I2020"/>
          <cell r="J2020"/>
          <cell r="K2020"/>
          <cell r="L2020"/>
          <cell r="M2020"/>
          <cell r="N2020"/>
          <cell r="O2020"/>
          <cell r="P2020"/>
          <cell r="Q2020"/>
          <cell r="R2020"/>
          <cell r="S2020"/>
          <cell r="T2020"/>
          <cell r="U2020"/>
          <cell r="V2020"/>
          <cell r="W2020"/>
          <cell r="X2020"/>
          <cell r="Y2020"/>
          <cell r="Z2020"/>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cell r="BC2020"/>
          <cell r="BD2020"/>
          <cell r="BE2020"/>
          <cell r="BF2020"/>
          <cell r="BG2020"/>
          <cell r="BH2020"/>
          <cell r="BI2020"/>
          <cell r="BJ2020"/>
          <cell r="BK2020"/>
          <cell r="BL2020"/>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row>
        <row r="2021">
          <cell r="B2021"/>
          <cell r="C2021"/>
          <cell r="D2021"/>
          <cell r="E2021"/>
          <cell r="F2021"/>
          <cell r="G2021"/>
          <cell r="H2021"/>
          <cell r="I2021"/>
          <cell r="J2021"/>
          <cell r="K2021"/>
          <cell r="L2021"/>
          <cell r="M2021"/>
          <cell r="N2021"/>
          <cell r="O2021"/>
          <cell r="P2021"/>
          <cell r="Q2021"/>
          <cell r="R2021"/>
          <cell r="S2021"/>
          <cell r="T2021"/>
          <cell r="U2021"/>
          <cell r="V2021"/>
          <cell r="W2021"/>
          <cell r="X2021"/>
          <cell r="Y2021"/>
          <cell r="Z2021"/>
          <cell r="AA2021"/>
          <cell r="AB2021"/>
          <cell r="AC2021"/>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cell r="BC2021"/>
          <cell r="BD2021"/>
          <cell r="BE2021"/>
          <cell r="BF2021"/>
          <cell r="BG2021"/>
          <cell r="BH2021"/>
          <cell r="BI2021"/>
          <cell r="BJ2021"/>
          <cell r="BK2021"/>
          <cell r="BL2021"/>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row>
        <row r="2022">
          <cell r="B2022"/>
          <cell r="C2022"/>
          <cell r="D2022"/>
          <cell r="E2022"/>
          <cell r="F2022"/>
          <cell r="G2022"/>
          <cell r="H2022"/>
          <cell r="I2022"/>
          <cell r="J2022"/>
          <cell r="K2022"/>
          <cell r="L2022"/>
          <cell r="M2022"/>
          <cell r="N2022"/>
          <cell r="O2022"/>
          <cell r="P2022"/>
          <cell r="Q2022"/>
          <cell r="R2022"/>
          <cell r="S2022"/>
          <cell r="T2022"/>
          <cell r="U2022"/>
          <cell r="V2022"/>
          <cell r="W2022"/>
          <cell r="X2022"/>
          <cell r="Y2022"/>
          <cell r="Z2022"/>
          <cell r="AA2022"/>
          <cell r="AB2022"/>
          <cell r="AC2022"/>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cell r="BC2022"/>
          <cell r="BD2022"/>
          <cell r="BE2022"/>
          <cell r="BF2022"/>
          <cell r="BG2022"/>
          <cell r="BH2022"/>
          <cell r="BI2022"/>
          <cell r="BJ2022"/>
          <cell r="BK2022"/>
          <cell r="BL2022"/>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row>
        <row r="2023">
          <cell r="B2023"/>
          <cell r="C2023"/>
          <cell r="D2023"/>
          <cell r="E2023"/>
          <cell r="F2023"/>
          <cell r="G2023"/>
          <cell r="H2023"/>
          <cell r="I2023"/>
          <cell r="J2023"/>
          <cell r="K2023"/>
          <cell r="L2023"/>
          <cell r="M2023"/>
          <cell r="N2023"/>
          <cell r="O2023"/>
          <cell r="P2023"/>
          <cell r="Q2023"/>
          <cell r="R2023"/>
          <cell r="S2023"/>
          <cell r="T2023"/>
          <cell r="U2023"/>
          <cell r="V2023"/>
          <cell r="W2023"/>
          <cell r="X2023"/>
          <cell r="Y2023"/>
          <cell r="Z2023"/>
          <cell r="AA2023"/>
          <cell r="AB2023"/>
          <cell r="AC2023"/>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cell r="BC2023"/>
          <cell r="BD2023"/>
          <cell r="BE2023"/>
          <cell r="BF2023"/>
          <cell r="BG2023"/>
          <cell r="BH2023"/>
          <cell r="BI2023"/>
          <cell r="BJ2023"/>
          <cell r="BK2023"/>
          <cell r="BL2023"/>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row>
        <row r="2024">
          <cell r="B2024"/>
          <cell r="C2024"/>
          <cell r="D2024"/>
          <cell r="E2024"/>
          <cell r="F2024"/>
          <cell r="G2024"/>
          <cell r="H2024"/>
          <cell r="I2024"/>
          <cell r="J2024"/>
          <cell r="K2024"/>
          <cell r="L2024"/>
          <cell r="M2024"/>
          <cell r="N2024"/>
          <cell r="O2024"/>
          <cell r="P2024"/>
          <cell r="Q2024"/>
          <cell r="R2024"/>
          <cell r="S2024"/>
          <cell r="T2024"/>
          <cell r="U2024"/>
          <cell r="V2024"/>
          <cell r="W2024"/>
          <cell r="X2024"/>
          <cell r="Y2024"/>
          <cell r="Z2024"/>
          <cell r="AA2024"/>
          <cell r="AB2024"/>
          <cell r="AC2024"/>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cell r="BC2024"/>
          <cell r="BD2024"/>
          <cell r="BE2024"/>
          <cell r="BF2024"/>
          <cell r="BG2024"/>
          <cell r="BH2024"/>
          <cell r="BI2024"/>
          <cell r="BJ2024"/>
          <cell r="BK2024"/>
          <cell r="BL2024"/>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row>
        <row r="2025">
          <cell r="B2025"/>
          <cell r="C2025"/>
          <cell r="D2025"/>
          <cell r="E2025"/>
          <cell r="F2025"/>
          <cell r="G2025"/>
          <cell r="H2025"/>
          <cell r="I2025"/>
          <cell r="J2025"/>
          <cell r="K2025"/>
          <cell r="L2025"/>
          <cell r="M2025"/>
          <cell r="N2025"/>
          <cell r="O2025"/>
          <cell r="P2025"/>
          <cell r="Q2025"/>
          <cell r="R2025"/>
          <cell r="S2025"/>
          <cell r="T2025"/>
          <cell r="U2025"/>
          <cell r="V2025"/>
          <cell r="W2025"/>
          <cell r="X2025"/>
          <cell r="Y2025"/>
          <cell r="Z2025"/>
          <cell r="AA2025"/>
          <cell r="AB2025"/>
          <cell r="AC2025"/>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cell r="BC2025"/>
          <cell r="BD2025"/>
          <cell r="BE2025"/>
          <cell r="BF2025"/>
          <cell r="BG2025"/>
          <cell r="BH2025"/>
          <cell r="BI2025"/>
          <cell r="BJ2025"/>
          <cell r="BK2025"/>
          <cell r="BL2025"/>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row>
        <row r="2026">
          <cell r="B2026"/>
          <cell r="C2026"/>
          <cell r="D2026"/>
          <cell r="E2026"/>
          <cell r="F2026"/>
          <cell r="G2026"/>
          <cell r="H2026"/>
          <cell r="I2026"/>
          <cell r="J2026"/>
          <cell r="K2026"/>
          <cell r="L2026"/>
          <cell r="M2026"/>
          <cell r="N2026"/>
          <cell r="O2026"/>
          <cell r="P2026"/>
          <cell r="Q2026"/>
          <cell r="R2026"/>
          <cell r="S2026"/>
          <cell r="T2026"/>
          <cell r="U2026"/>
          <cell r="V2026"/>
          <cell r="W2026"/>
          <cell r="X2026"/>
          <cell r="Y2026"/>
          <cell r="Z2026"/>
          <cell r="AA2026"/>
          <cell r="AB2026"/>
          <cell r="AC2026"/>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cell r="BC2026"/>
          <cell r="BD2026"/>
          <cell r="BE2026"/>
          <cell r="BF2026"/>
          <cell r="BG2026"/>
          <cell r="BH2026"/>
          <cell r="BI2026"/>
          <cell r="BJ2026"/>
          <cell r="BK2026"/>
          <cell r="BL2026"/>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row>
        <row r="2027">
          <cell r="B2027"/>
          <cell r="C2027"/>
          <cell r="D2027"/>
          <cell r="E2027"/>
          <cell r="F2027"/>
          <cell r="G2027"/>
          <cell r="H2027"/>
          <cell r="I2027"/>
          <cell r="J2027"/>
          <cell r="K2027"/>
          <cell r="L2027"/>
          <cell r="M2027"/>
          <cell r="N2027"/>
          <cell r="O2027"/>
          <cell r="P2027"/>
          <cell r="Q2027"/>
          <cell r="R2027"/>
          <cell r="S2027"/>
          <cell r="T2027"/>
          <cell r="U2027"/>
          <cell r="V2027"/>
          <cell r="W2027"/>
          <cell r="X2027"/>
          <cell r="Y2027"/>
          <cell r="Z2027"/>
          <cell r="AA2027"/>
          <cell r="AB2027"/>
          <cell r="AC2027"/>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cell r="BC2027"/>
          <cell r="BD2027"/>
          <cell r="BE2027"/>
          <cell r="BF2027"/>
          <cell r="BG2027"/>
          <cell r="BH2027"/>
          <cell r="BI2027"/>
          <cell r="BJ2027"/>
          <cell r="BK2027"/>
          <cell r="BL2027"/>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row>
        <row r="2028">
          <cell r="B2028"/>
          <cell r="C2028"/>
          <cell r="D2028"/>
          <cell r="E2028"/>
          <cell r="F2028"/>
          <cell r="G2028"/>
          <cell r="H2028"/>
          <cell r="I2028"/>
          <cell r="J2028"/>
          <cell r="K2028"/>
          <cell r="L2028"/>
          <cell r="M2028"/>
          <cell r="N2028"/>
          <cell r="O2028"/>
          <cell r="P2028"/>
          <cell r="Q2028"/>
          <cell r="R2028"/>
          <cell r="S2028"/>
          <cell r="T2028"/>
          <cell r="U2028"/>
          <cell r="V2028"/>
          <cell r="W2028"/>
          <cell r="X2028"/>
          <cell r="Y2028"/>
          <cell r="Z2028"/>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cell r="BC2028"/>
          <cell r="BD2028"/>
          <cell r="BE2028"/>
          <cell r="BF2028"/>
          <cell r="BG2028"/>
          <cell r="BH2028"/>
          <cell r="BI2028"/>
          <cell r="BJ2028"/>
          <cell r="BK2028"/>
          <cell r="BL2028"/>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row>
        <row r="2029">
          <cell r="B2029"/>
          <cell r="C2029"/>
          <cell r="D2029"/>
          <cell r="E2029"/>
          <cell r="F2029"/>
          <cell r="G2029"/>
          <cell r="H2029"/>
          <cell r="I2029"/>
          <cell r="J2029"/>
          <cell r="K2029"/>
          <cell r="L2029"/>
          <cell r="M2029"/>
          <cell r="N2029"/>
          <cell r="O2029"/>
          <cell r="P2029"/>
          <cell r="Q2029"/>
          <cell r="R2029"/>
          <cell r="S2029"/>
          <cell r="T2029"/>
          <cell r="U2029"/>
          <cell r="V2029"/>
          <cell r="W2029"/>
          <cell r="X2029"/>
          <cell r="Y2029"/>
          <cell r="Z2029"/>
          <cell r="AA2029"/>
          <cell r="AB2029"/>
          <cell r="AC2029"/>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cell r="BC2029"/>
          <cell r="BD2029"/>
          <cell r="BE2029"/>
          <cell r="BF2029"/>
          <cell r="BG2029"/>
          <cell r="BH2029"/>
          <cell r="BI2029"/>
          <cell r="BJ2029"/>
          <cell r="BK2029"/>
          <cell r="BL2029"/>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row>
        <row r="2030">
          <cell r="B2030"/>
          <cell r="C2030"/>
          <cell r="D2030"/>
          <cell r="E2030"/>
          <cell r="F2030"/>
          <cell r="G2030"/>
          <cell r="H2030"/>
          <cell r="I2030"/>
          <cell r="J2030"/>
          <cell r="K2030"/>
          <cell r="L2030"/>
          <cell r="M2030"/>
          <cell r="N2030"/>
          <cell r="O2030"/>
          <cell r="P2030"/>
          <cell r="Q2030"/>
          <cell r="R2030"/>
          <cell r="S2030"/>
          <cell r="T2030"/>
          <cell r="U2030"/>
          <cell r="V2030"/>
          <cell r="W2030"/>
          <cell r="X2030"/>
          <cell r="Y2030"/>
          <cell r="Z2030"/>
          <cell r="AA2030"/>
          <cell r="AB2030"/>
          <cell r="AC2030"/>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cell r="BC2030"/>
          <cell r="BD2030"/>
          <cell r="BE2030"/>
          <cell r="BF2030"/>
          <cell r="BG2030"/>
          <cell r="BH2030"/>
          <cell r="BI2030"/>
          <cell r="BJ2030"/>
          <cell r="BK2030"/>
          <cell r="BL2030"/>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row>
        <row r="2031">
          <cell r="B2031"/>
          <cell r="C2031"/>
          <cell r="D2031"/>
          <cell r="E2031"/>
          <cell r="F2031"/>
          <cell r="G2031"/>
          <cell r="H2031"/>
          <cell r="I2031"/>
          <cell r="J2031"/>
          <cell r="K2031"/>
          <cell r="L2031"/>
          <cell r="M2031"/>
          <cell r="N2031"/>
          <cell r="O2031"/>
          <cell r="P2031"/>
          <cell r="Q2031"/>
          <cell r="R2031"/>
          <cell r="S2031"/>
          <cell r="T2031"/>
          <cell r="U2031"/>
          <cell r="V2031"/>
          <cell r="W2031"/>
          <cell r="X2031"/>
          <cell r="Y2031"/>
          <cell r="Z2031"/>
          <cell r="AA2031"/>
          <cell r="AB2031"/>
          <cell r="AC2031"/>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cell r="BC2031"/>
          <cell r="BD2031"/>
          <cell r="BE2031"/>
          <cell r="BF2031"/>
          <cell r="BG2031"/>
          <cell r="BH2031"/>
          <cell r="BI2031"/>
          <cell r="BJ2031"/>
          <cell r="BK2031"/>
          <cell r="BL2031"/>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row>
        <row r="2032">
          <cell r="B2032"/>
          <cell r="C2032"/>
          <cell r="D2032"/>
          <cell r="E2032"/>
          <cell r="F2032"/>
          <cell r="G2032"/>
          <cell r="H2032"/>
          <cell r="I2032"/>
          <cell r="J2032"/>
          <cell r="K2032"/>
          <cell r="L2032"/>
          <cell r="M2032"/>
          <cell r="N2032"/>
          <cell r="O2032"/>
          <cell r="P2032"/>
          <cell r="Q2032"/>
          <cell r="R2032"/>
          <cell r="S2032"/>
          <cell r="T2032"/>
          <cell r="U2032"/>
          <cell r="V2032"/>
          <cell r="W2032"/>
          <cell r="X2032"/>
          <cell r="Y2032"/>
          <cell r="Z2032"/>
          <cell r="AA2032"/>
          <cell r="AB2032"/>
          <cell r="AC2032"/>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cell r="BC2032"/>
          <cell r="BD2032"/>
          <cell r="BE2032"/>
          <cell r="BF2032"/>
          <cell r="BG2032"/>
          <cell r="BH2032"/>
          <cell r="BI2032"/>
          <cell r="BJ2032"/>
          <cell r="BK2032"/>
          <cell r="BL2032"/>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row>
        <row r="2033">
          <cell r="B2033"/>
          <cell r="C2033"/>
          <cell r="D2033"/>
          <cell r="E2033"/>
          <cell r="F2033"/>
          <cell r="G2033"/>
          <cell r="H2033"/>
          <cell r="I2033"/>
          <cell r="J2033"/>
          <cell r="K2033"/>
          <cell r="L2033"/>
          <cell r="M2033"/>
          <cell r="N2033"/>
          <cell r="O2033"/>
          <cell r="P2033"/>
          <cell r="Q2033"/>
          <cell r="R2033"/>
          <cell r="S2033"/>
          <cell r="T2033"/>
          <cell r="U2033"/>
          <cell r="V2033"/>
          <cell r="W2033"/>
          <cell r="X2033"/>
          <cell r="Y2033"/>
          <cell r="Z2033"/>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cell r="BC2033"/>
          <cell r="BD2033"/>
          <cell r="BE2033"/>
          <cell r="BF2033"/>
          <cell r="BG2033"/>
          <cell r="BH2033"/>
          <cell r="BI2033"/>
          <cell r="BJ2033"/>
          <cell r="BK2033"/>
          <cell r="BL2033"/>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row>
        <row r="2034">
          <cell r="B2034"/>
          <cell r="C2034"/>
          <cell r="D2034"/>
          <cell r="E2034"/>
          <cell r="F2034"/>
          <cell r="G2034"/>
          <cell r="H2034"/>
          <cell r="I2034"/>
          <cell r="J2034"/>
          <cell r="K2034"/>
          <cell r="L2034"/>
          <cell r="M2034"/>
          <cell r="N2034"/>
          <cell r="O2034"/>
          <cell r="P2034"/>
          <cell r="Q2034"/>
          <cell r="R2034"/>
          <cell r="S2034"/>
          <cell r="T2034"/>
          <cell r="U2034"/>
          <cell r="V2034"/>
          <cell r="W2034"/>
          <cell r="X2034"/>
          <cell r="Y2034"/>
          <cell r="Z2034"/>
          <cell r="AA2034"/>
          <cell r="AB2034"/>
          <cell r="AC2034"/>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cell r="BC2034"/>
          <cell r="BD2034"/>
          <cell r="BE2034"/>
          <cell r="BF2034"/>
          <cell r="BG2034"/>
          <cell r="BH2034"/>
          <cell r="BI2034"/>
          <cell r="BJ2034"/>
          <cell r="BK2034"/>
          <cell r="BL2034"/>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row>
        <row r="2035">
          <cell r="B2035"/>
          <cell r="C2035"/>
          <cell r="D2035"/>
          <cell r="E2035"/>
          <cell r="F2035"/>
          <cell r="G2035"/>
          <cell r="H2035"/>
          <cell r="I2035"/>
          <cell r="J2035"/>
          <cell r="K2035"/>
          <cell r="L2035"/>
          <cell r="M2035"/>
          <cell r="N2035"/>
          <cell r="O2035"/>
          <cell r="P2035"/>
          <cell r="Q2035"/>
          <cell r="R2035"/>
          <cell r="S2035"/>
          <cell r="T2035"/>
          <cell r="U2035"/>
          <cell r="V2035"/>
          <cell r="W2035"/>
          <cell r="X2035"/>
          <cell r="Y2035"/>
          <cell r="Z2035"/>
          <cell r="AA2035"/>
          <cell r="AB2035"/>
          <cell r="AC2035"/>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cell r="BC2035"/>
          <cell r="BD2035"/>
          <cell r="BE2035"/>
          <cell r="BF2035"/>
          <cell r="BG2035"/>
          <cell r="BH2035"/>
          <cell r="BI2035"/>
          <cell r="BJ2035"/>
          <cell r="BK2035"/>
          <cell r="BL2035"/>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row>
        <row r="2036">
          <cell r="B2036"/>
          <cell r="C2036"/>
          <cell r="D2036"/>
          <cell r="E2036"/>
          <cell r="F2036"/>
          <cell r="G2036"/>
          <cell r="H2036"/>
          <cell r="I2036"/>
          <cell r="J2036"/>
          <cell r="K2036"/>
          <cell r="L2036"/>
          <cell r="M2036"/>
          <cell r="N2036"/>
          <cell r="O2036"/>
          <cell r="P2036"/>
          <cell r="Q2036"/>
          <cell r="R2036"/>
          <cell r="S2036"/>
          <cell r="T2036"/>
          <cell r="U2036"/>
          <cell r="V2036"/>
          <cell r="W2036"/>
          <cell r="X2036"/>
          <cell r="Y2036"/>
          <cell r="Z2036"/>
          <cell r="AA2036"/>
          <cell r="AB2036"/>
          <cell r="AC2036"/>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cell r="BC2036"/>
          <cell r="BD2036"/>
          <cell r="BE2036"/>
          <cell r="BF2036"/>
          <cell r="BG2036"/>
          <cell r="BH2036"/>
          <cell r="BI2036"/>
          <cell r="BJ2036"/>
          <cell r="BK2036"/>
          <cell r="BL2036"/>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row>
        <row r="2037">
          <cell r="B2037"/>
          <cell r="C2037"/>
          <cell r="D2037"/>
          <cell r="E2037"/>
          <cell r="F2037"/>
          <cell r="G2037"/>
          <cell r="H2037"/>
          <cell r="I2037"/>
          <cell r="J2037"/>
          <cell r="K2037"/>
          <cell r="L2037"/>
          <cell r="M2037"/>
          <cell r="N2037"/>
          <cell r="O2037"/>
          <cell r="P2037"/>
          <cell r="Q2037"/>
          <cell r="R2037"/>
          <cell r="S2037"/>
          <cell r="T2037"/>
          <cell r="U2037"/>
          <cell r="V2037"/>
          <cell r="W2037"/>
          <cell r="X2037"/>
          <cell r="Y2037"/>
          <cell r="Z2037"/>
          <cell r="AA2037"/>
          <cell r="AB2037"/>
          <cell r="AC2037"/>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cell r="BC2037"/>
          <cell r="BD2037"/>
          <cell r="BE2037"/>
          <cell r="BF2037"/>
          <cell r="BG2037"/>
          <cell r="BH2037"/>
          <cell r="BI2037"/>
          <cell r="BJ2037"/>
          <cell r="BK2037"/>
          <cell r="BL2037"/>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row>
        <row r="2038">
          <cell r="B2038"/>
          <cell r="C2038"/>
          <cell r="D2038"/>
          <cell r="E2038"/>
          <cell r="F2038"/>
          <cell r="G2038"/>
          <cell r="H2038"/>
          <cell r="I2038"/>
          <cell r="J2038"/>
          <cell r="K2038"/>
          <cell r="L2038"/>
          <cell r="M2038"/>
          <cell r="N2038"/>
          <cell r="O2038"/>
          <cell r="P2038"/>
          <cell r="Q2038"/>
          <cell r="R2038"/>
          <cell r="S2038"/>
          <cell r="T2038"/>
          <cell r="U2038"/>
          <cell r="V2038"/>
          <cell r="W2038"/>
          <cell r="X2038"/>
          <cell r="Y2038"/>
          <cell r="Z2038"/>
          <cell r="AA2038"/>
          <cell r="AB2038"/>
          <cell r="AC2038"/>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cell r="BC2038"/>
          <cell r="BD2038"/>
          <cell r="BE2038"/>
          <cell r="BF2038"/>
          <cell r="BG2038"/>
          <cell r="BH2038"/>
          <cell r="BI2038"/>
          <cell r="BJ2038"/>
          <cell r="BK2038"/>
          <cell r="BL2038"/>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row r="2526">
          <cell r="B2526"/>
          <cell r="C2526"/>
          <cell r="D2526"/>
          <cell r="E2526"/>
          <cell r="F2526"/>
          <cell r="G2526"/>
          <cell r="H2526"/>
          <cell r="I2526"/>
          <cell r="J2526"/>
          <cell r="K2526"/>
          <cell r="L2526"/>
          <cell r="M2526"/>
          <cell r="N2526"/>
          <cell r="O2526"/>
          <cell r="P2526"/>
          <cell r="Q2526"/>
          <cell r="R2526"/>
          <cell r="S2526"/>
          <cell r="T2526"/>
          <cell r="U2526"/>
          <cell r="V2526"/>
          <cell r="W2526"/>
          <cell r="X2526"/>
          <cell r="Y2526"/>
          <cell r="Z2526"/>
          <cell r="AA2526"/>
          <cell r="AB2526"/>
          <cell r="AC2526"/>
          <cell r="AD2526"/>
          <cell r="AE2526"/>
          <cell r="AF2526"/>
          <cell r="AG2526"/>
          <cell r="AH2526"/>
          <cell r="AI2526"/>
          <cell r="AJ2526"/>
          <cell r="AK2526"/>
          <cell r="AL2526"/>
          <cell r="AM2526"/>
          <cell r="AN2526"/>
          <cell r="AO2526"/>
          <cell r="AP2526"/>
          <cell r="AQ2526"/>
          <cell r="AR2526"/>
          <cell r="AS2526"/>
          <cell r="AT2526"/>
          <cell r="AU2526"/>
          <cell r="AV2526"/>
          <cell r="AW2526"/>
          <cell r="AX2526"/>
          <cell r="AY2526"/>
          <cell r="AZ2526"/>
          <cell r="BA2526"/>
          <cell r="BB2526"/>
          <cell r="BC2526"/>
          <cell r="BD2526"/>
          <cell r="BE2526"/>
          <cell r="BF2526"/>
          <cell r="BG2526"/>
          <cell r="BH2526"/>
          <cell r="BI2526"/>
          <cell r="BJ2526"/>
          <cell r="BK2526"/>
          <cell r="BL2526"/>
          <cell r="BM2526"/>
          <cell r="BN2526"/>
          <cell r="BO2526"/>
          <cell r="BP2526"/>
          <cell r="BQ2526"/>
          <cell r="BR2526"/>
          <cell r="BS2526"/>
          <cell r="BT2526"/>
          <cell r="BU2526"/>
          <cell r="BV2526"/>
          <cell r="BW2526"/>
          <cell r="BX2526"/>
          <cell r="BY2526"/>
          <cell r="BZ2526"/>
          <cell r="CA2526"/>
          <cell r="CB2526"/>
          <cell r="CC2526"/>
          <cell r="CD2526"/>
          <cell r="CE2526"/>
          <cell r="CF2526"/>
          <cell r="CG2526"/>
          <cell r="CH2526"/>
          <cell r="CI2526"/>
          <cell r="CJ2526"/>
          <cell r="CK2526"/>
          <cell r="CL2526"/>
          <cell r="CM2526"/>
          <cell r="CN2526"/>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N7"/>
          <cell r="BO7"/>
          <cell r="BP7"/>
          <cell r="BQ7"/>
          <cell r="BR7"/>
          <cell r="BS7"/>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cell r="BO8"/>
          <cell r="BP8"/>
          <cell r="BQ8"/>
          <cell r="BR8"/>
          <cell r="BS8"/>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cell r="CE22"/>
          <cell r="CF22"/>
          <cell r="CG22"/>
          <cell r="CH22"/>
          <cell r="CI22"/>
          <cell r="CJ22"/>
          <cell r="CK22"/>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cell r="BD38"/>
          <cell r="BE38"/>
          <cell r="BF38"/>
          <cell r="BG38"/>
          <cell r="BH38"/>
          <cell r="BI38"/>
          <cell r="BJ38"/>
          <cell r="BK38"/>
          <cell r="BL38"/>
          <cell r="BM38"/>
          <cell r="BN38"/>
          <cell r="BO38"/>
          <cell r="BP38"/>
          <cell r="BQ38"/>
          <cell r="BR38"/>
          <cell r="BS38"/>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cell r="CE40"/>
          <cell r="CF40"/>
          <cell r="CG40"/>
          <cell r="CH40"/>
          <cell r="CI40"/>
          <cell r="CJ40"/>
          <cell r="CK40"/>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cell r="CE63"/>
          <cell r="CF63"/>
          <cell r="CG63"/>
          <cell r="CH63"/>
          <cell r="CI63"/>
          <cell r="CJ63"/>
          <cell r="CK63"/>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cell r="BD75"/>
          <cell r="BE75"/>
          <cell r="BF75"/>
          <cell r="BG75"/>
          <cell r="BH75"/>
          <cell r="BI75"/>
          <cell r="BJ75"/>
          <cell r="BK75"/>
          <cell r="BL75"/>
          <cell r="BM75"/>
          <cell r="BN75"/>
          <cell r="BO75"/>
          <cell r="BP75"/>
          <cell r="BQ75"/>
          <cell r="BR75"/>
          <cell r="BS75"/>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cell r="CE201"/>
          <cell r="CF201"/>
          <cell r="CG201"/>
          <cell r="CH201"/>
          <cell r="CI201"/>
          <cell r="CJ201"/>
          <cell r="CK201"/>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cell r="CE258"/>
          <cell r="CF258"/>
          <cell r="CG258" t="str">
            <v>'-ไม่พบว่ามีกรรมสิทธิ์ในที่ดิน อ.เมือง  จ.เชียงใหม่</v>
          </cell>
          <cell r="CH258"/>
          <cell r="CI258"/>
          <cell r="CJ258"/>
          <cell r="CK258"/>
          <cell r="CL258">
            <v>242971</v>
          </cell>
          <cell r="CM258"/>
          <cell r="CN258"/>
          <cell r="CO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cell r="CE261" t="str">
            <v>จำเลยที่ 3</v>
          </cell>
          <cell r="CF261" t="str">
            <v>1-5712-00074-02-9</v>
          </cell>
          <cell r="CG261" t="str">
            <v>'-ไม่พบว่ามีกรรมสิทธิ์ในที่ดิน อ.สารภี  จ.เชียงใหม่</v>
          </cell>
          <cell r="CH261"/>
          <cell r="CI261"/>
          <cell r="CJ261"/>
          <cell r="CK261"/>
          <cell r="CL261">
            <v>242947</v>
          </cell>
          <cell r="CM261">
            <v>243397</v>
          </cell>
          <cell r="CN261"/>
          <cell r="CO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cell r="CE263"/>
          <cell r="CF263"/>
          <cell r="CG263" t="str">
            <v>'-ไม่พบว่ามีกรรมสิทธิ์ในที่ดิน อ.สันทราย จ.เชียงใหม่</v>
          </cell>
          <cell r="CH263"/>
          <cell r="CI263"/>
          <cell r="CJ263"/>
          <cell r="CK263"/>
          <cell r="CL263">
            <v>242955</v>
          </cell>
          <cell r="CM263">
            <v>243367</v>
          </cell>
          <cell r="CN263"/>
          <cell r="CO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cell r="CE380"/>
          <cell r="CF380"/>
          <cell r="CG380"/>
          <cell r="CH380"/>
          <cell r="CI380"/>
          <cell r="CJ380"/>
          <cell r="CK380"/>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2567</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cell r="BD509"/>
          <cell r="BE509"/>
          <cell r="BF509"/>
          <cell r="BG509"/>
          <cell r="BH509"/>
          <cell r="BI509"/>
          <cell r="BJ509"/>
          <cell r="BK509"/>
          <cell r="BL509"/>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cell r="CE518"/>
          <cell r="CF518"/>
          <cell r="CG518"/>
          <cell r="CH518"/>
          <cell r="CI518"/>
          <cell r="CJ518"/>
          <cell r="CK518"/>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cell r="CE526"/>
          <cell r="CF526"/>
          <cell r="CG526"/>
          <cell r="CH526"/>
          <cell r="CI526"/>
          <cell r="CJ526"/>
          <cell r="CK526"/>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cell r="CE543"/>
          <cell r="CF543"/>
          <cell r="CG543"/>
          <cell r="CH543"/>
          <cell r="CI543"/>
          <cell r="CJ543"/>
          <cell r="CK543"/>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cell r="BD560"/>
          <cell r="BE560"/>
          <cell r="BF560"/>
          <cell r="BG560"/>
          <cell r="BH560"/>
          <cell r="BI560"/>
          <cell r="BJ560"/>
          <cell r="BK560"/>
          <cell r="BL560"/>
          <cell r="BM560"/>
          <cell r="BN560"/>
          <cell r="BO560"/>
          <cell r="BP560"/>
          <cell r="BQ560"/>
          <cell r="BR560"/>
          <cell r="BS560"/>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cell r="BD561"/>
          <cell r="BE561"/>
          <cell r="BF561"/>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cell r="CE606"/>
          <cell r="CF606"/>
          <cell r="CG606"/>
          <cell r="CH606"/>
          <cell r="CI606"/>
          <cell r="CJ606"/>
          <cell r="CK606"/>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cell r="BD646"/>
          <cell r="BE646"/>
          <cell r="BF646"/>
          <cell r="BG646"/>
          <cell r="BH646"/>
          <cell r="BI646"/>
          <cell r="BJ646"/>
          <cell r="BK646"/>
          <cell r="BL646"/>
          <cell r="BM646"/>
          <cell r="BN646"/>
          <cell r="BO646"/>
          <cell r="BP646"/>
          <cell r="BQ646"/>
          <cell r="BR646"/>
          <cell r="BS646"/>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cell r="BD647"/>
          <cell r="BE647"/>
          <cell r="BF647"/>
          <cell r="BG647"/>
          <cell r="BH647"/>
          <cell r="BI647"/>
          <cell r="BJ647"/>
          <cell r="BK647"/>
          <cell r="BL647"/>
          <cell r="BM647"/>
          <cell r="BN647"/>
          <cell r="BO647"/>
          <cell r="BP647"/>
          <cell r="BQ647"/>
          <cell r="BR647"/>
          <cell r="BS647"/>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cell r="BD648"/>
          <cell r="BE648"/>
          <cell r="BF648"/>
          <cell r="BG648"/>
          <cell r="BH648"/>
          <cell r="BI648"/>
          <cell r="BJ648"/>
          <cell r="BK648"/>
          <cell r="BL648"/>
          <cell r="BM648"/>
          <cell r="BN648"/>
          <cell r="BO648"/>
          <cell r="BP648"/>
          <cell r="BQ648"/>
          <cell r="BR648"/>
          <cell r="BS648"/>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cell r="BD649"/>
          <cell r="BE649"/>
          <cell r="BF649"/>
          <cell r="BG649"/>
          <cell r="BH649"/>
          <cell r="BI649"/>
          <cell r="BJ649"/>
          <cell r="BK649"/>
          <cell r="BL649"/>
          <cell r="BM649"/>
          <cell r="BN649"/>
          <cell r="BO649"/>
          <cell r="BP649"/>
          <cell r="BQ649"/>
          <cell r="BR649"/>
          <cell r="BS649"/>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cell r="BD650"/>
          <cell r="BE650"/>
          <cell r="BF650"/>
          <cell r="BG650"/>
          <cell r="BH650"/>
          <cell r="BI650"/>
          <cell r="BJ650"/>
          <cell r="BK650"/>
          <cell r="BL650"/>
          <cell r="BM650"/>
          <cell r="BN650"/>
          <cell r="BO650"/>
          <cell r="BP650"/>
          <cell r="BQ650"/>
          <cell r="BR650"/>
          <cell r="BS650"/>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cell r="BD651"/>
          <cell r="BE651"/>
          <cell r="BF651"/>
          <cell r="BG651"/>
          <cell r="BH651"/>
          <cell r="BI651"/>
          <cell r="BJ651"/>
          <cell r="BK651"/>
          <cell r="BL651"/>
          <cell r="BM651"/>
          <cell r="BN651"/>
          <cell r="BO651"/>
          <cell r="BP651"/>
          <cell r="BQ651"/>
          <cell r="BR651"/>
          <cell r="BS651"/>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cell r="BD678"/>
          <cell r="BE678"/>
          <cell r="BF678"/>
          <cell r="BG678"/>
          <cell r="BH678"/>
          <cell r="BI678"/>
          <cell r="BJ678"/>
          <cell r="BK678"/>
          <cell r="BL678"/>
          <cell r="BM678"/>
          <cell r="BN678"/>
          <cell r="BO678"/>
          <cell r="BP678"/>
          <cell r="BQ678"/>
          <cell r="BR678"/>
          <cell r="BS678"/>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cell r="BD681"/>
          <cell r="BE681"/>
          <cell r="BF681"/>
          <cell r="BG681"/>
          <cell r="BH681"/>
          <cell r="BI681"/>
          <cell r="BJ681"/>
          <cell r="BK681"/>
          <cell r="BL681"/>
          <cell r="BM681"/>
          <cell r="BN681"/>
          <cell r="BO681"/>
          <cell r="BP681"/>
          <cell r="BQ681"/>
          <cell r="BR681"/>
          <cell r="BS681"/>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CB766"/>
          <cell r="CC766"/>
          <cell r="CD766"/>
          <cell r="CI766"/>
          <cell r="CJ766"/>
          <cell r="CK766"/>
          <cell r="CL766"/>
          <cell r="CM766"/>
          <cell r="CN766"/>
          <cell r="CO766"/>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cell r="BD781"/>
          <cell r="BE781"/>
          <cell r="BF781"/>
          <cell r="BG781"/>
          <cell r="BH781"/>
          <cell r="BI781"/>
          <cell r="BJ781"/>
          <cell r="BK781"/>
          <cell r="BL781"/>
          <cell r="BM781"/>
          <cell r="BN781"/>
          <cell r="BO781"/>
          <cell r="BP781"/>
          <cell r="BQ781"/>
          <cell r="BR781"/>
          <cell r="BS781"/>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cell r="CE798"/>
          <cell r="CF798"/>
          <cell r="CG798"/>
          <cell r="CH798"/>
          <cell r="CI798"/>
          <cell r="CJ798"/>
          <cell r="CK798"/>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cell r="I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cell r="BD966"/>
          <cell r="BE966"/>
          <cell r="BF966"/>
          <cell r="BG966"/>
          <cell r="BH966"/>
          <cell r="BI966"/>
          <cell r="BJ966"/>
          <cell r="BK966"/>
          <cell r="BL966"/>
          <cell r="BM966"/>
          <cell r="BN966"/>
          <cell r="BO966"/>
          <cell r="BP966"/>
          <cell r="BQ966"/>
          <cell r="BR966"/>
          <cell r="BS966"/>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cell r="BD967"/>
          <cell r="BE967"/>
          <cell r="BF967"/>
          <cell r="BG967"/>
          <cell r="BH967"/>
          <cell r="BI967"/>
          <cell r="BJ967"/>
          <cell r="BK967"/>
          <cell r="BL967"/>
          <cell r="BM967"/>
          <cell r="BN967"/>
          <cell r="BO967"/>
          <cell r="BP967"/>
          <cell r="BQ967"/>
          <cell r="BR967"/>
          <cell r="BS967"/>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cell r="BD968"/>
          <cell r="BE968"/>
          <cell r="BF968"/>
          <cell r="BG968"/>
          <cell r="BH968"/>
          <cell r="BI968"/>
          <cell r="BJ968"/>
          <cell r="BK968"/>
          <cell r="BL968"/>
          <cell r="BM968"/>
          <cell r="BN968"/>
          <cell r="BO968"/>
          <cell r="BP968"/>
          <cell r="BQ968"/>
          <cell r="BR968"/>
          <cell r="BS968"/>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cell r="BD969"/>
          <cell r="BE969"/>
          <cell r="BF969"/>
          <cell r="BG969"/>
          <cell r="BH969"/>
          <cell r="BI969"/>
          <cell r="BJ969"/>
          <cell r="BK969"/>
          <cell r="BL969"/>
          <cell r="BM969"/>
          <cell r="BN969"/>
          <cell r="BO969"/>
          <cell r="BP969"/>
          <cell r="BQ969"/>
          <cell r="BR969"/>
          <cell r="BS969"/>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cell r="BD971"/>
          <cell r="BE971"/>
          <cell r="BF971"/>
          <cell r="BG971"/>
          <cell r="BH971"/>
          <cell r="BI971"/>
          <cell r="BJ971"/>
          <cell r="BK971"/>
          <cell r="BL971"/>
          <cell r="BM971"/>
          <cell r="BN971"/>
          <cell r="BO971"/>
          <cell r="BP971"/>
          <cell r="BQ971"/>
          <cell r="BR971"/>
          <cell r="BS971"/>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cell r="BD972"/>
          <cell r="BE972"/>
          <cell r="BF972"/>
          <cell r="BG972"/>
          <cell r="BH972"/>
          <cell r="BI972"/>
          <cell r="BJ972"/>
          <cell r="BK972"/>
          <cell r="BL972"/>
          <cell r="BM972"/>
          <cell r="BN972"/>
          <cell r="BO972"/>
          <cell r="BP972"/>
          <cell r="BQ972"/>
          <cell r="BR972"/>
          <cell r="BS972"/>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cell r="BD974"/>
          <cell r="BE974"/>
          <cell r="BF974"/>
          <cell r="BG974"/>
          <cell r="BH974"/>
          <cell r="BI974"/>
          <cell r="BJ974"/>
          <cell r="BK974"/>
          <cell r="BL974"/>
          <cell r="BM974"/>
          <cell r="BN974"/>
          <cell r="BO974"/>
          <cell r="BP974"/>
          <cell r="BQ974"/>
          <cell r="BR974"/>
          <cell r="BS974"/>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cell r="BD975"/>
          <cell r="BE975"/>
          <cell r="BF975"/>
          <cell r="BG975"/>
          <cell r="BH975"/>
          <cell r="BI975"/>
          <cell r="BJ975"/>
          <cell r="BK975"/>
          <cell r="BL975"/>
          <cell r="BM975"/>
          <cell r="BN975"/>
          <cell r="BO975"/>
          <cell r="BP975"/>
          <cell r="BQ975"/>
          <cell r="BR975"/>
          <cell r="BS975"/>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cell r="BD976"/>
          <cell r="BE976"/>
          <cell r="BF976"/>
          <cell r="BG976"/>
          <cell r="BH976"/>
          <cell r="BI976"/>
          <cell r="BJ976"/>
          <cell r="BK976"/>
          <cell r="BL976"/>
          <cell r="BM976"/>
          <cell r="BN976"/>
          <cell r="BO976"/>
          <cell r="BP976"/>
          <cell r="BQ976"/>
          <cell r="BR976"/>
          <cell r="BS976"/>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cell r="BD977"/>
          <cell r="BE977"/>
          <cell r="BF977"/>
          <cell r="BG977"/>
          <cell r="BH977"/>
          <cell r="BI977"/>
          <cell r="BJ977"/>
          <cell r="BK977"/>
          <cell r="BL977"/>
          <cell r="BM977"/>
          <cell r="BN977"/>
          <cell r="BO977"/>
          <cell r="BP977"/>
          <cell r="BQ977"/>
          <cell r="BR977"/>
          <cell r="BS977"/>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cell r="BD979"/>
          <cell r="BE979"/>
          <cell r="BF979"/>
          <cell r="BG979"/>
          <cell r="BH979"/>
          <cell r="BI979"/>
          <cell r="BJ979"/>
          <cell r="BK979"/>
          <cell r="BL979"/>
          <cell r="BM979"/>
          <cell r="BN979"/>
          <cell r="BO979"/>
          <cell r="BP979"/>
          <cell r="BQ979"/>
          <cell r="BR979"/>
          <cell r="BS979"/>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cell r="BD980"/>
          <cell r="BE980"/>
          <cell r="BF980"/>
          <cell r="BG980"/>
          <cell r="BH980"/>
          <cell r="BI980"/>
          <cell r="BJ980"/>
          <cell r="BK980"/>
          <cell r="BL980"/>
          <cell r="BM980"/>
          <cell r="BN980"/>
          <cell r="BO980"/>
          <cell r="BP980"/>
          <cell r="BQ980"/>
          <cell r="BR980"/>
          <cell r="BS980"/>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cell r="BD981"/>
          <cell r="BE981"/>
          <cell r="BF981"/>
          <cell r="BG981"/>
          <cell r="BH981"/>
          <cell r="BI981"/>
          <cell r="BJ981"/>
          <cell r="BK981"/>
          <cell r="BL981"/>
          <cell r="BM981"/>
          <cell r="BN981"/>
          <cell r="BO981"/>
          <cell r="BP981"/>
          <cell r="BQ981"/>
          <cell r="BR981"/>
          <cell r="BS981"/>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cell r="BD982"/>
          <cell r="BE982"/>
          <cell r="BF982"/>
          <cell r="BG982"/>
          <cell r="BH982"/>
          <cell r="BI982"/>
          <cell r="BJ982"/>
          <cell r="BK982"/>
          <cell r="BL982"/>
          <cell r="BM982"/>
          <cell r="BN982"/>
          <cell r="BO982"/>
          <cell r="BP982"/>
          <cell r="BQ982"/>
          <cell r="BR982"/>
          <cell r="BS982"/>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cell r="BD983"/>
          <cell r="BE983"/>
          <cell r="BF983"/>
          <cell r="BG983"/>
          <cell r="BH983"/>
          <cell r="BI983"/>
          <cell r="BJ983"/>
          <cell r="BK983"/>
          <cell r="BL983"/>
          <cell r="BM983"/>
          <cell r="BN983"/>
          <cell r="BO983"/>
          <cell r="BP983"/>
          <cell r="BQ983"/>
          <cell r="BR983"/>
          <cell r="BS983"/>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cell r="BD984"/>
          <cell r="BE984"/>
          <cell r="BF984"/>
          <cell r="BG984"/>
          <cell r="BH984"/>
          <cell r="BI984"/>
          <cell r="BJ984"/>
          <cell r="BK984"/>
          <cell r="BL984"/>
          <cell r="BM984"/>
          <cell r="BN984"/>
          <cell r="BO984"/>
          <cell r="BP984"/>
          <cell r="BQ984"/>
          <cell r="BR984"/>
          <cell r="BS984"/>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cell r="BD985"/>
          <cell r="BE985"/>
          <cell r="BF985"/>
          <cell r="BG985"/>
          <cell r="BH985"/>
          <cell r="BI985"/>
          <cell r="BJ985"/>
          <cell r="BK985"/>
          <cell r="BL985"/>
          <cell r="BM985"/>
          <cell r="BN985"/>
          <cell r="BO985"/>
          <cell r="BP985"/>
          <cell r="BQ985"/>
          <cell r="BR985"/>
          <cell r="BS985"/>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cell r="BD986"/>
          <cell r="BE986"/>
          <cell r="BF986"/>
          <cell r="BG986"/>
          <cell r="BH986"/>
          <cell r="BI986"/>
          <cell r="BJ986"/>
          <cell r="BK986"/>
          <cell r="BL986"/>
          <cell r="BM986"/>
          <cell r="BN986"/>
          <cell r="BO986"/>
          <cell r="BP986"/>
          <cell r="BQ986"/>
          <cell r="BR986"/>
          <cell r="BS986"/>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cell r="BD988"/>
          <cell r="BE988"/>
          <cell r="BF988"/>
          <cell r="BG988"/>
          <cell r="BH988"/>
          <cell r="BI988"/>
          <cell r="BJ988"/>
          <cell r="BK988"/>
          <cell r="BL988"/>
          <cell r="BM988"/>
          <cell r="BN988"/>
          <cell r="BO988"/>
          <cell r="BP988"/>
          <cell r="BQ988"/>
          <cell r="BR988"/>
          <cell r="BS988"/>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cell r="BD989"/>
          <cell r="BE989"/>
          <cell r="BF989"/>
          <cell r="BG989"/>
          <cell r="BH989"/>
          <cell r="BI989"/>
          <cell r="BJ989"/>
          <cell r="BK989"/>
          <cell r="BL989"/>
          <cell r="BM989"/>
          <cell r="BN989"/>
          <cell r="BO989"/>
          <cell r="BP989"/>
          <cell r="BQ989"/>
          <cell r="BR989"/>
          <cell r="BS989"/>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cell r="BD991"/>
          <cell r="BE991"/>
          <cell r="BF991"/>
          <cell r="BG991"/>
          <cell r="BH991"/>
          <cell r="BI991"/>
          <cell r="BJ991"/>
          <cell r="BK991"/>
          <cell r="BL991"/>
          <cell r="BM991"/>
          <cell r="BN991"/>
          <cell r="BO991"/>
          <cell r="BP991"/>
          <cell r="BQ991"/>
          <cell r="BR991"/>
          <cell r="BS991"/>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cell r="BD992"/>
          <cell r="BE992"/>
          <cell r="BF992"/>
          <cell r="BG992"/>
          <cell r="BH992"/>
          <cell r="BI992"/>
          <cell r="BJ992"/>
          <cell r="BK992"/>
          <cell r="BL992"/>
          <cell r="BM992"/>
          <cell r="BN992"/>
          <cell r="BO992"/>
          <cell r="BP992"/>
          <cell r="BQ992"/>
          <cell r="BR992"/>
          <cell r="BS992"/>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cell r="BD993"/>
          <cell r="BE993"/>
          <cell r="BF993"/>
          <cell r="BG993"/>
          <cell r="BH993"/>
          <cell r="BI993"/>
          <cell r="BJ993"/>
          <cell r="BK993"/>
          <cell r="BL993"/>
          <cell r="BM993"/>
          <cell r="BN993"/>
          <cell r="BO993"/>
          <cell r="BP993"/>
          <cell r="BQ993"/>
          <cell r="BR993"/>
          <cell r="BS993"/>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cell r="BD994"/>
          <cell r="BE994"/>
          <cell r="BF994"/>
          <cell r="BG994"/>
          <cell r="BH994"/>
          <cell r="BI994"/>
          <cell r="BJ994"/>
          <cell r="BK994"/>
          <cell r="BL994"/>
          <cell r="BM994"/>
          <cell r="BN994"/>
          <cell r="BO994"/>
          <cell r="BP994"/>
          <cell r="BQ994"/>
          <cell r="BR994"/>
          <cell r="BS994"/>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cell r="BD995"/>
          <cell r="BE995"/>
          <cell r="BF995"/>
          <cell r="BG995"/>
          <cell r="BH995"/>
          <cell r="BI995"/>
          <cell r="BJ995"/>
          <cell r="BK995"/>
          <cell r="BL995"/>
          <cell r="BM995"/>
          <cell r="BN995"/>
          <cell r="BO995"/>
          <cell r="BP995"/>
          <cell r="BQ995"/>
          <cell r="BR995"/>
          <cell r="BS995"/>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cell r="BD996"/>
          <cell r="BE996"/>
          <cell r="BF996"/>
          <cell r="BG996"/>
          <cell r="BH996"/>
          <cell r="BI996"/>
          <cell r="BJ996"/>
          <cell r="BK996"/>
          <cell r="BL996"/>
          <cell r="BM996"/>
          <cell r="BN996"/>
          <cell r="BO996"/>
          <cell r="BP996"/>
          <cell r="BQ996"/>
          <cell r="BR996"/>
          <cell r="BS996"/>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cell r="BD997"/>
          <cell r="BE997"/>
          <cell r="BF997"/>
          <cell r="BG997"/>
          <cell r="BH997"/>
          <cell r="BI997"/>
          <cell r="BJ997"/>
          <cell r="BK997"/>
          <cell r="BL997"/>
          <cell r="BM997"/>
          <cell r="BN997"/>
          <cell r="BO997"/>
          <cell r="BP997"/>
          <cell r="BQ997"/>
          <cell r="BR997"/>
          <cell r="BS997"/>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cell r="BD998"/>
          <cell r="BE998"/>
          <cell r="BF998"/>
          <cell r="BG998"/>
          <cell r="BH998"/>
          <cell r="BI998"/>
          <cell r="BJ998"/>
          <cell r="BK998"/>
          <cell r="BL998"/>
          <cell r="BM998"/>
          <cell r="BN998"/>
          <cell r="BO998"/>
          <cell r="BP998"/>
          <cell r="BQ998"/>
          <cell r="BR998"/>
          <cell r="BS998"/>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cell r="BD999"/>
          <cell r="BE999"/>
          <cell r="BF999"/>
          <cell r="BG999"/>
          <cell r="BH999"/>
          <cell r="BI999"/>
          <cell r="BJ999"/>
          <cell r="BK999"/>
          <cell r="BL999"/>
          <cell r="BM999"/>
          <cell r="BN999"/>
          <cell r="BO999"/>
          <cell r="BP999"/>
          <cell r="BQ999"/>
          <cell r="BR999"/>
          <cell r="BS999"/>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cell r="BD1001"/>
          <cell r="BE1001"/>
          <cell r="BF1001"/>
          <cell r="BG1001"/>
          <cell r="BH1001"/>
          <cell r="BI1001"/>
          <cell r="BJ1001"/>
          <cell r="BK1001"/>
          <cell r="BL1001"/>
          <cell r="BM1001"/>
          <cell r="BN1001"/>
          <cell r="BO1001"/>
          <cell r="BP1001"/>
          <cell r="BQ1001"/>
          <cell r="BR1001"/>
          <cell r="BS1001"/>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cell r="BD1002"/>
          <cell r="BE1002"/>
          <cell r="BF1002"/>
          <cell r="BG1002"/>
          <cell r="BH1002"/>
          <cell r="BI1002"/>
          <cell r="BJ1002"/>
          <cell r="BK1002"/>
          <cell r="BL1002"/>
          <cell r="BM1002"/>
          <cell r="BN1002"/>
          <cell r="BO1002"/>
          <cell r="BP1002"/>
          <cell r="BQ1002"/>
          <cell r="BR1002"/>
          <cell r="BS1002"/>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cell r="BD1003"/>
          <cell r="BE1003"/>
          <cell r="BF1003"/>
          <cell r="BG1003"/>
          <cell r="BH1003"/>
          <cell r="BI1003"/>
          <cell r="BJ1003"/>
          <cell r="BK1003"/>
          <cell r="BL1003"/>
          <cell r="BM1003"/>
          <cell r="BN1003"/>
          <cell r="BO1003"/>
          <cell r="BP1003"/>
          <cell r="BQ1003"/>
          <cell r="BR1003"/>
          <cell r="BS1003"/>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cell r="BD1004"/>
          <cell r="BE1004"/>
          <cell r="BF1004"/>
          <cell r="BG1004"/>
          <cell r="BH1004"/>
          <cell r="BI1004"/>
          <cell r="BJ1004"/>
          <cell r="BK1004"/>
          <cell r="BL1004"/>
          <cell r="BM1004"/>
          <cell r="BN1004"/>
          <cell r="BO1004"/>
          <cell r="BP1004"/>
          <cell r="BQ1004"/>
          <cell r="BR1004"/>
          <cell r="BS1004"/>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cell r="BD1008"/>
          <cell r="BE1008"/>
          <cell r="BF1008"/>
          <cell r="BG1008"/>
          <cell r="BH1008"/>
          <cell r="BI1008"/>
          <cell r="BJ1008"/>
          <cell r="BK1008"/>
          <cell r="BL1008"/>
          <cell r="BM1008"/>
          <cell r="BN1008"/>
          <cell r="BO1008"/>
          <cell r="BP1008"/>
          <cell r="BQ1008"/>
          <cell r="BR1008"/>
          <cell r="BS1008"/>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cell r="BD1009"/>
          <cell r="BE1009"/>
          <cell r="BF1009"/>
          <cell r="BG1009"/>
          <cell r="BH1009"/>
          <cell r="BI1009"/>
          <cell r="BJ1009"/>
          <cell r="BK1009"/>
          <cell r="BL1009"/>
          <cell r="BM1009"/>
          <cell r="BN1009"/>
          <cell r="BO1009"/>
          <cell r="BP1009"/>
          <cell r="BQ1009"/>
          <cell r="BR1009"/>
          <cell r="BS1009"/>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cell r="BD1012"/>
          <cell r="BE1012"/>
          <cell r="BF1012"/>
          <cell r="BG1012"/>
          <cell r="BH1012"/>
          <cell r="BI1012"/>
          <cell r="BJ1012"/>
          <cell r="BK1012"/>
          <cell r="BL1012"/>
          <cell r="BM1012"/>
          <cell r="BN1012"/>
          <cell r="BO1012"/>
          <cell r="BP1012"/>
          <cell r="BQ1012"/>
          <cell r="BR1012"/>
          <cell r="BS1012"/>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cell r="BD1013"/>
          <cell r="BE1013"/>
          <cell r="BF1013"/>
          <cell r="BG1013"/>
          <cell r="BH1013"/>
          <cell r="BI1013"/>
          <cell r="BJ1013"/>
          <cell r="BK1013"/>
          <cell r="BL1013"/>
          <cell r="BM1013"/>
          <cell r="BN1013"/>
          <cell r="BO1013"/>
          <cell r="BP1013"/>
          <cell r="BQ1013"/>
          <cell r="BR1013"/>
          <cell r="BS1013"/>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ผบ.1045</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cell r="BD1014"/>
          <cell r="BE1014"/>
          <cell r="BF1014"/>
          <cell r="BG1014"/>
          <cell r="BH1014"/>
          <cell r="BI1014"/>
          <cell r="BJ1014"/>
          <cell r="BK1014"/>
          <cell r="BL1014"/>
          <cell r="BM1014"/>
          <cell r="BN1014"/>
          <cell r="BO1014"/>
          <cell r="BP1014"/>
          <cell r="BQ1014"/>
          <cell r="BR1014"/>
          <cell r="BS1014"/>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cell r="BD1015"/>
          <cell r="BE1015"/>
          <cell r="BF1015"/>
          <cell r="BG1015"/>
          <cell r="BH1015"/>
          <cell r="BI1015"/>
          <cell r="BJ1015"/>
          <cell r="BK1015"/>
          <cell r="BL1015"/>
          <cell r="BM1015"/>
          <cell r="BN1015"/>
          <cell r="BO1015"/>
          <cell r="BP1015"/>
          <cell r="BQ1015"/>
          <cell r="BR1015"/>
          <cell r="BS1015"/>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cell r="BD1016"/>
          <cell r="BE1016"/>
          <cell r="BF1016"/>
          <cell r="BG1016"/>
          <cell r="BH1016"/>
          <cell r="BI1016"/>
          <cell r="BJ1016"/>
          <cell r="BK1016"/>
          <cell r="BL1016"/>
          <cell r="BM1016"/>
          <cell r="BN1016"/>
          <cell r="BO1016"/>
          <cell r="BP1016"/>
          <cell r="BQ1016"/>
          <cell r="BR1016"/>
          <cell r="BS1016"/>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cell r="BD1017"/>
          <cell r="BE1017"/>
          <cell r="BF1017"/>
          <cell r="BG1017"/>
          <cell r="BH1017"/>
          <cell r="BI1017"/>
          <cell r="BJ1017"/>
          <cell r="BK1017"/>
          <cell r="BL1017"/>
          <cell r="BM1017"/>
          <cell r="BN1017"/>
          <cell r="BO1017"/>
          <cell r="BP1017"/>
          <cell r="BQ1017"/>
          <cell r="BR1017"/>
          <cell r="BS1017"/>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cell r="BD1018"/>
          <cell r="BE1018"/>
          <cell r="BF1018"/>
          <cell r="BG1018"/>
          <cell r="BH1018"/>
          <cell r="BI1018"/>
          <cell r="BJ1018"/>
          <cell r="BK1018"/>
          <cell r="BL1018"/>
          <cell r="BM1018"/>
          <cell r="BN1018"/>
          <cell r="BO1018"/>
          <cell r="BP1018"/>
          <cell r="BQ1018"/>
          <cell r="BR1018"/>
          <cell r="BS1018"/>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cell r="BD1019"/>
          <cell r="BE1019"/>
          <cell r="BF1019"/>
          <cell r="BG1019"/>
          <cell r="BH1019"/>
          <cell r="BI1019"/>
          <cell r="BJ1019"/>
          <cell r="BK1019"/>
          <cell r="BL1019"/>
          <cell r="BM1019"/>
          <cell r="BN1019"/>
          <cell r="BO1019"/>
          <cell r="BP1019"/>
          <cell r="BQ1019"/>
          <cell r="BR1019"/>
          <cell r="BS1019"/>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cell r="BD1020"/>
          <cell r="BE1020"/>
          <cell r="BF1020"/>
          <cell r="BG1020"/>
          <cell r="BH1020"/>
          <cell r="BI1020"/>
          <cell r="BJ1020"/>
          <cell r="BK1020"/>
          <cell r="BL1020"/>
          <cell r="BM1020"/>
          <cell r="BN1020"/>
          <cell r="BO1020"/>
          <cell r="BP1020"/>
          <cell r="BQ1020"/>
          <cell r="BR1020"/>
          <cell r="BS1020"/>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cell r="BD1021"/>
          <cell r="BE1021"/>
          <cell r="BF1021"/>
          <cell r="BG1021"/>
          <cell r="BH1021"/>
          <cell r="BI1021"/>
          <cell r="BJ1021"/>
          <cell r="BK1021"/>
          <cell r="BL1021"/>
          <cell r="BM1021"/>
          <cell r="BN1021"/>
          <cell r="BO1021"/>
          <cell r="BP1021"/>
          <cell r="BQ1021"/>
          <cell r="BR1021"/>
          <cell r="BS1021"/>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cell r="BD1022"/>
          <cell r="BE1022"/>
          <cell r="BF1022"/>
          <cell r="BG1022"/>
          <cell r="BH1022"/>
          <cell r="BI1022"/>
          <cell r="BJ1022"/>
          <cell r="BK1022"/>
          <cell r="BL1022"/>
          <cell r="BM1022"/>
          <cell r="BN1022"/>
          <cell r="BO1022"/>
          <cell r="BP1022"/>
          <cell r="BQ1022"/>
          <cell r="BR1022"/>
          <cell r="BS1022"/>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cell r="BD1023"/>
          <cell r="BE1023"/>
          <cell r="BF1023"/>
          <cell r="BG1023"/>
          <cell r="BH1023"/>
          <cell r="BI1023"/>
          <cell r="BJ1023"/>
          <cell r="BK1023"/>
          <cell r="BL1023"/>
          <cell r="BM1023"/>
          <cell r="BN1023"/>
          <cell r="BO1023"/>
          <cell r="BP1023"/>
          <cell r="BQ1023"/>
          <cell r="BR1023"/>
          <cell r="BS1023"/>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cell r="BD1024"/>
          <cell r="BE1024"/>
          <cell r="BF1024"/>
          <cell r="BG1024"/>
          <cell r="BH1024"/>
          <cell r="BI1024"/>
          <cell r="BJ1024"/>
          <cell r="BK1024"/>
          <cell r="BL1024"/>
          <cell r="BM1024"/>
          <cell r="BN1024"/>
          <cell r="BO1024"/>
          <cell r="BP1024"/>
          <cell r="BQ1024"/>
          <cell r="BR1024"/>
          <cell r="BS1024"/>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cell r="BD1025"/>
          <cell r="BE1025"/>
          <cell r="BF1025"/>
          <cell r="BG1025"/>
          <cell r="BH1025"/>
          <cell r="BI1025"/>
          <cell r="BJ1025"/>
          <cell r="BK1025"/>
          <cell r="BL1025"/>
          <cell r="BM1025"/>
          <cell r="BN1025"/>
          <cell r="BO1025"/>
          <cell r="BP1025"/>
          <cell r="BQ1025"/>
          <cell r="BR1025"/>
          <cell r="BS1025"/>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cell r="BD1027"/>
          <cell r="BE1027"/>
          <cell r="BF1027"/>
          <cell r="BG1027"/>
          <cell r="BH1027"/>
          <cell r="BI1027"/>
          <cell r="BJ1027"/>
          <cell r="BK1027"/>
          <cell r="BL1027"/>
          <cell r="BM1027"/>
          <cell r="BN1027"/>
          <cell r="BO1027"/>
          <cell r="BP1027"/>
          <cell r="BQ1027"/>
          <cell r="BR1027"/>
          <cell r="BS1027"/>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cell r="BD1029"/>
          <cell r="BE1029"/>
          <cell r="BF1029"/>
          <cell r="BG1029"/>
          <cell r="BH1029"/>
          <cell r="BI1029"/>
          <cell r="BJ1029"/>
          <cell r="BK1029"/>
          <cell r="BL1029"/>
          <cell r="BM1029"/>
          <cell r="BN1029"/>
          <cell r="BO1029"/>
          <cell r="BP1029"/>
          <cell r="BQ1029"/>
          <cell r="BR1029"/>
          <cell r="BS1029"/>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cell r="BD1030"/>
          <cell r="BE1030"/>
          <cell r="BF1030"/>
          <cell r="BG1030"/>
          <cell r="BH1030"/>
          <cell r="BI1030"/>
          <cell r="BJ1030"/>
          <cell r="BK1030"/>
          <cell r="BL1030"/>
          <cell r="BM1030"/>
          <cell r="BN1030"/>
          <cell r="BO1030"/>
          <cell r="BP1030"/>
          <cell r="BQ1030"/>
          <cell r="BR1030"/>
          <cell r="BS1030"/>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cell r="BD1031"/>
          <cell r="BE1031"/>
          <cell r="BF1031"/>
          <cell r="BG1031"/>
          <cell r="BH1031"/>
          <cell r="BI1031"/>
          <cell r="BJ1031"/>
          <cell r="BK1031"/>
          <cell r="BL1031"/>
          <cell r="BM1031"/>
          <cell r="BN1031"/>
          <cell r="BO1031"/>
          <cell r="BP1031"/>
          <cell r="BQ1031"/>
          <cell r="BR1031"/>
          <cell r="BS1031"/>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cell r="BD1032"/>
          <cell r="BE1032"/>
          <cell r="BF1032"/>
          <cell r="BG1032"/>
          <cell r="BH1032"/>
          <cell r="BI1032"/>
          <cell r="BJ1032"/>
          <cell r="BK1032"/>
          <cell r="BL1032"/>
          <cell r="BM1032"/>
          <cell r="BN1032"/>
          <cell r="BO1032"/>
          <cell r="BP1032"/>
          <cell r="BQ1032"/>
          <cell r="BR1032"/>
          <cell r="BS1032"/>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cell r="BD1033"/>
          <cell r="BE1033"/>
          <cell r="BF1033"/>
          <cell r="BG1033"/>
          <cell r="BH1033"/>
          <cell r="BI1033"/>
          <cell r="BJ1033"/>
          <cell r="BK1033"/>
          <cell r="BL1033"/>
          <cell r="BM1033"/>
          <cell r="BN1033"/>
          <cell r="BO1033"/>
          <cell r="BP1033"/>
          <cell r="BQ1033"/>
          <cell r="BR1033"/>
          <cell r="BS1033"/>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cell r="BD1035"/>
          <cell r="BE1035"/>
          <cell r="BF1035"/>
          <cell r="BG1035"/>
          <cell r="BH1035"/>
          <cell r="BI1035"/>
          <cell r="BJ1035"/>
          <cell r="BK1035"/>
          <cell r="BL1035"/>
          <cell r="BM1035"/>
          <cell r="BN1035"/>
          <cell r="BO1035"/>
          <cell r="BP1035"/>
          <cell r="BQ1035"/>
          <cell r="BR1035"/>
          <cell r="BS1035"/>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cell r="BD1036"/>
          <cell r="BE1036"/>
          <cell r="BF1036"/>
          <cell r="BG1036"/>
          <cell r="BH1036"/>
          <cell r="BI1036"/>
          <cell r="BJ1036"/>
          <cell r="BK1036"/>
          <cell r="BL1036"/>
          <cell r="BM1036"/>
          <cell r="BN1036"/>
          <cell r="BO1036"/>
          <cell r="BP1036"/>
          <cell r="BQ1036"/>
          <cell r="BR1036"/>
          <cell r="BS1036"/>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cell r="BD1037"/>
          <cell r="BE1037"/>
          <cell r="BF1037"/>
          <cell r="BG1037"/>
          <cell r="BH1037"/>
          <cell r="BI1037"/>
          <cell r="BJ1037"/>
          <cell r="BK1037"/>
          <cell r="BL1037"/>
          <cell r="BM1037"/>
          <cell r="BN1037"/>
          <cell r="BO1037"/>
          <cell r="BP1037"/>
          <cell r="BQ1037"/>
          <cell r="BR1037"/>
          <cell r="BS1037"/>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cell r="BD1038"/>
          <cell r="BE1038"/>
          <cell r="BF1038"/>
          <cell r="BG1038"/>
          <cell r="BH1038"/>
          <cell r="BI1038"/>
          <cell r="BJ1038"/>
          <cell r="BK1038"/>
          <cell r="BL1038"/>
          <cell r="BM1038"/>
          <cell r="BN1038"/>
          <cell r="BO1038"/>
          <cell r="BP1038"/>
          <cell r="BQ1038"/>
          <cell r="BR1038"/>
          <cell r="BS1038"/>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cell r="BD1039"/>
          <cell r="BE1039"/>
          <cell r="BF1039"/>
          <cell r="BG1039"/>
          <cell r="BH1039"/>
          <cell r="BI1039"/>
          <cell r="BJ1039"/>
          <cell r="BK1039"/>
          <cell r="BL1039"/>
          <cell r="BM1039"/>
          <cell r="BN1039"/>
          <cell r="BO1039"/>
          <cell r="BP1039"/>
          <cell r="BQ1039"/>
          <cell r="BR1039"/>
          <cell r="BS1039"/>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cell r="BD1040"/>
          <cell r="BE1040"/>
          <cell r="BF1040"/>
          <cell r="BG1040"/>
          <cell r="BH1040"/>
          <cell r="BI1040"/>
          <cell r="BJ1040"/>
          <cell r="BK1040"/>
          <cell r="BL1040"/>
          <cell r="BM1040"/>
          <cell r="BN1040"/>
          <cell r="BO1040"/>
          <cell r="BP1040"/>
          <cell r="BQ1040"/>
          <cell r="BR1040"/>
          <cell r="BS1040"/>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cell r="BD1041"/>
          <cell r="BE1041"/>
          <cell r="BF1041"/>
          <cell r="BG1041"/>
          <cell r="BH1041"/>
          <cell r="BI1041"/>
          <cell r="BJ1041"/>
          <cell r="BK1041"/>
          <cell r="BL1041"/>
          <cell r="BM1041"/>
          <cell r="BN1041"/>
          <cell r="BO1041"/>
          <cell r="BP1041"/>
          <cell r="BQ1041"/>
          <cell r="BR1041"/>
          <cell r="BS1041"/>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cell r="BD1042"/>
          <cell r="BE1042"/>
          <cell r="BF1042"/>
          <cell r="BG1042"/>
          <cell r="BH1042"/>
          <cell r="BI1042"/>
          <cell r="BJ1042"/>
          <cell r="BK1042"/>
          <cell r="BL1042"/>
          <cell r="BM1042"/>
          <cell r="BN1042"/>
          <cell r="BO1042"/>
          <cell r="BP1042"/>
          <cell r="BQ1042"/>
          <cell r="BR1042"/>
          <cell r="BS1042"/>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cell r="BD1043"/>
          <cell r="BE1043"/>
          <cell r="BF1043"/>
          <cell r="BG1043"/>
          <cell r="BH1043"/>
          <cell r="BI1043"/>
          <cell r="BJ1043"/>
          <cell r="BK1043"/>
          <cell r="BL1043"/>
          <cell r="BM1043"/>
          <cell r="BN1043"/>
          <cell r="BO1043"/>
          <cell r="BP1043"/>
          <cell r="BQ1043"/>
          <cell r="BR1043"/>
          <cell r="BS1043"/>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cell r="BD1044"/>
          <cell r="BE1044"/>
          <cell r="BF1044"/>
          <cell r="BG1044"/>
          <cell r="BH1044"/>
          <cell r="BI1044"/>
          <cell r="BJ1044"/>
          <cell r="BK1044"/>
          <cell r="BL1044"/>
          <cell r="BM1044"/>
          <cell r="BN1044"/>
          <cell r="BO1044"/>
          <cell r="BP1044"/>
          <cell r="BQ1044"/>
          <cell r="BR1044"/>
          <cell r="BS1044"/>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cell r="BD1045"/>
          <cell r="BE1045"/>
          <cell r="BF1045"/>
          <cell r="BG1045"/>
          <cell r="BH1045"/>
          <cell r="BI1045"/>
          <cell r="BJ1045"/>
          <cell r="BK1045"/>
          <cell r="BL1045"/>
          <cell r="BM1045"/>
          <cell r="BN1045"/>
          <cell r="BO1045"/>
          <cell r="BP1045"/>
          <cell r="BQ1045"/>
          <cell r="BR1045"/>
          <cell r="BS1045"/>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cell r="BD1046"/>
          <cell r="BE1046"/>
          <cell r="BF1046"/>
          <cell r="BG1046"/>
          <cell r="BH1046"/>
          <cell r="BI1046"/>
          <cell r="BJ1046"/>
          <cell r="BK1046"/>
          <cell r="BL1046"/>
          <cell r="BM1046"/>
          <cell r="BN1046"/>
          <cell r="BO1046"/>
          <cell r="BP1046"/>
          <cell r="BQ1046"/>
          <cell r="BR1046"/>
          <cell r="BS1046"/>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cell r="BD1047"/>
          <cell r="BE1047"/>
          <cell r="BF1047"/>
          <cell r="BG1047"/>
          <cell r="BH1047"/>
          <cell r="BI1047"/>
          <cell r="BJ1047"/>
          <cell r="BK1047"/>
          <cell r="BL1047"/>
          <cell r="BM1047"/>
          <cell r="BN1047"/>
          <cell r="BO1047"/>
          <cell r="BP1047"/>
          <cell r="BQ1047"/>
          <cell r="BR1047"/>
          <cell r="BS1047"/>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cell r="BD1048"/>
          <cell r="BE1048"/>
          <cell r="BF1048"/>
          <cell r="BG1048"/>
          <cell r="BH1048"/>
          <cell r="BI1048"/>
          <cell r="BJ1048"/>
          <cell r="BK1048"/>
          <cell r="BL1048"/>
          <cell r="BM1048"/>
          <cell r="BN1048"/>
          <cell r="BO1048"/>
          <cell r="BP1048"/>
          <cell r="BQ1048"/>
          <cell r="BR1048"/>
          <cell r="BS1048"/>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cell r="BD1049"/>
          <cell r="BE1049"/>
          <cell r="BF1049"/>
          <cell r="BG1049"/>
          <cell r="BH1049"/>
          <cell r="BI1049"/>
          <cell r="BJ1049"/>
          <cell r="BK1049"/>
          <cell r="BL1049"/>
          <cell r="BM1049"/>
          <cell r="BN1049"/>
          <cell r="BO1049"/>
          <cell r="BP1049"/>
          <cell r="BQ1049"/>
          <cell r="BR1049"/>
          <cell r="BS1049"/>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cell r="BD1050"/>
          <cell r="BE1050"/>
          <cell r="BF1050"/>
          <cell r="BG1050"/>
          <cell r="BH1050"/>
          <cell r="BI1050"/>
          <cell r="BJ1050"/>
          <cell r="BK1050"/>
          <cell r="BL1050"/>
          <cell r="BM1050"/>
          <cell r="BN1050"/>
          <cell r="BO1050"/>
          <cell r="BP1050"/>
          <cell r="BQ1050"/>
          <cell r="BR1050"/>
          <cell r="BS1050"/>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cell r="BD1051"/>
          <cell r="BE1051"/>
          <cell r="BF1051"/>
          <cell r="BG1051"/>
          <cell r="BH1051"/>
          <cell r="BI1051"/>
          <cell r="BJ1051"/>
          <cell r="BK1051"/>
          <cell r="BL1051"/>
          <cell r="BM1051"/>
          <cell r="BN1051"/>
          <cell r="BO1051"/>
          <cell r="BP1051"/>
          <cell r="BQ1051"/>
          <cell r="BR1051"/>
          <cell r="BS1051"/>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cell r="BD1052"/>
          <cell r="BE1052"/>
          <cell r="BF1052"/>
          <cell r="BG1052"/>
          <cell r="BH1052"/>
          <cell r="BI1052"/>
          <cell r="BJ1052"/>
          <cell r="BK1052"/>
          <cell r="BL1052"/>
          <cell r="BM1052"/>
          <cell r="BN1052"/>
          <cell r="BO1052"/>
          <cell r="BP1052"/>
          <cell r="BQ1052"/>
          <cell r="BR1052"/>
          <cell r="BS1052"/>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cell r="BD1053"/>
          <cell r="BE1053"/>
          <cell r="BF1053"/>
          <cell r="BG1053"/>
          <cell r="BH1053"/>
          <cell r="BI1053"/>
          <cell r="BJ1053"/>
          <cell r="BK1053"/>
          <cell r="BL1053"/>
          <cell r="BM1053"/>
          <cell r="BN1053"/>
          <cell r="BO1053"/>
          <cell r="BP1053"/>
          <cell r="BQ1053"/>
          <cell r="BR1053"/>
          <cell r="BS1053"/>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cell r="BD1054"/>
          <cell r="BE1054"/>
          <cell r="BF1054"/>
          <cell r="BG1054"/>
          <cell r="BH1054"/>
          <cell r="BI1054"/>
          <cell r="BJ1054"/>
          <cell r="BK1054"/>
          <cell r="BL1054"/>
          <cell r="BM1054"/>
          <cell r="BN1054"/>
          <cell r="BO1054"/>
          <cell r="BP1054"/>
          <cell r="BQ1054"/>
          <cell r="BR1054"/>
          <cell r="BS1054"/>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cell r="BD1055"/>
          <cell r="BE1055"/>
          <cell r="BF1055"/>
          <cell r="BG1055"/>
          <cell r="BH1055"/>
          <cell r="BI1055"/>
          <cell r="BJ1055"/>
          <cell r="BK1055"/>
          <cell r="BL1055"/>
          <cell r="BM1055"/>
          <cell r="BN1055"/>
          <cell r="BO1055"/>
          <cell r="BP1055"/>
          <cell r="BQ1055"/>
          <cell r="BR1055"/>
          <cell r="BS1055"/>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cell r="BD1056"/>
          <cell r="BE1056"/>
          <cell r="BF1056"/>
          <cell r="BG1056"/>
          <cell r="BH1056"/>
          <cell r="BI1056"/>
          <cell r="BJ1056"/>
          <cell r="BK1056"/>
          <cell r="BL1056"/>
          <cell r="BM1056"/>
          <cell r="BN1056"/>
          <cell r="BO1056"/>
          <cell r="BP1056"/>
          <cell r="BQ1056"/>
          <cell r="BR1056"/>
          <cell r="BS1056"/>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cell r="BD1058"/>
          <cell r="BE1058"/>
          <cell r="BF1058"/>
          <cell r="BG1058"/>
          <cell r="BH1058"/>
          <cell r="BI1058"/>
          <cell r="BJ1058"/>
          <cell r="BK1058"/>
          <cell r="BL1058"/>
          <cell r="BM1058"/>
          <cell r="BN1058"/>
          <cell r="BO1058"/>
          <cell r="BP1058"/>
          <cell r="BQ1058"/>
          <cell r="BR1058"/>
          <cell r="BS1058"/>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cell r="BD1059"/>
          <cell r="BE1059"/>
          <cell r="BF1059"/>
          <cell r="BG1059"/>
          <cell r="BH1059"/>
          <cell r="BI1059"/>
          <cell r="BJ1059"/>
          <cell r="BK1059"/>
          <cell r="BL1059"/>
          <cell r="BM1059"/>
          <cell r="BN1059"/>
          <cell r="BO1059"/>
          <cell r="BP1059"/>
          <cell r="BQ1059"/>
          <cell r="BR1059"/>
          <cell r="BS1059"/>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cell r="BD1060"/>
          <cell r="BE1060"/>
          <cell r="BF1060"/>
          <cell r="BG1060"/>
          <cell r="BH1060"/>
          <cell r="BI1060"/>
          <cell r="BJ1060"/>
          <cell r="BK1060"/>
          <cell r="BL1060"/>
          <cell r="BM1060"/>
          <cell r="BN1060"/>
          <cell r="BO1060"/>
          <cell r="BP1060"/>
          <cell r="BQ1060"/>
          <cell r="BR1060"/>
          <cell r="BS1060"/>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cell r="BD1062"/>
          <cell r="BE1062"/>
          <cell r="BF1062"/>
          <cell r="BG1062"/>
          <cell r="BH1062"/>
          <cell r="BI1062"/>
          <cell r="BJ1062"/>
          <cell r="BK1062"/>
          <cell r="BL1062"/>
          <cell r="BM1062"/>
          <cell r="BN1062"/>
          <cell r="BO1062"/>
          <cell r="BP1062"/>
          <cell r="BQ1062"/>
          <cell r="BR1062"/>
          <cell r="BS1062"/>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cell r="BD1063"/>
          <cell r="BE1063"/>
          <cell r="BF1063"/>
          <cell r="BG1063"/>
          <cell r="BH1063"/>
          <cell r="BI1063"/>
          <cell r="BJ1063"/>
          <cell r="BK1063"/>
          <cell r="BL1063"/>
          <cell r="BM1063"/>
          <cell r="BN1063"/>
          <cell r="BO1063"/>
          <cell r="BP1063"/>
          <cell r="BQ1063"/>
          <cell r="BR1063"/>
          <cell r="BS1063"/>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cell r="BD1064"/>
          <cell r="BE1064"/>
          <cell r="BF1064"/>
          <cell r="BG1064"/>
          <cell r="BH1064"/>
          <cell r="BI1064"/>
          <cell r="BJ1064"/>
          <cell r="BK1064"/>
          <cell r="BL1064"/>
          <cell r="BM1064"/>
          <cell r="BN1064"/>
          <cell r="BO1064"/>
          <cell r="BP1064"/>
          <cell r="BQ1064"/>
          <cell r="BR1064"/>
          <cell r="BS1064"/>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cell r="BD1069"/>
          <cell r="BE1069"/>
          <cell r="BF1069"/>
          <cell r="BG1069"/>
          <cell r="BH1069"/>
          <cell r="BI1069"/>
          <cell r="BJ1069"/>
          <cell r="BK1069"/>
          <cell r="BL1069"/>
          <cell r="BM1069"/>
          <cell r="BN1069"/>
          <cell r="BO1069"/>
          <cell r="BP1069"/>
          <cell r="BQ1069"/>
          <cell r="BR1069"/>
          <cell r="BS1069"/>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cell r="BD1070"/>
          <cell r="BE1070"/>
          <cell r="BF1070"/>
          <cell r="BG1070"/>
          <cell r="BH1070"/>
          <cell r="BI1070"/>
          <cell r="BJ1070"/>
          <cell r="BK1070"/>
          <cell r="BL1070"/>
          <cell r="BM1070"/>
          <cell r="BN1070"/>
          <cell r="BO1070"/>
          <cell r="BP1070"/>
          <cell r="BQ1070"/>
          <cell r="BR1070"/>
          <cell r="BS1070"/>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cell r="BD1071"/>
          <cell r="BE1071"/>
          <cell r="BF1071"/>
          <cell r="BG1071"/>
          <cell r="BH1071"/>
          <cell r="BI1071"/>
          <cell r="BJ1071"/>
          <cell r="BK1071"/>
          <cell r="BL1071"/>
          <cell r="BM1071"/>
          <cell r="BN1071"/>
          <cell r="BO1071"/>
          <cell r="BP1071"/>
          <cell r="BQ1071"/>
          <cell r="BR1071"/>
          <cell r="BS1071"/>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cell r="BD1072"/>
          <cell r="BE1072"/>
          <cell r="BF1072"/>
          <cell r="BG1072"/>
          <cell r="BH1072"/>
          <cell r="BI1072"/>
          <cell r="BJ1072"/>
          <cell r="BK1072"/>
          <cell r="BL1072"/>
          <cell r="BM1072"/>
          <cell r="BN1072"/>
          <cell r="BO1072"/>
          <cell r="BP1072"/>
          <cell r="BQ1072"/>
          <cell r="BR1072"/>
          <cell r="BS1072"/>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cell r="BD1076"/>
          <cell r="BE1076"/>
          <cell r="BF1076"/>
          <cell r="BG1076"/>
          <cell r="BH1076"/>
          <cell r="BI1076"/>
          <cell r="BJ1076"/>
          <cell r="BK1076"/>
          <cell r="BL1076"/>
          <cell r="BM1076"/>
          <cell r="BN1076"/>
          <cell r="BO1076"/>
          <cell r="BP1076"/>
          <cell r="BQ1076"/>
          <cell r="BR1076"/>
          <cell r="BS1076"/>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cell r="BD1078"/>
          <cell r="BE1078"/>
          <cell r="BF1078"/>
          <cell r="BG1078"/>
          <cell r="BH1078"/>
          <cell r="BI1078"/>
          <cell r="BJ1078"/>
          <cell r="BK1078"/>
          <cell r="BL1078"/>
          <cell r="BM1078"/>
          <cell r="BN1078"/>
          <cell r="BO1078"/>
          <cell r="BP1078"/>
          <cell r="BQ1078"/>
          <cell r="BR1078"/>
          <cell r="BS1078"/>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cell r="BD1079"/>
          <cell r="BE1079"/>
          <cell r="BF1079"/>
          <cell r="BG1079"/>
          <cell r="BH1079"/>
          <cell r="BI1079"/>
          <cell r="BJ1079"/>
          <cell r="BK1079"/>
          <cell r="BL1079"/>
          <cell r="BM1079"/>
          <cell r="BN1079"/>
          <cell r="BO1079"/>
          <cell r="BP1079"/>
          <cell r="BQ1079"/>
          <cell r="BR1079"/>
          <cell r="BS1079"/>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cell r="BD1080"/>
          <cell r="BE1080"/>
          <cell r="BF1080"/>
          <cell r="BG1080"/>
          <cell r="BH1080"/>
          <cell r="BI1080"/>
          <cell r="BJ1080"/>
          <cell r="BK1080"/>
          <cell r="BL1080"/>
          <cell r="BM1080"/>
          <cell r="BN1080"/>
          <cell r="BO1080"/>
          <cell r="BP1080"/>
          <cell r="BQ1080"/>
          <cell r="BR1080"/>
          <cell r="BS1080"/>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cell r="BD1081"/>
          <cell r="BE1081"/>
          <cell r="BF1081"/>
          <cell r="BG1081"/>
          <cell r="BH1081"/>
          <cell r="BI1081"/>
          <cell r="BJ1081"/>
          <cell r="BK1081"/>
          <cell r="BL1081"/>
          <cell r="BM1081"/>
          <cell r="BN1081"/>
          <cell r="BO1081"/>
          <cell r="BP1081"/>
          <cell r="BQ1081"/>
          <cell r="BR1081"/>
          <cell r="BS1081"/>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cell r="BD1082"/>
          <cell r="BE1082"/>
          <cell r="BF1082"/>
          <cell r="BG1082"/>
          <cell r="BH1082"/>
          <cell r="BI1082"/>
          <cell r="BJ1082"/>
          <cell r="BK1082"/>
          <cell r="BL1082"/>
          <cell r="BM1082"/>
          <cell r="BN1082"/>
          <cell r="BO1082"/>
          <cell r="BP1082"/>
          <cell r="BQ1082"/>
          <cell r="BR1082"/>
          <cell r="BS1082"/>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cell r="BD1088"/>
          <cell r="BE1088"/>
          <cell r="BF1088"/>
          <cell r="BG1088"/>
          <cell r="BH1088"/>
          <cell r="BI1088"/>
          <cell r="BJ1088"/>
          <cell r="BK1088"/>
          <cell r="BL1088"/>
          <cell r="BM1088"/>
          <cell r="BN1088"/>
          <cell r="BO1088"/>
          <cell r="BP1088"/>
          <cell r="BQ1088"/>
          <cell r="BR1088"/>
          <cell r="BS1088"/>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cell r="BD1089"/>
          <cell r="BE1089"/>
          <cell r="BF1089"/>
          <cell r="BG1089"/>
          <cell r="BH1089"/>
          <cell r="BI1089"/>
          <cell r="BJ1089"/>
          <cell r="BK1089"/>
          <cell r="BL1089"/>
          <cell r="BM1089"/>
          <cell r="BN1089"/>
          <cell r="BO1089"/>
          <cell r="BP1089"/>
          <cell r="BQ1089"/>
          <cell r="BR1089"/>
          <cell r="BS1089"/>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cell r="BM1093"/>
          <cell r="BN1093"/>
          <cell r="BO1093"/>
          <cell r="BP1093"/>
          <cell r="BQ1093"/>
          <cell r="BR1093"/>
          <cell r="BS1093"/>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cell r="BD1096"/>
          <cell r="BE1096"/>
          <cell r="BF1096"/>
          <cell r="BG1096"/>
          <cell r="BH1096"/>
          <cell r="BI1096"/>
          <cell r="BJ1096"/>
          <cell r="BK1096"/>
          <cell r="BL1096"/>
          <cell r="BM1096"/>
          <cell r="BN1096"/>
          <cell r="BO1096"/>
          <cell r="BP1096"/>
          <cell r="BQ1096"/>
          <cell r="BR1096"/>
          <cell r="BS1096"/>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cell r="BD1097"/>
          <cell r="BE1097"/>
          <cell r="BF1097"/>
          <cell r="BG1097"/>
          <cell r="BH1097"/>
          <cell r="BI1097"/>
          <cell r="BJ1097"/>
          <cell r="BK1097"/>
          <cell r="BL1097"/>
          <cell r="BM1097"/>
          <cell r="BN1097"/>
          <cell r="BO1097"/>
          <cell r="BP1097"/>
          <cell r="BQ1097"/>
          <cell r="BR1097"/>
          <cell r="BS1097"/>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cell r="BD1098"/>
          <cell r="BE1098"/>
          <cell r="BF1098"/>
          <cell r="BG1098"/>
          <cell r="BH1098"/>
          <cell r="BI1098"/>
          <cell r="BJ1098"/>
          <cell r="BK1098"/>
          <cell r="BL1098"/>
          <cell r="BM1098"/>
          <cell r="BN1098"/>
          <cell r="BO1098"/>
          <cell r="BP1098"/>
          <cell r="BQ1098"/>
          <cell r="BR1098"/>
          <cell r="BS1098"/>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cell r="BD1099"/>
          <cell r="BE1099"/>
          <cell r="BF1099"/>
          <cell r="BG1099"/>
          <cell r="BH1099"/>
          <cell r="BI1099"/>
          <cell r="BJ1099"/>
          <cell r="BK1099"/>
          <cell r="BL1099"/>
          <cell r="BM1099"/>
          <cell r="BN1099"/>
          <cell r="BO1099"/>
          <cell r="BP1099"/>
          <cell r="BQ1099"/>
          <cell r="BR1099"/>
          <cell r="BS1099"/>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cell r="BD1102"/>
          <cell r="BE1102"/>
          <cell r="BF1102"/>
          <cell r="BG1102"/>
          <cell r="BH1102"/>
          <cell r="BI1102"/>
          <cell r="BJ1102"/>
          <cell r="BK1102"/>
          <cell r="BL1102"/>
          <cell r="BM1102"/>
          <cell r="BN1102"/>
          <cell r="BO1102"/>
          <cell r="BP1102"/>
          <cell r="BQ1102"/>
          <cell r="BR1102"/>
          <cell r="BS1102"/>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cell r="BD1105"/>
          <cell r="BE1105"/>
          <cell r="BF1105"/>
          <cell r="BG1105"/>
          <cell r="BH1105"/>
          <cell r="BI1105"/>
          <cell r="BJ1105"/>
          <cell r="BK1105"/>
          <cell r="BL1105"/>
          <cell r="BM1105"/>
          <cell r="BN1105"/>
          <cell r="BO1105"/>
          <cell r="BP1105"/>
          <cell r="BQ1105"/>
          <cell r="BR1105"/>
          <cell r="BS1105"/>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cell r="BD1108"/>
          <cell r="BE1108"/>
          <cell r="BF1108"/>
          <cell r="BG1108"/>
          <cell r="BH1108"/>
          <cell r="BI1108"/>
          <cell r="BJ1108"/>
          <cell r="BK1108"/>
          <cell r="BL1108"/>
          <cell r="BM1108"/>
          <cell r="BN1108"/>
          <cell r="BO1108"/>
          <cell r="BP1108"/>
          <cell r="BQ1108"/>
          <cell r="BR1108"/>
          <cell r="BS1108"/>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cell r="BD1109"/>
          <cell r="BE1109"/>
          <cell r="BF1109"/>
          <cell r="BG1109"/>
          <cell r="BH1109"/>
          <cell r="BI1109"/>
          <cell r="BJ1109"/>
          <cell r="BK1109"/>
          <cell r="BL1109"/>
          <cell r="BM1109"/>
          <cell r="BN1109"/>
          <cell r="BO1109"/>
          <cell r="BP1109"/>
          <cell r="BQ1109"/>
          <cell r="BR1109"/>
          <cell r="BS1109"/>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cell r="BD1110"/>
          <cell r="BE1110"/>
          <cell r="BF1110"/>
          <cell r="BG1110"/>
          <cell r="BH1110"/>
          <cell r="BI1110"/>
          <cell r="BJ1110"/>
          <cell r="BK1110"/>
          <cell r="BL1110"/>
          <cell r="BM1110"/>
          <cell r="BN1110"/>
          <cell r="BO1110"/>
          <cell r="BP1110"/>
          <cell r="BQ1110"/>
          <cell r="BR1110"/>
          <cell r="BS1110"/>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cell r="BD1113"/>
          <cell r="BE1113"/>
          <cell r="BF1113"/>
          <cell r="BG1113"/>
          <cell r="BH1113"/>
          <cell r="BI1113"/>
          <cell r="BJ1113"/>
          <cell r="BK1113"/>
          <cell r="BL1113"/>
          <cell r="BM1113"/>
          <cell r="BN1113"/>
          <cell r="BO1113"/>
          <cell r="BP1113"/>
          <cell r="BQ1113"/>
          <cell r="BR1113"/>
          <cell r="BS1113"/>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cell r="BD1114"/>
          <cell r="BE1114"/>
          <cell r="BF1114"/>
          <cell r="BG1114"/>
          <cell r="BH1114"/>
          <cell r="BI1114"/>
          <cell r="BJ1114"/>
          <cell r="BK1114"/>
          <cell r="BL1114"/>
          <cell r="BM1114"/>
          <cell r="BN1114"/>
          <cell r="BO1114"/>
          <cell r="BP1114"/>
          <cell r="BQ1114"/>
          <cell r="BR1114"/>
          <cell r="BS1114"/>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cell r="BD1115"/>
          <cell r="BE1115"/>
          <cell r="BF1115"/>
          <cell r="BG1115"/>
          <cell r="BH1115"/>
          <cell r="BI1115"/>
          <cell r="BJ1115"/>
          <cell r="BK1115"/>
          <cell r="BL1115"/>
          <cell r="BM1115"/>
          <cell r="BN1115"/>
          <cell r="BO1115"/>
          <cell r="BP1115"/>
          <cell r="BQ1115"/>
          <cell r="BR1115"/>
          <cell r="BS1115"/>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cell r="BD1117"/>
          <cell r="BE1117"/>
          <cell r="BF1117"/>
          <cell r="BG1117"/>
          <cell r="BH1117"/>
          <cell r="BI1117"/>
          <cell r="BJ1117"/>
          <cell r="BK1117"/>
          <cell r="BL1117"/>
          <cell r="BM1117"/>
          <cell r="BN1117"/>
          <cell r="BO1117"/>
          <cell r="BP1117"/>
          <cell r="BQ1117"/>
          <cell r="BR1117"/>
          <cell r="BS1117"/>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cell r="BD1118"/>
          <cell r="BE1118"/>
          <cell r="BF1118"/>
          <cell r="BG1118"/>
          <cell r="BH1118"/>
          <cell r="BI1118"/>
          <cell r="BJ1118"/>
          <cell r="BK1118"/>
          <cell r="BL1118"/>
          <cell r="BM1118"/>
          <cell r="BN1118"/>
          <cell r="BO1118"/>
          <cell r="BP1118"/>
          <cell r="BQ1118"/>
          <cell r="BR1118"/>
          <cell r="BS1118"/>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cell r="BD1123"/>
          <cell r="BE1123"/>
          <cell r="BF1123"/>
          <cell r="BG1123"/>
          <cell r="BH1123"/>
          <cell r="BI1123"/>
          <cell r="BJ1123"/>
          <cell r="BK1123"/>
          <cell r="BL1123"/>
          <cell r="BM1123"/>
          <cell r="BN1123"/>
          <cell r="BO1123"/>
          <cell r="BP1123"/>
          <cell r="BQ1123"/>
          <cell r="BR1123"/>
          <cell r="BS1123"/>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cell r="BD1124"/>
          <cell r="BE1124"/>
          <cell r="BF1124"/>
          <cell r="BG1124"/>
          <cell r="BH1124"/>
          <cell r="BI1124"/>
          <cell r="BJ1124"/>
          <cell r="BK1124"/>
          <cell r="BL1124"/>
          <cell r="BM1124"/>
          <cell r="BN1124"/>
          <cell r="BO1124"/>
          <cell r="BP1124"/>
          <cell r="BQ1124"/>
          <cell r="BR1124"/>
          <cell r="BS1124"/>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cell r="BD1125"/>
          <cell r="BE1125"/>
          <cell r="BF1125"/>
          <cell r="BG1125"/>
          <cell r="BH1125"/>
          <cell r="BI1125"/>
          <cell r="BJ1125"/>
          <cell r="BK1125"/>
          <cell r="BL1125"/>
          <cell r="BM1125"/>
          <cell r="BN1125"/>
          <cell r="BO1125"/>
          <cell r="BP1125"/>
          <cell r="BQ1125"/>
          <cell r="BR1125"/>
          <cell r="BS1125"/>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cell r="BD1126"/>
          <cell r="BE1126"/>
          <cell r="BF1126"/>
          <cell r="BG1126"/>
          <cell r="BH1126"/>
          <cell r="BI1126"/>
          <cell r="BJ1126"/>
          <cell r="BK1126"/>
          <cell r="BL1126"/>
          <cell r="BM1126"/>
          <cell r="BN1126"/>
          <cell r="BO1126"/>
          <cell r="BP1126"/>
          <cell r="BQ1126"/>
          <cell r="BR1126"/>
          <cell r="BS1126"/>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cell r="BD1127"/>
          <cell r="BE1127"/>
          <cell r="BF1127"/>
          <cell r="BG1127"/>
          <cell r="BH1127"/>
          <cell r="BI1127"/>
          <cell r="BJ1127"/>
          <cell r="BK1127"/>
          <cell r="BL1127"/>
          <cell r="BM1127"/>
          <cell r="BN1127"/>
          <cell r="BO1127"/>
          <cell r="BP1127"/>
          <cell r="BQ1127"/>
          <cell r="BR1127"/>
          <cell r="BS1127"/>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cell r="BD1128"/>
          <cell r="BE1128"/>
          <cell r="BF1128"/>
          <cell r="BG1128"/>
          <cell r="BH1128"/>
          <cell r="BI1128"/>
          <cell r="BJ1128"/>
          <cell r="BK1128"/>
          <cell r="BL1128"/>
          <cell r="BM1128"/>
          <cell r="BN1128"/>
          <cell r="BO1128"/>
          <cell r="BP1128"/>
          <cell r="BQ1128"/>
          <cell r="BR1128"/>
          <cell r="BS1128"/>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cell r="BD1129"/>
          <cell r="BE1129"/>
          <cell r="BF1129"/>
          <cell r="BG1129"/>
          <cell r="BH1129"/>
          <cell r="BI1129"/>
          <cell r="BJ1129"/>
          <cell r="BK1129"/>
          <cell r="BL1129"/>
          <cell r="BM1129"/>
          <cell r="BN1129"/>
          <cell r="BO1129"/>
          <cell r="BP1129"/>
          <cell r="BQ1129"/>
          <cell r="BR1129"/>
          <cell r="BS1129"/>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cell r="BD1130"/>
          <cell r="BE1130"/>
          <cell r="BF1130"/>
          <cell r="BG1130"/>
          <cell r="BH1130"/>
          <cell r="BI1130"/>
          <cell r="BJ1130"/>
          <cell r="BK1130"/>
          <cell r="BL1130"/>
          <cell r="BM1130"/>
          <cell r="BN1130"/>
          <cell r="BO1130"/>
          <cell r="BP1130"/>
          <cell r="BQ1130"/>
          <cell r="BR1130"/>
          <cell r="BS1130"/>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cell r="BD1131"/>
          <cell r="BE1131"/>
          <cell r="BF1131"/>
          <cell r="BG1131"/>
          <cell r="BH1131"/>
          <cell r="BI1131"/>
          <cell r="BJ1131"/>
          <cell r="BK1131"/>
          <cell r="BL1131"/>
          <cell r="BM1131"/>
          <cell r="BN1131"/>
          <cell r="BO1131"/>
          <cell r="BP1131"/>
          <cell r="BQ1131"/>
          <cell r="BR1131"/>
          <cell r="BS1131"/>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cell r="BD1132"/>
          <cell r="BE1132"/>
          <cell r="BF1132"/>
          <cell r="BG1132"/>
          <cell r="BH1132"/>
          <cell r="BI1132"/>
          <cell r="BJ1132"/>
          <cell r="BK1132"/>
          <cell r="BL1132"/>
          <cell r="BM1132"/>
          <cell r="BN1132"/>
          <cell r="BO1132"/>
          <cell r="BP1132"/>
          <cell r="BQ1132"/>
          <cell r="BR1132"/>
          <cell r="BS1132"/>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cell r="BD1133"/>
          <cell r="BE1133"/>
          <cell r="BF1133"/>
          <cell r="BG1133"/>
          <cell r="BH1133"/>
          <cell r="BI1133"/>
          <cell r="BJ1133"/>
          <cell r="BK1133"/>
          <cell r="BL1133"/>
          <cell r="BM1133"/>
          <cell r="BN1133"/>
          <cell r="BO1133"/>
          <cell r="BP1133"/>
          <cell r="BQ1133"/>
          <cell r="BR1133"/>
          <cell r="BS1133"/>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cell r="BD1134"/>
          <cell r="BE1134"/>
          <cell r="BF1134"/>
          <cell r="BG1134"/>
          <cell r="BH1134"/>
          <cell r="BI1134"/>
          <cell r="BJ1134"/>
          <cell r="BK1134"/>
          <cell r="BL1134"/>
          <cell r="BM1134"/>
          <cell r="BN1134"/>
          <cell r="BO1134"/>
          <cell r="BP1134"/>
          <cell r="BQ1134"/>
          <cell r="BR1134"/>
          <cell r="BS1134"/>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cell r="BD1135"/>
          <cell r="BE1135"/>
          <cell r="BF1135"/>
          <cell r="BG1135"/>
          <cell r="BH1135"/>
          <cell r="BI1135"/>
          <cell r="BJ1135"/>
          <cell r="BK1135"/>
          <cell r="BL1135"/>
          <cell r="BM1135"/>
          <cell r="BN1135"/>
          <cell r="BO1135"/>
          <cell r="BP1135"/>
          <cell r="BQ1135"/>
          <cell r="BR1135"/>
          <cell r="BS1135"/>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cell r="BD1136"/>
          <cell r="BE1136"/>
          <cell r="BF1136"/>
          <cell r="BG1136"/>
          <cell r="BH1136"/>
          <cell r="BI1136"/>
          <cell r="BJ1136"/>
          <cell r="BK1136"/>
          <cell r="BL1136"/>
          <cell r="BM1136"/>
          <cell r="BN1136"/>
          <cell r="BO1136"/>
          <cell r="BP1136"/>
          <cell r="BQ1136"/>
          <cell r="BR1136"/>
          <cell r="BS1136"/>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cell r="BD1137"/>
          <cell r="BE1137"/>
          <cell r="BF1137"/>
          <cell r="BG1137"/>
          <cell r="BH1137"/>
          <cell r="BI1137"/>
          <cell r="BJ1137"/>
          <cell r="BK1137"/>
          <cell r="BL1137"/>
          <cell r="BM1137"/>
          <cell r="BN1137"/>
          <cell r="BO1137"/>
          <cell r="BP1137"/>
          <cell r="BQ1137"/>
          <cell r="BR1137"/>
          <cell r="BS1137"/>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cell r="BD1138"/>
          <cell r="BE1138"/>
          <cell r="BF1138"/>
          <cell r="BG1138"/>
          <cell r="BH1138"/>
          <cell r="BI1138"/>
          <cell r="BJ1138"/>
          <cell r="BK1138"/>
          <cell r="BL1138"/>
          <cell r="BM1138"/>
          <cell r="BN1138"/>
          <cell r="BO1138"/>
          <cell r="BP1138"/>
          <cell r="BQ1138"/>
          <cell r="BR1138"/>
          <cell r="BS1138"/>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cell r="BD1139"/>
          <cell r="BE1139"/>
          <cell r="BF1139"/>
          <cell r="BG1139"/>
          <cell r="BH1139"/>
          <cell r="BI1139"/>
          <cell r="BJ1139"/>
          <cell r="BK1139"/>
          <cell r="BL1139"/>
          <cell r="BM1139"/>
          <cell r="BN1139"/>
          <cell r="BO1139"/>
          <cell r="BP1139"/>
          <cell r="BQ1139"/>
          <cell r="BR1139"/>
          <cell r="BS1139"/>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cell r="BD1142"/>
          <cell r="BE1142"/>
          <cell r="BF1142"/>
          <cell r="BG1142"/>
          <cell r="BH1142"/>
          <cell r="BI1142"/>
          <cell r="BJ1142"/>
          <cell r="BK1142"/>
          <cell r="BL1142"/>
          <cell r="BM1142"/>
          <cell r="BN1142"/>
          <cell r="BO1142"/>
          <cell r="BP1142"/>
          <cell r="BQ1142"/>
          <cell r="BR1142"/>
          <cell r="BS1142"/>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cell r="BM1143"/>
          <cell r="BN1143"/>
          <cell r="BO1143"/>
          <cell r="BP1143"/>
          <cell r="BQ1143"/>
          <cell r="BR1143"/>
          <cell r="BS1143"/>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cell r="BD1185"/>
          <cell r="BE1185"/>
          <cell r="BF1185"/>
          <cell r="BG1185"/>
          <cell r="BH1185"/>
          <cell r="BI1185"/>
          <cell r="BJ1185"/>
          <cell r="BK1185"/>
          <cell r="BL1185" t="str">
            <v>นายดิศนัย ยาคำ</v>
          </cell>
          <cell r="BM1185">
            <v>0</v>
          </cell>
          <cell r="BN1185"/>
          <cell r="BO1185"/>
          <cell r="BP1185"/>
          <cell r="BQ1185"/>
          <cell r="BR1185"/>
          <cell r="BS1185"/>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cell r="BD1186"/>
          <cell r="BE1186"/>
          <cell r="BF1186"/>
          <cell r="BG1186"/>
          <cell r="BH1186"/>
          <cell r="BI1186"/>
          <cell r="BJ1186"/>
          <cell r="BK1186"/>
          <cell r="BL1186" t="str">
            <v>นายสาคร  เปงติ๊บ</v>
          </cell>
          <cell r="BM1186">
            <v>0</v>
          </cell>
          <cell r="BN1186"/>
          <cell r="BO1186"/>
          <cell r="BP1186"/>
          <cell r="BQ1186"/>
          <cell r="BR1186"/>
          <cell r="BS1186"/>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cell r="BD1187"/>
          <cell r="BE1187"/>
          <cell r="BF1187"/>
          <cell r="BG1187"/>
          <cell r="BH1187"/>
          <cell r="BI1187"/>
          <cell r="BJ1187"/>
          <cell r="BK1187"/>
          <cell r="BL1187" t="str">
            <v>นายสังเวียร ด้วงยศ</v>
          </cell>
          <cell r="BM1187">
            <v>0</v>
          </cell>
          <cell r="BN1187"/>
          <cell r="BO1187"/>
          <cell r="BP1187"/>
          <cell r="BQ1187"/>
          <cell r="BR1187"/>
          <cell r="BS1187"/>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cell r="BD1188"/>
          <cell r="BE1188"/>
          <cell r="BF1188"/>
          <cell r="BG1188"/>
          <cell r="BH1188"/>
          <cell r="BI1188"/>
          <cell r="BJ1188"/>
          <cell r="BK1188"/>
          <cell r="BL1188" t="str">
            <v xml:space="preserve">นายนรินทร์ ปัญญามี </v>
          </cell>
          <cell r="BM1188">
            <v>0</v>
          </cell>
          <cell r="BN1188"/>
          <cell r="BO1188"/>
          <cell r="BP1188"/>
          <cell r="BQ1188"/>
          <cell r="BR1188"/>
          <cell r="BS1188"/>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cell r="BD1189"/>
          <cell r="BE1189"/>
          <cell r="BF1189"/>
          <cell r="BG1189"/>
          <cell r="BH1189"/>
          <cell r="BI1189"/>
          <cell r="BJ1189"/>
          <cell r="BK1189"/>
          <cell r="BL1189" t="str">
            <v>นายพิเชษฐ ตาติ๊บ</v>
          </cell>
          <cell r="BM1189">
            <v>0</v>
          </cell>
          <cell r="BN1189"/>
          <cell r="BO1189"/>
          <cell r="BP1189"/>
          <cell r="BQ1189"/>
          <cell r="BR1189"/>
          <cell r="BS1189"/>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cell r="BD1190"/>
          <cell r="BE1190"/>
          <cell r="BF1190"/>
          <cell r="BG1190"/>
          <cell r="BH1190"/>
          <cell r="BI1190"/>
          <cell r="BJ1190"/>
          <cell r="BK1190"/>
          <cell r="BL1190" t="str">
            <v>นางกัลยา สุนะ</v>
          </cell>
          <cell r="BM1190">
            <v>0</v>
          </cell>
          <cell r="BN1190"/>
          <cell r="BO1190"/>
          <cell r="BP1190"/>
          <cell r="BQ1190"/>
          <cell r="BR1190"/>
          <cell r="BS1190"/>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cell r="BD1191"/>
          <cell r="BE1191"/>
          <cell r="BF1191"/>
          <cell r="BG1191"/>
          <cell r="BH1191"/>
          <cell r="BI1191"/>
          <cell r="BJ1191"/>
          <cell r="BK1191"/>
          <cell r="BL1191" t="str">
            <v>นายอติพัทธ์ สวนอินทร์</v>
          </cell>
          <cell r="BM1191">
            <v>0</v>
          </cell>
          <cell r="BN1191"/>
          <cell r="BO1191"/>
          <cell r="BP1191"/>
          <cell r="BQ1191"/>
          <cell r="BR1191"/>
          <cell r="BS1191"/>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cell r="BD1192"/>
          <cell r="BE1192"/>
          <cell r="BF1192"/>
          <cell r="BG1192"/>
          <cell r="BH1192"/>
          <cell r="BI1192"/>
          <cell r="BJ1192"/>
          <cell r="BK1192"/>
          <cell r="BL1192" t="str">
            <v>นางสม กันทะวัง</v>
          </cell>
          <cell r="BM1192">
            <v>0</v>
          </cell>
          <cell r="BN1192"/>
          <cell r="BO1192"/>
          <cell r="BP1192"/>
          <cell r="BQ1192"/>
          <cell r="BR1192"/>
          <cell r="BS1192"/>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cell r="BD1193"/>
          <cell r="BE1193"/>
          <cell r="BF1193"/>
          <cell r="BG1193"/>
          <cell r="BH1193"/>
          <cell r="BI1193"/>
          <cell r="BJ1193"/>
          <cell r="BK1193"/>
          <cell r="BL1193"/>
          <cell r="BM1193"/>
          <cell r="BN1193"/>
          <cell r="BO1193"/>
          <cell r="BP1193"/>
          <cell r="BQ1193"/>
          <cell r="BR1193"/>
          <cell r="BS1193"/>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cell r="BD1194"/>
          <cell r="BE1194"/>
          <cell r="BF1194"/>
          <cell r="BG1194"/>
          <cell r="BH1194"/>
          <cell r="BI1194"/>
          <cell r="BJ1194"/>
          <cell r="BK1194"/>
          <cell r="BL1194" t="str">
            <v>นางจารุณีย์ บัวชุ่ม</v>
          </cell>
          <cell r="BM1194">
            <v>0</v>
          </cell>
          <cell r="BN1194"/>
          <cell r="BO1194"/>
          <cell r="BP1194"/>
          <cell r="BQ1194"/>
          <cell r="BR1194"/>
          <cell r="BS1194"/>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cell r="BD1195"/>
          <cell r="BE1195"/>
          <cell r="BF1195"/>
          <cell r="BG1195"/>
          <cell r="BH1195"/>
          <cell r="BI1195"/>
          <cell r="BJ1195"/>
          <cell r="BK1195"/>
          <cell r="BL1195"/>
          <cell r="BM1195"/>
          <cell r="BN1195"/>
          <cell r="BO1195"/>
          <cell r="BP1195"/>
          <cell r="BQ1195"/>
          <cell r="BR1195"/>
          <cell r="BS1195"/>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cell r="BD1196"/>
          <cell r="BE1196"/>
          <cell r="BF1196"/>
          <cell r="BG1196"/>
          <cell r="BH1196"/>
          <cell r="BI1196"/>
          <cell r="BJ1196"/>
          <cell r="BK1196"/>
          <cell r="BL1196"/>
          <cell r="BM1196"/>
          <cell r="BN1196"/>
          <cell r="BO1196"/>
          <cell r="BP1196"/>
          <cell r="BQ1196"/>
          <cell r="BR1196"/>
          <cell r="BS1196"/>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cell r="BD1197"/>
          <cell r="BE1197"/>
          <cell r="BF1197"/>
          <cell r="BG1197"/>
          <cell r="BH1197"/>
          <cell r="BI1197"/>
          <cell r="BJ1197"/>
          <cell r="BK1197"/>
          <cell r="BL1197"/>
          <cell r="BM1197"/>
          <cell r="BN1197"/>
          <cell r="BO1197"/>
          <cell r="BP1197"/>
          <cell r="BQ1197"/>
          <cell r="BR1197"/>
          <cell r="BS1197"/>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cell r="BD1198"/>
          <cell r="BE1198"/>
          <cell r="BF1198"/>
          <cell r="BG1198"/>
          <cell r="BH1198"/>
          <cell r="BI1198"/>
          <cell r="BJ1198"/>
          <cell r="BK1198"/>
          <cell r="BL1198"/>
          <cell r="BM1198"/>
          <cell r="BN1198"/>
          <cell r="BO1198"/>
          <cell r="BP1198"/>
          <cell r="BQ1198"/>
          <cell r="BR1198"/>
          <cell r="BS1198"/>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cell r="BD1201"/>
          <cell r="BE1201"/>
          <cell r="BF1201"/>
          <cell r="BG1201"/>
          <cell r="BH1201"/>
          <cell r="BI1201"/>
          <cell r="BJ1201"/>
          <cell r="BK1201"/>
          <cell r="BL1201"/>
          <cell r="BM1201"/>
          <cell r="BN1201"/>
          <cell r="BO1201"/>
          <cell r="BP1201"/>
          <cell r="BQ1201"/>
          <cell r="BR1201"/>
          <cell r="BS1201"/>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cell r="BD1204"/>
          <cell r="BE1204"/>
          <cell r="BF1204"/>
          <cell r="BG1204"/>
          <cell r="BH1204"/>
          <cell r="BI1204"/>
          <cell r="BJ1204"/>
          <cell r="BK1204"/>
          <cell r="BL1204"/>
          <cell r="BM1204"/>
          <cell r="BN1204"/>
          <cell r="BO1204"/>
          <cell r="BP1204"/>
          <cell r="BQ1204"/>
          <cell r="BR1204"/>
          <cell r="BS1204"/>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cell r="BD1206"/>
          <cell r="BE1206"/>
          <cell r="BF1206"/>
          <cell r="BG1206"/>
          <cell r="BH1206"/>
          <cell r="BI1206"/>
          <cell r="BJ1206"/>
          <cell r="BK1206"/>
          <cell r="BL1206"/>
          <cell r="BM1206"/>
          <cell r="BN1206"/>
          <cell r="BO1206"/>
          <cell r="BP1206"/>
          <cell r="BQ1206"/>
          <cell r="BR1206"/>
          <cell r="BS1206"/>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cell r="BD1207"/>
          <cell r="BE1207"/>
          <cell r="BF1207"/>
          <cell r="BG1207"/>
          <cell r="BH1207"/>
          <cell r="BI1207"/>
          <cell r="BJ1207"/>
          <cell r="BK1207"/>
          <cell r="BL1207"/>
          <cell r="BM1207"/>
          <cell r="BN1207"/>
          <cell r="BO1207"/>
          <cell r="BP1207"/>
          <cell r="BQ1207"/>
          <cell r="BR1207"/>
          <cell r="BS1207"/>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cell r="BD1208"/>
          <cell r="BE1208"/>
          <cell r="BF1208"/>
          <cell r="BG1208"/>
          <cell r="BH1208"/>
          <cell r="BI1208"/>
          <cell r="BJ1208"/>
          <cell r="BK1208"/>
          <cell r="BL1208"/>
          <cell r="BM1208"/>
          <cell r="BN1208"/>
          <cell r="BO1208"/>
          <cell r="BP1208"/>
          <cell r="BQ1208"/>
          <cell r="BR1208"/>
          <cell r="BS1208"/>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cell r="BD1209"/>
          <cell r="BE1209"/>
          <cell r="BF1209"/>
          <cell r="BG1209"/>
          <cell r="BH1209"/>
          <cell r="BI1209"/>
          <cell r="BJ1209"/>
          <cell r="BK1209"/>
          <cell r="BL1209"/>
          <cell r="BM1209"/>
          <cell r="BN1209"/>
          <cell r="BO1209"/>
          <cell r="BP1209"/>
          <cell r="BQ1209"/>
          <cell r="BR1209"/>
          <cell r="BS1209"/>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cell r="BD1210"/>
          <cell r="BE1210"/>
          <cell r="BF1210"/>
          <cell r="BG1210"/>
          <cell r="BH1210"/>
          <cell r="BI1210"/>
          <cell r="BJ1210"/>
          <cell r="BK1210"/>
          <cell r="BL1210"/>
          <cell r="BM1210"/>
          <cell r="BN1210"/>
          <cell r="BO1210"/>
          <cell r="BP1210"/>
          <cell r="BQ1210"/>
          <cell r="BR1210"/>
          <cell r="BS1210"/>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cell r="BD1211"/>
          <cell r="BE1211"/>
          <cell r="BF1211"/>
          <cell r="BG1211"/>
          <cell r="BH1211"/>
          <cell r="BI1211"/>
          <cell r="BJ1211"/>
          <cell r="BK1211"/>
          <cell r="BL1211"/>
          <cell r="BM1211"/>
          <cell r="BN1211"/>
          <cell r="BO1211"/>
          <cell r="BP1211"/>
          <cell r="BQ1211"/>
          <cell r="BR1211"/>
          <cell r="BS1211"/>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cell r="BD1212"/>
          <cell r="BE1212"/>
          <cell r="BF1212"/>
          <cell r="BG1212"/>
          <cell r="BH1212"/>
          <cell r="BI1212"/>
          <cell r="BJ1212"/>
          <cell r="BK1212"/>
          <cell r="BL1212"/>
          <cell r="BM1212"/>
          <cell r="BN1212"/>
          <cell r="BO1212"/>
          <cell r="BP1212"/>
          <cell r="BQ1212"/>
          <cell r="BR1212"/>
          <cell r="BS1212"/>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cell r="BD1213"/>
          <cell r="BE1213"/>
          <cell r="BF1213"/>
          <cell r="BG1213"/>
          <cell r="BH1213"/>
          <cell r="BI1213"/>
          <cell r="BJ1213"/>
          <cell r="BK1213"/>
          <cell r="BL1213"/>
          <cell r="BM1213"/>
          <cell r="BN1213"/>
          <cell r="BO1213"/>
          <cell r="BP1213"/>
          <cell r="BQ1213"/>
          <cell r="BR1213"/>
          <cell r="BS1213"/>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cell r="BD1214"/>
          <cell r="BE1214"/>
          <cell r="BF1214"/>
          <cell r="BG1214"/>
          <cell r="BH1214"/>
          <cell r="BI1214"/>
          <cell r="BJ1214"/>
          <cell r="BK1214"/>
          <cell r="BL1214"/>
          <cell r="BM1214"/>
          <cell r="BN1214"/>
          <cell r="BO1214"/>
          <cell r="BP1214"/>
          <cell r="BQ1214"/>
          <cell r="BR1214"/>
          <cell r="BS1214"/>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cell r="BD1215"/>
          <cell r="BE1215"/>
          <cell r="BF1215"/>
          <cell r="BG1215"/>
          <cell r="BH1215"/>
          <cell r="BI1215"/>
          <cell r="BJ1215"/>
          <cell r="BK1215"/>
          <cell r="BL1215"/>
          <cell r="BM1215"/>
          <cell r="BN1215"/>
          <cell r="BO1215"/>
          <cell r="BP1215"/>
          <cell r="BQ1215"/>
          <cell r="BR1215"/>
          <cell r="BS1215"/>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cell r="BD1216"/>
          <cell r="BE1216"/>
          <cell r="BF1216"/>
          <cell r="BG1216"/>
          <cell r="BH1216"/>
          <cell r="BI1216"/>
          <cell r="BJ1216"/>
          <cell r="BK1216"/>
          <cell r="BL1216"/>
          <cell r="BM1216"/>
          <cell r="BN1216"/>
          <cell r="BO1216"/>
          <cell r="BP1216"/>
          <cell r="BQ1216"/>
          <cell r="BR1216"/>
          <cell r="BS1216"/>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cell r="BD1217"/>
          <cell r="BE1217"/>
          <cell r="BF1217"/>
          <cell r="BG1217"/>
          <cell r="BH1217"/>
          <cell r="BI1217"/>
          <cell r="BJ1217"/>
          <cell r="BK1217"/>
          <cell r="BL1217"/>
          <cell r="BM1217"/>
          <cell r="BN1217"/>
          <cell r="BO1217"/>
          <cell r="BP1217"/>
          <cell r="BQ1217"/>
          <cell r="BR1217"/>
          <cell r="BS1217"/>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cell r="BD1218"/>
          <cell r="BE1218"/>
          <cell r="BF1218"/>
          <cell r="BG1218"/>
          <cell r="BH1218"/>
          <cell r="BI1218"/>
          <cell r="BJ1218"/>
          <cell r="BK1218"/>
          <cell r="BL1218"/>
          <cell r="BM1218"/>
          <cell r="BN1218"/>
          <cell r="BO1218"/>
          <cell r="BP1218"/>
          <cell r="BQ1218"/>
          <cell r="BR1218"/>
          <cell r="BS1218"/>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cell r="BD1219"/>
          <cell r="BE1219"/>
          <cell r="BF1219"/>
          <cell r="BG1219"/>
          <cell r="BH1219"/>
          <cell r="BI1219"/>
          <cell r="BJ1219"/>
          <cell r="BK1219"/>
          <cell r="BL1219"/>
          <cell r="BM1219"/>
          <cell r="BN1219"/>
          <cell r="BO1219"/>
          <cell r="BP1219"/>
          <cell r="BQ1219"/>
          <cell r="BR1219"/>
          <cell r="BS1219"/>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cell r="BD1220"/>
          <cell r="BE1220"/>
          <cell r="BF1220"/>
          <cell r="BG1220"/>
          <cell r="BH1220"/>
          <cell r="BI1220"/>
          <cell r="BJ1220"/>
          <cell r="BK1220"/>
          <cell r="BL1220"/>
          <cell r="BM1220"/>
          <cell r="BN1220"/>
          <cell r="BO1220"/>
          <cell r="BP1220"/>
          <cell r="BQ1220"/>
          <cell r="BR1220"/>
          <cell r="BS1220"/>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v>243936</v>
          </cell>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รายงานวันที่ 24 /12/2567</v>
          </cell>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25/12/2567</v>
          </cell>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251/12/2567</v>
          </cell>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25/12/2567</v>
          </cell>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A1267"/>
          <cell r="CB1267"/>
          <cell r="CC1267" t="str">
            <v>ปฏิยุทธ์</v>
          </cell>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24 /12/2567</v>
          </cell>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B1270" t="str">
            <v>รายงานวันที่ 25/12/2567</v>
          </cell>
          <cell r="BC1270"/>
          <cell r="BD1270"/>
          <cell r="BE1270"/>
          <cell r="BF1270"/>
          <cell r="BL1270"/>
          <cell r="BM1270"/>
          <cell r="BT1270" t="str">
            <v>นายธนากร อุดก๋อง</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B1270"/>
          <cell r="CC1270" t="str">
            <v>ปฏิยุทธ์</v>
          </cell>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B1272" t="str">
            <v>รายงานวันที่ 25/12/2567</v>
          </cell>
          <cell r="BC1272"/>
          <cell r="BD1272"/>
          <cell r="BE1272"/>
          <cell r="BF1272"/>
          <cell r="BL1272"/>
          <cell r="BM1272"/>
          <cell r="BT1272" t="str">
            <v>นางสุภารัตน์  โยจินา</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B1272"/>
          <cell r="CC1272" t="str">
            <v>ปฏิยุทธ์</v>
          </cell>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B1273" t="str">
            <v>รายงานวันที่ 25/12/2567</v>
          </cell>
          <cell r="BC1273"/>
          <cell r="BD1273"/>
          <cell r="BE1273"/>
          <cell r="BF1273"/>
          <cell r="BL1273"/>
          <cell r="BM1273"/>
          <cell r="BT1273" t="str">
            <v>นายธนาธิป ทอองคำ</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B1273"/>
          <cell r="CC1273" t="str">
            <v>ปฏิยุทธ์</v>
          </cell>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B1274" t="str">
            <v>รายงานวันที่ 25/12/2567</v>
          </cell>
          <cell r="BC1274"/>
          <cell r="BD1274"/>
          <cell r="BE1274"/>
          <cell r="BF1274"/>
          <cell r="BL1274"/>
          <cell r="BM1274"/>
          <cell r="BT1274" t="str">
            <v>นางพัฒนรัตน์ อยู่สุขศรี</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B1274"/>
          <cell r="CC1274" t="str">
            <v>ปฏิยุทธ์</v>
          </cell>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B1277" t="str">
            <v>รายงานวันที่ 25/12/2567</v>
          </cell>
          <cell r="BC1277"/>
          <cell r="BD1277"/>
          <cell r="BE1277"/>
          <cell r="BF1277"/>
          <cell r="BL1277"/>
          <cell r="BM1277"/>
          <cell r="BT1277" t="str">
            <v>นายสายนิตย์ คำปัญญา</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B1277"/>
          <cell r="CC1277" t="str">
            <v>ปฏิยุทธ์</v>
          </cell>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B1279" t="str">
            <v>รายงานวันที่ 26/12/2567</v>
          </cell>
          <cell r="BC1279"/>
          <cell r="BD1279"/>
          <cell r="BE1279"/>
          <cell r="BF1279"/>
          <cell r="BL1279"/>
          <cell r="BM1279"/>
          <cell r="BT1279" t="str">
            <v>นางสาวสุพรรณี ดวงศรี</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B1279"/>
          <cell r="CC1279" t="str">
            <v>ปฏิยุทธ์</v>
          </cell>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B1280" t="str">
            <v>นายงานวันที่ 25/12/2567</v>
          </cell>
          <cell r="BC1280"/>
          <cell r="BD1280"/>
          <cell r="BE1280"/>
          <cell r="BF1280"/>
          <cell r="BL1280"/>
          <cell r="BM1280"/>
          <cell r="BT1280" t="str">
            <v>นายกฤษณ์ เติมศรี</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B1280"/>
          <cell r="CC1280" t="str">
            <v>ปฏิยุทธ์</v>
          </cell>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B1284" t="str">
            <v>รายงานวันที่ 25/12/2567</v>
          </cell>
          <cell r="BC1284"/>
          <cell r="BD1284"/>
          <cell r="BE1284"/>
          <cell r="BF1284"/>
          <cell r="BL1284"/>
          <cell r="BM1284"/>
          <cell r="BT1284" t="str">
            <v>นางสาวสุกัญญา เดชารักษา</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B1284"/>
          <cell r="CC1284" t="str">
            <v>ปฏิยุทธ์</v>
          </cell>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B1285" t="str">
            <v>รายงานวันที่ 25/12/2567</v>
          </cell>
          <cell r="BC1285"/>
          <cell r="BD1285"/>
          <cell r="BE1285"/>
          <cell r="BF1285"/>
          <cell r="BL1285"/>
          <cell r="BM1285"/>
          <cell r="BT1285" t="str">
            <v>นางศิริกาญจน์ ลิ้มประเสริฐ</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B1285"/>
          <cell r="CC1285" t="str">
            <v>ปฏิยุทธ์</v>
          </cell>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B1287" t="str">
            <v>รายงานผลสืบวันที่ 7/1/2568</v>
          </cell>
          <cell r="BC1287"/>
          <cell r="BD1287"/>
          <cell r="BE1287"/>
          <cell r="BF1287"/>
          <cell r="BL1287"/>
          <cell r="BM1287"/>
          <cell r="BT1287" t="str">
            <v>นายภูวดล เรืองรัตน์</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B1287"/>
          <cell r="CC1287" t="str">
            <v>ปฏิยุทธ์</v>
          </cell>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B1289" t="str">
            <v>รายงานผลสืบวันที่ 7/1/2568</v>
          </cell>
          <cell r="BC1289"/>
          <cell r="BD1289"/>
          <cell r="BE1289"/>
          <cell r="BF1289"/>
          <cell r="BL1289"/>
          <cell r="BM1289"/>
          <cell r="BT1289" t="str">
            <v>นายสมพงษ์  สุธรรม</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B1289"/>
          <cell r="CC1289" t="str">
            <v>ปฏิยุทธ์</v>
          </cell>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24 /12/2567</v>
          </cell>
          <cell r="BC1291"/>
          <cell r="BD1291"/>
          <cell r="BE1291"/>
          <cell r="BF1291"/>
          <cell r="BG1291"/>
          <cell r="BH1291"/>
          <cell r="BI1291"/>
          <cell r="BJ1291"/>
          <cell r="BK1291"/>
          <cell r="BL1291"/>
          <cell r="BM1291"/>
          <cell r="BN1291"/>
          <cell r="BO1291"/>
          <cell r="BP1291"/>
          <cell r="BQ1291"/>
          <cell r="BR1291"/>
          <cell r="BS1291"/>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A1291"/>
          <cell r="CB1291"/>
          <cell r="CC1291" t="str">
            <v>ปฏิยุทธ์</v>
          </cell>
          <cell r="CD1291"/>
          <cell r="CE1291"/>
          <cell r="CF1291"/>
          <cell r="CG1291"/>
          <cell r="CH1291"/>
          <cell r="CI1291"/>
          <cell r="CJ1291"/>
          <cell r="CK1291"/>
          <cell r="CL1291"/>
          <cell r="CM1291"/>
          <cell r="CN1291"/>
          <cell r="CO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B1292" t="str">
            <v>รายงานวันที่ 25 /12/2567</v>
          </cell>
          <cell r="BC1292"/>
          <cell r="BD1292"/>
          <cell r="BE1292"/>
          <cell r="BF1292"/>
          <cell r="BL1292"/>
          <cell r="BM1292"/>
          <cell r="BT1292" t="str">
            <v>นายนิรุจน์  รากคำ</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B1292"/>
          <cell r="CC1292" t="str">
            <v>ปฏิยุทธ์</v>
          </cell>
          <cell r="CF1292"/>
          <cell r="CK1292"/>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Q1293"/>
          <cell r="R1293"/>
          <cell r="S1293" t="str">
            <v>แขวงเชียงใหม่</v>
          </cell>
          <cell r="T1293" t="str">
            <v>ผบ4466</v>
          </cell>
          <cell r="U1293">
            <v>2561</v>
          </cell>
          <cell r="V1293" t="str">
            <v>z[6045</v>
          </cell>
          <cell r="W1293">
            <v>2561</v>
          </cell>
          <cell r="X1293"/>
          <cell r="Y1293"/>
          <cell r="Z1293"/>
          <cell r="AA1293">
            <v>10</v>
          </cell>
          <cell r="AB1293">
            <v>7</v>
          </cell>
          <cell r="AC1293">
            <v>2561</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t="str">
            <v>นายธนพงษ์ เชื้อผู้ดี</v>
          </cell>
          <cell r="BU1293"/>
          <cell r="BV1293" t="str">
            <v>.</v>
          </cell>
          <cell r="BW1293"/>
          <cell r="BX1293"/>
          <cell r="BY1293"/>
          <cell r="BZ1293"/>
          <cell r="CA1293"/>
          <cell r="CB1293"/>
          <cell r="CC1293"/>
          <cell r="CD1293"/>
          <cell r="CE1293"/>
          <cell r="CF1293"/>
          <cell r="CG1293"/>
          <cell r="CH1293"/>
          <cell r="CI1293"/>
          <cell r="CJ1293"/>
          <cell r="CK1293"/>
          <cell r="CL1293"/>
          <cell r="CM1293"/>
          <cell r="CN1293"/>
          <cell r="CO1293"/>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X1294"/>
          <cell r="Y1294"/>
          <cell r="Z1294"/>
          <cell r="AA1294">
            <v>5</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v>
          </cell>
          <cell r="BC1294"/>
          <cell r="BD1294"/>
          <cell r="BE1294"/>
          <cell r="BF1294"/>
          <cell r="BG1294"/>
          <cell r="BH1294"/>
          <cell r="BI1294"/>
          <cell r="BJ1294"/>
          <cell r="BK1294"/>
          <cell r="BL1294"/>
          <cell r="BM1294"/>
          <cell r="BN1294"/>
          <cell r="BO1294"/>
          <cell r="BP1294"/>
          <cell r="BQ1294"/>
          <cell r="BR1294"/>
          <cell r="BS1294"/>
          <cell r="BT1294" t="str">
            <v>ดาบตำรวจนพพร จิติธรรม</v>
          </cell>
          <cell r="BU1294">
            <v>883262012099</v>
          </cell>
          <cell r="BV1294"/>
          <cell r="BW1294"/>
          <cell r="BX1294"/>
          <cell r="BY1294"/>
          <cell r="BZ1294"/>
          <cell r="CA1294"/>
          <cell r="CB1294"/>
          <cell r="CC1294"/>
          <cell r="CD1294"/>
          <cell r="CE1294"/>
          <cell r="CF1294"/>
          <cell r="CG1294"/>
          <cell r="CH1294"/>
          <cell r="CI1294"/>
          <cell r="CJ1294"/>
          <cell r="CK1294"/>
          <cell r="CL1294"/>
          <cell r="CM1294"/>
          <cell r="CN1294"/>
          <cell r="CO1294"/>
          <cell r="CP1294"/>
          <cell r="CQ1294"/>
          <cell r="CR1294"/>
          <cell r="CS1294"/>
          <cell r="CT1294"/>
          <cell r="CU1294"/>
          <cell r="CV1294"/>
          <cell r="CW1294"/>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X1295"/>
          <cell r="Y1295"/>
          <cell r="Z1295"/>
          <cell r="AA1295">
            <v>13</v>
          </cell>
          <cell r="AB1295">
            <v>8</v>
          </cell>
          <cell r="AC1295">
            <v>2567</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v>
          </cell>
          <cell r="BC1295"/>
          <cell r="BD1295"/>
          <cell r="BE1295"/>
          <cell r="BF1295"/>
          <cell r="BG1295"/>
          <cell r="BH1295"/>
          <cell r="BI1295"/>
          <cell r="BJ1295"/>
          <cell r="BK1295"/>
          <cell r="BL1295"/>
          <cell r="BM1295"/>
          <cell r="BN1295"/>
          <cell r="BO1295"/>
          <cell r="BP1295"/>
          <cell r="BQ1295"/>
          <cell r="BR1295"/>
          <cell r="BS1295"/>
          <cell r="BT1295" t="str">
            <v>นายสุรศักดิ์  ยิ่งละออ</v>
          </cell>
          <cell r="BU1295"/>
          <cell r="BV1295"/>
          <cell r="BW1295"/>
          <cell r="BX1295"/>
          <cell r="BY1295"/>
          <cell r="BZ1295"/>
          <cell r="CA1295"/>
          <cell r="CB1295"/>
          <cell r="CC1295"/>
          <cell r="CD1295"/>
          <cell r="CE1295"/>
          <cell r="CF1295"/>
          <cell r="CG1295"/>
          <cell r="CH1295"/>
          <cell r="CI1295"/>
          <cell r="CJ1295"/>
          <cell r="CK1295"/>
          <cell r="CL1295"/>
          <cell r="CM1295"/>
          <cell r="CN1295"/>
          <cell r="CO1295"/>
          <cell r="CP1295"/>
          <cell r="CQ1295"/>
          <cell r="CR1295"/>
          <cell r="CS1295"/>
          <cell r="CT1295"/>
          <cell r="CU1295"/>
          <cell r="CV1295"/>
          <cell r="CW1295"/>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X1296"/>
          <cell r="Y1296"/>
          <cell r="Z1296"/>
          <cell r="AA1296">
            <v>16</v>
          </cell>
          <cell r="AB1296">
            <v>5</v>
          </cell>
          <cell r="AC1296">
            <v>2566</v>
          </cell>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v>
          </cell>
          <cell r="BC1296"/>
          <cell r="BD1296"/>
          <cell r="BE1296"/>
          <cell r="BF1296"/>
          <cell r="BG1296"/>
          <cell r="BH1296"/>
          <cell r="BI1296"/>
          <cell r="BJ1296"/>
          <cell r="BK1296"/>
          <cell r="BL1296"/>
          <cell r="BM1296"/>
          <cell r="BN1296"/>
          <cell r="BO1296"/>
          <cell r="BP1296"/>
          <cell r="BQ1296"/>
          <cell r="BR1296"/>
          <cell r="BS1296"/>
          <cell r="BT1296" t="str">
            <v>นางสาวจารุณี ตระกูลพิทักษ์กิจ</v>
          </cell>
          <cell r="BU1296"/>
          <cell r="BV1296"/>
          <cell r="BW1296"/>
          <cell r="BX1296"/>
          <cell r="BY1296"/>
          <cell r="BZ1296"/>
          <cell r="CA1296"/>
          <cell r="CB1296"/>
          <cell r="CC1296"/>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v>
          </cell>
          <cell r="BC1297"/>
          <cell r="BD1297"/>
          <cell r="BE1297"/>
          <cell r="BF1297"/>
          <cell r="BG1297"/>
          <cell r="BH1297"/>
          <cell r="BI1297"/>
          <cell r="BJ1297"/>
          <cell r="BK1297"/>
          <cell r="BL1297"/>
          <cell r="BM1297"/>
          <cell r="BN1297"/>
          <cell r="BO1297"/>
          <cell r="BP1297"/>
          <cell r="BQ1297"/>
          <cell r="BR1297"/>
          <cell r="BS1297"/>
          <cell r="BT1297" t="str">
            <v>นางสาวกาญจนา สุวี</v>
          </cell>
          <cell r="BU1297"/>
          <cell r="BV1297"/>
          <cell r="BW1297"/>
          <cell r="BX1297"/>
          <cell r="BY1297"/>
          <cell r="BZ1297"/>
          <cell r="CA1297"/>
          <cell r="CB1297"/>
          <cell r="CC1297"/>
          <cell r="CD1297"/>
          <cell r="CE1297"/>
          <cell r="CF1297"/>
          <cell r="CG1297"/>
          <cell r="CH1297"/>
          <cell r="CI1297"/>
          <cell r="CJ1297"/>
          <cell r="CK1297"/>
          <cell r="CL1297"/>
          <cell r="CM1297"/>
          <cell r="CN1297"/>
          <cell r="CO1297"/>
          <cell r="CP1297"/>
          <cell r="CQ1297"/>
          <cell r="CR1297"/>
          <cell r="CS1297"/>
          <cell r="CT1297"/>
          <cell r="CU1297"/>
          <cell r="CV1297"/>
          <cell r="CW1297"/>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v>
          </cell>
          <cell r="BC1298"/>
          <cell r="BD1298"/>
          <cell r="BE1298"/>
          <cell r="BF1298"/>
          <cell r="BG1298"/>
          <cell r="BH1298"/>
          <cell r="BI1298"/>
          <cell r="BJ1298"/>
          <cell r="BK1298"/>
          <cell r="BL1298"/>
          <cell r="BM1298"/>
          <cell r="BN1298"/>
          <cell r="BO1298"/>
          <cell r="BP1298"/>
          <cell r="BQ1298"/>
          <cell r="BR1298"/>
          <cell r="BS1298"/>
          <cell r="BT1298" t="str">
            <v>นางกรรณิการ์ กองราช</v>
          </cell>
          <cell r="BU1298"/>
          <cell r="BV1298"/>
          <cell r="BW1298"/>
          <cell r="BX1298"/>
          <cell r="BY1298"/>
          <cell r="BZ1298"/>
          <cell r="CA1298"/>
          <cell r="CB1298"/>
          <cell r="CC1298"/>
          <cell r="CD1298"/>
          <cell r="CE1298"/>
          <cell r="CF1298"/>
          <cell r="CG1298"/>
          <cell r="CH1298"/>
          <cell r="CI1298"/>
          <cell r="CJ1298"/>
          <cell r="CK1298"/>
          <cell r="CL1298"/>
          <cell r="CM1298"/>
          <cell r="CN1298"/>
          <cell r="CO1298"/>
          <cell r="CP1298"/>
          <cell r="CQ1298"/>
          <cell r="CR1298"/>
          <cell r="CS1298"/>
          <cell r="CT1298"/>
          <cell r="CU1298"/>
          <cell r="CV1298"/>
          <cell r="CW1298"/>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v>
          </cell>
          <cell r="BC1299"/>
          <cell r="BD1299"/>
          <cell r="BE1299"/>
          <cell r="BF1299"/>
          <cell r="BG1299"/>
          <cell r="BH1299"/>
          <cell r="BI1299"/>
          <cell r="BJ1299"/>
          <cell r="BK1299"/>
          <cell r="BL1299"/>
          <cell r="BM1299"/>
          <cell r="BN1299"/>
          <cell r="BO1299"/>
          <cell r="BP1299"/>
          <cell r="BQ1299"/>
          <cell r="BR1299"/>
          <cell r="BS1299"/>
          <cell r="BT1299" t="str">
            <v>นายกิตติเชษฐ์ เป็งคำมูล</v>
          </cell>
          <cell r="BU1299"/>
          <cell r="BV1299"/>
          <cell r="BW1299"/>
          <cell r="BX1299"/>
          <cell r="BY1299"/>
          <cell r="BZ1299"/>
          <cell r="CA1299"/>
          <cell r="CB1299"/>
          <cell r="CC1299"/>
          <cell r="CD1299"/>
          <cell r="CE1299"/>
          <cell r="CF1299"/>
          <cell r="CG1299"/>
          <cell r="CH1299"/>
          <cell r="CI1299"/>
          <cell r="CJ1299"/>
          <cell r="CK1299"/>
          <cell r="CL1299"/>
          <cell r="CM1299"/>
          <cell r="CN1299"/>
          <cell r="CO1299"/>
          <cell r="CP1299"/>
          <cell r="CQ1299"/>
          <cell r="CR1299"/>
          <cell r="CS1299"/>
          <cell r="CT1299"/>
          <cell r="CU1299"/>
          <cell r="CV1299"/>
          <cell r="CW1299"/>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X1300"/>
          <cell r="Y1300"/>
          <cell r="Z1300"/>
          <cell r="AA1300">
            <v>13</v>
          </cell>
          <cell r="AB1300">
            <v>5</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v>
          </cell>
          <cell r="BC1300"/>
          <cell r="BD1300"/>
          <cell r="BE1300"/>
          <cell r="BF1300"/>
          <cell r="BG1300"/>
          <cell r="BH1300"/>
          <cell r="BI1300"/>
          <cell r="BJ1300"/>
          <cell r="BK1300"/>
          <cell r="BL1300"/>
          <cell r="BM1300"/>
          <cell r="BN1300"/>
          <cell r="BO1300"/>
          <cell r="BP1300"/>
          <cell r="BQ1300"/>
          <cell r="BR1300"/>
          <cell r="BS1300"/>
          <cell r="BT1300" t="str">
            <v>นายยศกร ต้อนรับ</v>
          </cell>
          <cell r="BU1300"/>
          <cell r="BV1300"/>
          <cell r="BW1300"/>
          <cell r="BX1300"/>
          <cell r="BY1300"/>
          <cell r="BZ1300"/>
          <cell r="CA1300"/>
          <cell r="CB1300"/>
          <cell r="CC1300"/>
          <cell r="CD1300"/>
          <cell r="CE1300"/>
          <cell r="CF1300"/>
          <cell r="CG1300"/>
          <cell r="CH1300"/>
          <cell r="CI1300"/>
          <cell r="CJ1300"/>
          <cell r="CK1300"/>
          <cell r="CL1300"/>
          <cell r="CM1300"/>
          <cell r="CN1300"/>
          <cell r="CO1300"/>
          <cell r="CP1300"/>
          <cell r="CQ1300"/>
          <cell r="CR1300"/>
          <cell r="CS1300"/>
          <cell r="CT1300"/>
          <cell r="CU1300"/>
          <cell r="CV1300"/>
          <cell r="CW1300"/>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X1301"/>
          <cell r="Y1301"/>
          <cell r="Z1301"/>
          <cell r="AA1301">
            <v>10</v>
          </cell>
          <cell r="AB1301">
            <v>6</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สืบทรัพย์</v>
          </cell>
          <cell r="BC1301"/>
          <cell r="BD1301"/>
          <cell r="BE1301"/>
          <cell r="BF1301"/>
          <cell r="BG1301"/>
          <cell r="BH1301"/>
          <cell r="BI1301"/>
          <cell r="BJ1301"/>
          <cell r="BK1301"/>
          <cell r="BL1301"/>
          <cell r="BM1301"/>
          <cell r="BN1301"/>
          <cell r="BO1301"/>
          <cell r="BP1301"/>
          <cell r="BQ1301"/>
          <cell r="BR1301"/>
          <cell r="BS1301"/>
          <cell r="BT1301" t="str">
            <v>นายสุริยัน รินไชยยา</v>
          </cell>
          <cell r="BU1301"/>
          <cell r="BV1301"/>
          <cell r="BW1301"/>
          <cell r="BX1301"/>
          <cell r="BY1301"/>
          <cell r="BZ1301"/>
          <cell r="CA1301"/>
          <cell r="CB1301"/>
          <cell r="CC1301"/>
          <cell r="CD1301"/>
          <cell r="CE1301"/>
          <cell r="CF1301"/>
          <cell r="CG1301"/>
          <cell r="CH1301"/>
          <cell r="CI1301"/>
          <cell r="CJ1301"/>
          <cell r="CK1301"/>
          <cell r="CL1301"/>
          <cell r="CM1301"/>
          <cell r="CN1301"/>
          <cell r="CO1301"/>
          <cell r="CP1301"/>
          <cell r="CQ1301"/>
          <cell r="CR1301"/>
          <cell r="CS1301"/>
          <cell r="CT1301"/>
          <cell r="CU1301"/>
          <cell r="CV1301"/>
          <cell r="CW1301"/>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X1302"/>
          <cell r="Y1302"/>
          <cell r="Z1302"/>
          <cell r="AA1302">
            <v>22</v>
          </cell>
          <cell r="AB1302">
            <v>1</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t="str">
            <v>นางสาวภคพร ปัชนี</v>
          </cell>
          <cell r="BU1302"/>
          <cell r="BV1302"/>
          <cell r="BW1302"/>
          <cell r="BX1302"/>
          <cell r="BY1302"/>
          <cell r="BZ1302"/>
          <cell r="CA1302"/>
          <cell r="CB1302"/>
          <cell r="CC1302"/>
          <cell r="CD1302"/>
          <cell r="CE1302"/>
          <cell r="CF1302"/>
          <cell r="CG1302"/>
          <cell r="CH1302"/>
          <cell r="CI1302"/>
          <cell r="CJ1302"/>
          <cell r="CK1302"/>
          <cell r="CL1302"/>
          <cell r="CM1302"/>
          <cell r="CN1302"/>
          <cell r="CO1302"/>
          <cell r="CP1302"/>
          <cell r="CQ1302"/>
          <cell r="CR1302"/>
          <cell r="CS1302"/>
          <cell r="CT1302"/>
          <cell r="CU1302"/>
          <cell r="CV1302"/>
          <cell r="CW1302"/>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t="str">
            <v>นางสาวสุธิดา เมืองยม</v>
          </cell>
          <cell r="BU1303"/>
          <cell r="BV1303"/>
          <cell r="BW1303"/>
          <cell r="BX1303"/>
          <cell r="BY1303"/>
          <cell r="BZ1303"/>
          <cell r="CA1303"/>
          <cell r="CB1303"/>
          <cell r="CC1303"/>
          <cell r="CD1303"/>
          <cell r="CE1303"/>
          <cell r="CF1303"/>
          <cell r="CG1303"/>
          <cell r="CH1303"/>
          <cell r="CI1303"/>
          <cell r="CJ1303"/>
          <cell r="CK1303"/>
          <cell r="CL1303"/>
          <cell r="CM1303"/>
          <cell r="CN1303"/>
          <cell r="CO1303"/>
          <cell r="CP1303"/>
          <cell r="CQ1303"/>
          <cell r="CR1303"/>
          <cell r="CS1303"/>
          <cell r="CT1303"/>
          <cell r="CU1303"/>
          <cell r="CV1303"/>
          <cell r="CW1303"/>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X1304"/>
          <cell r="Y1304"/>
          <cell r="Z1304"/>
          <cell r="AA1304">
            <v>10</v>
          </cell>
          <cell r="AB1304">
            <v>6</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t="str">
            <v>นางพับภา โปธิสาร</v>
          </cell>
          <cell r="BU1304"/>
          <cell r="BV1304"/>
          <cell r="BW1304"/>
          <cell r="BX1304"/>
          <cell r="BY1304"/>
          <cell r="BZ1304"/>
          <cell r="CA1304"/>
          <cell r="CB1304"/>
          <cell r="CC1304"/>
          <cell r="CD1304"/>
          <cell r="CE1304"/>
          <cell r="CF1304"/>
          <cell r="CG1304"/>
          <cell r="CH1304"/>
          <cell r="CI1304"/>
          <cell r="CJ1304"/>
          <cell r="CK1304"/>
          <cell r="CL1304"/>
          <cell r="CM1304"/>
          <cell r="CN1304"/>
          <cell r="CO1304"/>
          <cell r="CP1304"/>
          <cell r="CQ1304"/>
          <cell r="CR1304"/>
          <cell r="CS1304"/>
          <cell r="CT1304"/>
          <cell r="CU1304"/>
          <cell r="CV1304"/>
          <cell r="CW1304"/>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t="str">
            <v>นางสาวสุราสินี กันธา</v>
          </cell>
          <cell r="BU1305"/>
          <cell r="BV1305"/>
          <cell r="BW1305"/>
          <cell r="BX1305"/>
          <cell r="BY1305"/>
          <cell r="BZ1305"/>
          <cell r="CA1305"/>
          <cell r="CB1305"/>
          <cell r="CC1305"/>
          <cell r="CD1305"/>
          <cell r="CE1305"/>
          <cell r="CF1305"/>
          <cell r="CG1305"/>
          <cell r="CH1305"/>
          <cell r="CI1305"/>
          <cell r="CJ1305"/>
          <cell r="CK1305"/>
          <cell r="CL1305"/>
          <cell r="CM1305"/>
          <cell r="CN1305"/>
          <cell r="CO1305"/>
          <cell r="CP1305"/>
          <cell r="CQ1305"/>
          <cell r="CR1305"/>
          <cell r="CS1305"/>
          <cell r="CT1305"/>
          <cell r="CU1305"/>
          <cell r="CV1305"/>
          <cell r="CW1305"/>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X1306"/>
          <cell r="Y1306"/>
          <cell r="Z1306"/>
          <cell r="AA1306">
            <v>12</v>
          </cell>
          <cell r="AB1306">
            <v>7</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t="str">
            <v>นางสาวสุรีย์ ปูเหล็ก</v>
          </cell>
          <cell r="BU1306"/>
          <cell r="BV1306"/>
          <cell r="BW1306"/>
          <cell r="BX1306"/>
          <cell r="BY1306"/>
          <cell r="BZ1306"/>
          <cell r="CA1306"/>
          <cell r="CB1306"/>
          <cell r="CC1306"/>
          <cell r="CD1306"/>
          <cell r="CE1306"/>
          <cell r="CF1306"/>
          <cell r="CG1306"/>
          <cell r="CH1306"/>
          <cell r="CI1306"/>
          <cell r="CJ1306"/>
          <cell r="CK1306"/>
          <cell r="CL1306"/>
          <cell r="CM1306"/>
          <cell r="CN1306"/>
          <cell r="CO1306"/>
          <cell r="CP1306"/>
          <cell r="CQ1306"/>
          <cell r="CR1306"/>
          <cell r="CS1306"/>
          <cell r="CT1306"/>
          <cell r="CU1306"/>
          <cell r="CV1306"/>
          <cell r="CW1306"/>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X1307"/>
          <cell r="Y1307"/>
          <cell r="Z1307"/>
          <cell r="AA1307">
            <v>10</v>
          </cell>
          <cell r="AB1307">
            <v>6</v>
          </cell>
          <cell r="AC1307">
            <v>2567</v>
          </cell>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t="str">
            <v>นางเปรมสิณีย์ ทิพย์ปะละ</v>
          </cell>
          <cell r="BU1307"/>
          <cell r="BV1307"/>
          <cell r="BW1307"/>
          <cell r="BX1307"/>
          <cell r="BY1307"/>
          <cell r="BZ1307"/>
          <cell r="CA1307"/>
          <cell r="CB1307"/>
          <cell r="CC1307"/>
          <cell r="CD1307"/>
          <cell r="CE1307"/>
          <cell r="CF1307"/>
          <cell r="CG1307"/>
          <cell r="CH1307"/>
          <cell r="CI1307"/>
          <cell r="CJ1307"/>
          <cell r="CK1307"/>
          <cell r="CL1307"/>
          <cell r="CM1307"/>
          <cell r="CN1307"/>
          <cell r="CO1307"/>
          <cell r="CP1307"/>
          <cell r="CQ1307"/>
          <cell r="CR1307"/>
          <cell r="CS1307"/>
          <cell r="CT1307"/>
          <cell r="CU1307"/>
          <cell r="CV1307"/>
          <cell r="CW1307"/>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t="str">
            <v>นางสาววนาลีหรือธันยพร ทิพย์วงค์หรือพยาเรือน</v>
          </cell>
          <cell r="BU1308"/>
          <cell r="BV1308"/>
          <cell r="BW1308"/>
          <cell r="BX1308"/>
          <cell r="BY1308"/>
          <cell r="BZ1308"/>
          <cell r="CA1308"/>
          <cell r="CB1308"/>
          <cell r="CC1308"/>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X1309"/>
          <cell r="Y1309"/>
          <cell r="Z1309"/>
          <cell r="AA1309">
            <v>12</v>
          </cell>
          <cell r="AB1309">
            <v>7</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t="str">
            <v>นางสาววราภรณ์ พนันกุ</v>
          </cell>
          <cell r="BU1309"/>
          <cell r="BV1309"/>
          <cell r="BW1309"/>
          <cell r="BX1309"/>
          <cell r="BY1309"/>
          <cell r="BZ1309"/>
          <cell r="CA1309"/>
          <cell r="CB1309"/>
          <cell r="CC1309"/>
          <cell r="CD1309"/>
          <cell r="CE1309"/>
          <cell r="CF1309"/>
          <cell r="CG1309"/>
          <cell r="CH1309"/>
          <cell r="CI1309"/>
          <cell r="CJ1309"/>
          <cell r="CK1309"/>
          <cell r="CL1309"/>
          <cell r="CM1309"/>
          <cell r="CN1309"/>
          <cell r="CO1309"/>
          <cell r="CP1309"/>
          <cell r="CQ1309"/>
          <cell r="CR1309"/>
          <cell r="CS1309"/>
          <cell r="CT1309"/>
          <cell r="CU1309"/>
          <cell r="CV1309"/>
          <cell r="CW1309"/>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X1310"/>
          <cell r="Y1310"/>
          <cell r="Z1310"/>
          <cell r="AA1310">
            <v>5</v>
          </cell>
          <cell r="AB1310">
            <v>8</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t="str">
            <v>นายพงษ์นรินทร์ คำหล้า</v>
          </cell>
          <cell r="BU1310"/>
          <cell r="BV1310"/>
          <cell r="BW1310"/>
          <cell r="BX1310"/>
          <cell r="BY1310"/>
          <cell r="BZ1310"/>
          <cell r="CA1310"/>
          <cell r="CB1310"/>
          <cell r="CC1310"/>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X1311"/>
          <cell r="Y1311"/>
          <cell r="Z1311"/>
          <cell r="AA1311">
            <v>12</v>
          </cell>
          <cell r="AB1311">
            <v>7</v>
          </cell>
          <cell r="AC1311">
            <v>2567</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t="str">
            <v>นางสายเดือน สุภา</v>
          </cell>
          <cell r="BU1311"/>
          <cell r="BV1311"/>
          <cell r="BW1311"/>
          <cell r="BX1311"/>
          <cell r="BY1311"/>
          <cell r="BZ1311"/>
          <cell r="CA1311"/>
          <cell r="CB1311"/>
          <cell r="CC1311"/>
          <cell r="CD1311"/>
          <cell r="CE1311"/>
          <cell r="CF1311"/>
          <cell r="CG1311"/>
          <cell r="CH1311"/>
          <cell r="CI1311"/>
          <cell r="CJ1311"/>
          <cell r="CK1311"/>
          <cell r="CL1311"/>
          <cell r="CM1311"/>
          <cell r="CN1311"/>
          <cell r="CO1311"/>
          <cell r="CP1311"/>
          <cell r="CQ1311"/>
          <cell r="CR1311"/>
          <cell r="CS1311"/>
          <cell r="CT1311"/>
          <cell r="CU1311"/>
          <cell r="CV1311"/>
          <cell r="CW1311"/>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t="str">
            <v>นางสาวพรพรรณ แก้ววงค์</v>
          </cell>
          <cell r="BU1312"/>
          <cell r="BV1312"/>
          <cell r="BW1312"/>
          <cell r="BX1312"/>
          <cell r="BY1312"/>
          <cell r="BZ1312"/>
          <cell r="CA1312"/>
          <cell r="CB1312"/>
          <cell r="CC1312"/>
          <cell r="CD1312"/>
          <cell r="CE1312"/>
          <cell r="CF1312"/>
          <cell r="CG1312"/>
          <cell r="CH1312"/>
          <cell r="CI1312"/>
          <cell r="CJ1312"/>
          <cell r="CK1312"/>
          <cell r="CL1312"/>
          <cell r="CM1312"/>
          <cell r="CN1312"/>
          <cell r="CO1312"/>
          <cell r="CP1312"/>
          <cell r="CQ1312"/>
          <cell r="CR1312"/>
          <cell r="CS1312"/>
          <cell r="CT1312"/>
          <cell r="CU1312"/>
          <cell r="CV1312"/>
          <cell r="CW1312"/>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X1313"/>
          <cell r="Y1313"/>
          <cell r="Z1313"/>
          <cell r="AA1313">
            <v>5</v>
          </cell>
          <cell r="AB1313">
            <v>8</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t="str">
            <v>นายศิริศักดิ์ บัญญัติ</v>
          </cell>
          <cell r="BU1313"/>
          <cell r="BV1313"/>
          <cell r="BW1313"/>
          <cell r="BX1313"/>
          <cell r="BY1313"/>
          <cell r="BZ1313"/>
          <cell r="CA1313"/>
          <cell r="CB1313"/>
          <cell r="CC1313"/>
          <cell r="CD1313"/>
          <cell r="CE1313"/>
          <cell r="CF1313"/>
          <cell r="CG1313"/>
          <cell r="CH1313"/>
          <cell r="CI1313"/>
          <cell r="CJ1313"/>
          <cell r="CK1313"/>
          <cell r="CL1313"/>
          <cell r="CM1313"/>
          <cell r="CN1313"/>
          <cell r="CO1313"/>
          <cell r="CP1313"/>
          <cell r="CQ1313"/>
          <cell r="CR1313"/>
          <cell r="CS1313"/>
          <cell r="CT1313"/>
          <cell r="CU1313"/>
          <cell r="CV1313"/>
          <cell r="CW1313"/>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t="str">
            <v>นายธนิศร์ แดงสกุล</v>
          </cell>
          <cell r="BU1314"/>
          <cell r="BV1314"/>
          <cell r="BW1314"/>
          <cell r="BX1314"/>
          <cell r="BY1314"/>
          <cell r="BZ1314"/>
          <cell r="CA1314"/>
          <cell r="CB1314"/>
          <cell r="CC1314"/>
          <cell r="CD1314"/>
          <cell r="CE1314"/>
          <cell r="CF1314"/>
          <cell r="CG1314"/>
          <cell r="CH1314"/>
          <cell r="CI1314"/>
          <cell r="CJ1314"/>
          <cell r="CK1314"/>
          <cell r="CL1314"/>
          <cell r="CM1314"/>
          <cell r="CN1314"/>
          <cell r="CO1314"/>
          <cell r="CP1314"/>
          <cell r="CQ1314"/>
          <cell r="CR1314"/>
          <cell r="CS1314"/>
          <cell r="CT1314"/>
          <cell r="CU1314"/>
          <cell r="CV1314"/>
          <cell r="CW1314"/>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X1315"/>
          <cell r="Y1315"/>
          <cell r="Z1315"/>
          <cell r="AA1315">
            <v>12</v>
          </cell>
          <cell r="AB1315">
            <v>7</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t="str">
            <v>นางสาวอัจฉรา ตาแก้ว</v>
          </cell>
          <cell r="BU1315"/>
          <cell r="BV1315"/>
          <cell r="BW1315"/>
          <cell r="BX1315"/>
          <cell r="BY1315"/>
          <cell r="BZ1315"/>
          <cell r="CA1315"/>
          <cell r="CB1315"/>
          <cell r="CC1315"/>
          <cell r="CD1315"/>
          <cell r="CE1315"/>
          <cell r="CF1315"/>
          <cell r="CG1315"/>
          <cell r="CH1315"/>
          <cell r="CI1315"/>
          <cell r="CJ1315"/>
          <cell r="CK1315"/>
          <cell r="CL1315"/>
          <cell r="CM1315"/>
          <cell r="CN1315"/>
          <cell r="CO1315"/>
          <cell r="CP1315"/>
          <cell r="CQ1315"/>
          <cell r="CR1315"/>
          <cell r="CS1315"/>
          <cell r="CT1315"/>
          <cell r="CU1315"/>
          <cell r="CV1315"/>
          <cell r="CW1315"/>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X1316"/>
          <cell r="Y1316"/>
          <cell r="Z1316"/>
          <cell r="AA1316">
            <v>2</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t="str">
            <v>นายธานินทร์ โอฬารกิจเรืองชัย</v>
          </cell>
          <cell r="BU1316"/>
          <cell r="BV1316"/>
          <cell r="BW1316"/>
          <cell r="BX1316"/>
          <cell r="BY1316"/>
          <cell r="BZ1316"/>
          <cell r="CA1316"/>
          <cell r="CB1316"/>
          <cell r="CC1316"/>
          <cell r="CD1316"/>
          <cell r="CE1316"/>
          <cell r="CF1316"/>
          <cell r="CG1316"/>
          <cell r="CH1316"/>
          <cell r="CI1316"/>
          <cell r="CJ1316"/>
          <cell r="CK1316"/>
          <cell r="CL1316"/>
          <cell r="CM1316"/>
          <cell r="CN1316"/>
          <cell r="CO1316"/>
          <cell r="CP1316"/>
          <cell r="CQ1316"/>
          <cell r="CR1316"/>
          <cell r="CS1316"/>
          <cell r="CT1316"/>
          <cell r="CU1316"/>
          <cell r="CV1316"/>
          <cell r="CW1316"/>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X1317"/>
          <cell r="Y1317"/>
          <cell r="Z1317"/>
          <cell r="AA1317">
            <v>5</v>
          </cell>
          <cell r="AB1317">
            <v>8</v>
          </cell>
          <cell r="AC1317">
            <v>2567</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t="str">
            <v>นายสุริยนต์ ดีพร้อม</v>
          </cell>
          <cell r="BU1317"/>
          <cell r="BV1317"/>
          <cell r="BW1317"/>
          <cell r="BX1317"/>
          <cell r="BY1317"/>
          <cell r="BZ1317"/>
          <cell r="CA1317"/>
          <cell r="CB1317"/>
          <cell r="CC1317"/>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Q1318"/>
          <cell r="R1318"/>
          <cell r="S1318" t="str">
            <v>จังหวัดฝาง</v>
          </cell>
          <cell r="T1318" t="str">
            <v>ผบE501</v>
          </cell>
          <cell r="U1318">
            <v>2563</v>
          </cell>
          <cell r="V1318" t="str">
            <v>ผบE118</v>
          </cell>
          <cell r="W1318">
            <v>2564</v>
          </cell>
          <cell r="X1318"/>
          <cell r="Y1318"/>
          <cell r="Z1318"/>
          <cell r="AA1318">
            <v>10</v>
          </cell>
          <cell r="AB1318">
            <v>3</v>
          </cell>
          <cell r="AC1318">
            <v>2564</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t="str">
            <v>นางขวัญจิตร รินวงศ์</v>
          </cell>
          <cell r="BU1318"/>
          <cell r="BV1318"/>
          <cell r="BW1318"/>
          <cell r="BX1318"/>
          <cell r="BY1318"/>
          <cell r="BZ1318"/>
          <cell r="CA1318"/>
          <cell r="CB1318"/>
          <cell r="CC1318"/>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ผบE6240</v>
          </cell>
          <cell r="U1319">
            <v>2565</v>
          </cell>
          <cell r="V1319" t="str">
            <v>ผบE1701</v>
          </cell>
          <cell r="W1319">
            <v>2566</v>
          </cell>
          <cell r="X1319">
            <v>7</v>
          </cell>
          <cell r="Y1319">
            <v>3</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t="str">
            <v>นางสาวพรภัครัส นาระทะ</v>
          </cell>
          <cell r="BU1319"/>
          <cell r="BV1319"/>
          <cell r="BW1319"/>
          <cell r="BX1319"/>
          <cell r="BY1319"/>
          <cell r="BZ1319"/>
          <cell r="CA1319"/>
          <cell r="CB1319"/>
          <cell r="CC1319"/>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K1320"/>
          <cell r="L1320" t="str">
            <v>มีโชค พลาซ่า</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แขวงเชียงใหม่</v>
          </cell>
          <cell r="T1320" t="str">
            <v>ผบE1444</v>
          </cell>
          <cell r="U1320">
            <v>2566</v>
          </cell>
          <cell r="V1320"/>
          <cell r="W1320"/>
          <cell r="X1320">
            <v>16</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t="str">
            <v>นางสาวเพ็ญพรรณ ฤทธิ์ฤาชัย</v>
          </cell>
          <cell r="BU1320"/>
          <cell r="BV1320"/>
          <cell r="BW1320"/>
          <cell r="BX1320"/>
          <cell r="BY1320"/>
          <cell r="BZ1320"/>
          <cell r="CA1320"/>
          <cell r="CB1320"/>
          <cell r="CC1320"/>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ผบE141</v>
          </cell>
          <cell r="U1321">
            <v>2566</v>
          </cell>
          <cell r="V1321" t="str">
            <v>ผบE295</v>
          </cell>
          <cell r="W1321">
            <v>2566</v>
          </cell>
          <cell r="X1321">
            <v>3</v>
          </cell>
          <cell r="Y1321">
            <v>5</v>
          </cell>
          <cell r="Z1321">
            <v>2566</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t="str">
            <v>นายจีระพันธ์ คันธวรรณ</v>
          </cell>
          <cell r="BU1321"/>
          <cell r="BV1321"/>
          <cell r="BW1321"/>
          <cell r="BX1321"/>
          <cell r="BY1321"/>
          <cell r="BZ1321"/>
          <cell r="CA1321"/>
          <cell r="CB1321"/>
          <cell r="CC1321"/>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ผบE142</v>
          </cell>
          <cell r="U1322">
            <v>2566</v>
          </cell>
          <cell r="V1322" t="str">
            <v>ผบE263</v>
          </cell>
          <cell r="W1322">
            <v>2566</v>
          </cell>
          <cell r="X1322"/>
          <cell r="Y1322"/>
          <cell r="Z1322"/>
          <cell r="AA1322">
            <v>20</v>
          </cell>
          <cell r="AB1322">
            <v>4</v>
          </cell>
          <cell r="AC1322">
            <v>2566</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t="str">
            <v>นายนิรุต สันคำ</v>
          </cell>
          <cell r="BU1322"/>
          <cell r="BV1322"/>
          <cell r="BW1322"/>
          <cell r="BX1322"/>
          <cell r="BY1322"/>
          <cell r="BZ1322"/>
          <cell r="CA1322"/>
          <cell r="CB1322"/>
          <cell r="CC1322"/>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Q1323"/>
          <cell r="R1323"/>
          <cell r="S1323" t="str">
            <v>แขวงเชียงดาว</v>
          </cell>
          <cell r="T1323" t="str">
            <v>ผบE465</v>
          </cell>
          <cell r="U1323">
            <v>2566</v>
          </cell>
          <cell r="V1323" t="str">
            <v>ผบE578</v>
          </cell>
          <cell r="W1323">
            <v>2566</v>
          </cell>
          <cell r="X1323">
            <v>4</v>
          </cell>
          <cell r="Y1323">
            <v>7</v>
          </cell>
          <cell r="Z1323">
            <v>2566</v>
          </cell>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t="str">
            <v>นายสิทธิโชค ดาราวงษ์</v>
          </cell>
          <cell r="BU1323"/>
          <cell r="BV1323"/>
          <cell r="BW1323"/>
          <cell r="BX1323"/>
          <cell r="BY1323"/>
          <cell r="BZ1323"/>
          <cell r="CA1323"/>
          <cell r="CB1323"/>
          <cell r="CC1323"/>
          <cell r="CD1323"/>
          <cell r="CE1323"/>
          <cell r="CF1323"/>
          <cell r="CG1323"/>
          <cell r="CH1323"/>
          <cell r="CI1323"/>
          <cell r="CJ1323"/>
          <cell r="CK1323"/>
          <cell r="CL1323"/>
          <cell r="CM1323"/>
          <cell r="CN1323"/>
          <cell r="CO1323"/>
          <cell r="CP1323"/>
          <cell r="CQ1323"/>
          <cell r="CR1323"/>
          <cell r="CS1323"/>
          <cell r="CT1323"/>
          <cell r="CU1323"/>
          <cell r="CV1323"/>
          <cell r="CW1323"/>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X1324"/>
          <cell r="Y1324"/>
          <cell r="Z1324"/>
          <cell r="AA1324">
            <v>1</v>
          </cell>
          <cell r="AB1324">
            <v>8</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t="str">
            <v>นายธนพล มีบุญ</v>
          </cell>
          <cell r="BU1324"/>
          <cell r="BV1324"/>
          <cell r="BW1324"/>
          <cell r="BX1324"/>
          <cell r="BY1324"/>
          <cell r="BZ1324"/>
          <cell r="CA1324"/>
          <cell r="CB1324"/>
          <cell r="CC1324"/>
          <cell r="CD1324"/>
          <cell r="CE1324"/>
          <cell r="CF1324"/>
          <cell r="CG1324"/>
          <cell r="CH1324"/>
          <cell r="CI1324"/>
          <cell r="CJ1324"/>
          <cell r="CK1324"/>
          <cell r="CL1324"/>
          <cell r="CM1324"/>
          <cell r="CN1324"/>
          <cell r="CO1324"/>
          <cell r="CP1324"/>
          <cell r="CQ1324"/>
          <cell r="CR1324"/>
          <cell r="CS1324"/>
          <cell r="CT1324"/>
          <cell r="CU1324"/>
          <cell r="CV1324"/>
          <cell r="CW1324"/>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X1325"/>
          <cell r="Y1325"/>
          <cell r="Z1325"/>
          <cell r="AA1325">
            <v>25</v>
          </cell>
          <cell r="AB1325">
            <v>10</v>
          </cell>
          <cell r="AC1325">
            <v>2565</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t="str">
            <v>นายอนุวัฒน์ เดชคุณมาก</v>
          </cell>
          <cell r="BU1325"/>
          <cell r="BV1325"/>
          <cell r="BW1325"/>
          <cell r="BX1325"/>
          <cell r="BY1325"/>
          <cell r="BZ1325"/>
          <cell r="CA1325"/>
          <cell r="CB1325"/>
          <cell r="CC1325"/>
          <cell r="CD1325"/>
          <cell r="CE1325"/>
          <cell r="CF1325"/>
          <cell r="CG1325"/>
          <cell r="CH1325"/>
          <cell r="CI1325"/>
          <cell r="CJ1325"/>
          <cell r="CK1325"/>
          <cell r="CL1325"/>
          <cell r="CM1325"/>
          <cell r="CN1325"/>
          <cell r="CO1325"/>
          <cell r="CP1325"/>
          <cell r="CQ1325"/>
          <cell r="CR1325"/>
          <cell r="CS1325"/>
          <cell r="CT1325"/>
          <cell r="CU1325"/>
          <cell r="CV1325"/>
          <cell r="CW1325"/>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Q1326"/>
          <cell r="R1326"/>
          <cell r="S1326" t="str">
            <v>จังหวัดเชียงใหม่</v>
          </cell>
          <cell r="T1326" t="str">
            <v>ผบE671</v>
          </cell>
          <cell r="U1326">
            <v>2567</v>
          </cell>
          <cell r="V1326" t="str">
            <v>ผบE1392</v>
          </cell>
          <cell r="W1326">
            <v>2567</v>
          </cell>
          <cell r="X1326">
            <v>24</v>
          </cell>
          <cell r="Y1326">
            <v>6</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t="str">
            <v>พันจ่าอากาศเอกสันติชัย ปัญญาทอง</v>
          </cell>
          <cell r="BU1326"/>
          <cell r="BV1326"/>
          <cell r="BW1326"/>
          <cell r="BX1326"/>
          <cell r="BY1326"/>
          <cell r="BZ1326"/>
          <cell r="CA1326"/>
          <cell r="CB1326"/>
          <cell r="CC1326"/>
          <cell r="CD1326"/>
          <cell r="CE1326"/>
          <cell r="CF1326"/>
          <cell r="CG1326"/>
          <cell r="CH1326"/>
          <cell r="CI1326"/>
          <cell r="CJ1326"/>
          <cell r="CK1326"/>
          <cell r="CL1326"/>
          <cell r="CM1326"/>
          <cell r="CN1326"/>
          <cell r="CO1326"/>
          <cell r="CP1326"/>
          <cell r="CQ1326"/>
          <cell r="CR1326"/>
          <cell r="CS1326"/>
          <cell r="CT1326"/>
          <cell r="CU1326"/>
          <cell r="CV1326"/>
          <cell r="CW1326"/>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Q1327"/>
          <cell r="R1327"/>
          <cell r="S1327" t="str">
            <v>จังหวัดลำพูน</v>
          </cell>
          <cell r="T1327" t="str">
            <v>ผบE1803</v>
          </cell>
          <cell r="U1327">
            <v>2567</v>
          </cell>
          <cell r="V1327" t="str">
            <v>ผบE3465</v>
          </cell>
          <cell r="W1327">
            <v>2567</v>
          </cell>
          <cell r="X1327">
            <v>2</v>
          </cell>
          <cell r="Y1327">
            <v>9</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t="str">
            <v>นางศรีมร มหาวัน</v>
          </cell>
          <cell r="BU1327"/>
          <cell r="BV1327"/>
          <cell r="BW1327"/>
          <cell r="BX1327"/>
          <cell r="BY1327"/>
          <cell r="BZ1327"/>
          <cell r="CA1327"/>
          <cell r="CB1327"/>
          <cell r="CC1327"/>
          <cell r="CD1327"/>
          <cell r="CE1327"/>
          <cell r="CF1327"/>
          <cell r="CG1327"/>
          <cell r="CH1327"/>
          <cell r="CI1327"/>
          <cell r="CJ1327"/>
          <cell r="CK1327"/>
          <cell r="CL1327"/>
          <cell r="CM1327"/>
          <cell r="CN1327"/>
          <cell r="CO1327"/>
          <cell r="CP1327"/>
          <cell r="CQ1327"/>
          <cell r="CR1327"/>
          <cell r="CS1327"/>
          <cell r="CT1327"/>
          <cell r="CU1327"/>
          <cell r="CV1327"/>
          <cell r="CW1327"/>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cell r="R1328"/>
          <cell r="S1328" t="str">
            <v>แขวงเชียงดาว</v>
          </cell>
          <cell r="T1328" t="str">
            <v>ผบE324</v>
          </cell>
          <cell r="U1328">
            <v>2567</v>
          </cell>
          <cell r="V1328" t="str">
            <v>ผบE567</v>
          </cell>
          <cell r="W1328">
            <v>2567</v>
          </cell>
          <cell r="X1328">
            <v>18</v>
          </cell>
          <cell r="Y1328">
            <v>6</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t="str">
            <v>นางสาวขวัญฤทัย จันตาคำ</v>
          </cell>
          <cell r="BU1328"/>
          <cell r="BV1328"/>
          <cell r="BW1328"/>
          <cell r="BX1328"/>
          <cell r="BY1328"/>
          <cell r="BZ1328"/>
          <cell r="CA1328"/>
          <cell r="CB1328"/>
          <cell r="CC1328"/>
          <cell r="CD1328"/>
          <cell r="CE1328"/>
          <cell r="CF1328"/>
          <cell r="CG1328"/>
          <cell r="CH1328"/>
          <cell r="CI1328"/>
          <cell r="CJ1328"/>
          <cell r="CK1328"/>
          <cell r="CL1328"/>
          <cell r="CM1328"/>
          <cell r="CN1328"/>
          <cell r="CO1328"/>
          <cell r="CP1328"/>
          <cell r="CQ1328"/>
          <cell r="CR1328"/>
          <cell r="CS1328"/>
          <cell r="CT1328"/>
          <cell r="CU1328"/>
          <cell r="CV1328"/>
          <cell r="CW1328"/>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Q1329"/>
          <cell r="R1329"/>
          <cell r="S1329" t="str">
            <v>จังหวัดเชียงใหม่</v>
          </cell>
          <cell r="T1329" t="str">
            <v>ผบE1506</v>
          </cell>
          <cell r="U1329">
            <v>2567</v>
          </cell>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t="str">
            <v>นายยงยุทธ อินตา</v>
          </cell>
          <cell r="BU1329"/>
          <cell r="BV1329"/>
          <cell r="BW1329"/>
          <cell r="BX1329"/>
          <cell r="BY1329"/>
          <cell r="BZ1329"/>
          <cell r="CA1329"/>
          <cell r="CB1329"/>
          <cell r="CC1329"/>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cell r="CP1330"/>
          <cell r="CQ1330"/>
          <cell r="CR1330"/>
          <cell r="CS1330"/>
          <cell r="CT1330"/>
          <cell r="CU1330"/>
          <cell r="CV1330"/>
          <cell r="CW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cell r="CP1331"/>
          <cell r="CQ1331"/>
          <cell r="CR1331"/>
          <cell r="CS1331"/>
          <cell r="CT1331"/>
          <cell r="CU1331"/>
          <cell r="CV1331"/>
          <cell r="CW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cell r="CP1332"/>
          <cell r="CQ1332"/>
          <cell r="CR1332"/>
          <cell r="CS1332"/>
          <cell r="CT1332"/>
          <cell r="CU1332"/>
          <cell r="CV1332"/>
          <cell r="CW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cell r="CP1333"/>
          <cell r="CQ1333"/>
          <cell r="CR1333"/>
          <cell r="CS1333"/>
          <cell r="CT1333"/>
          <cell r="CU1333"/>
          <cell r="CV1333"/>
          <cell r="CW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cell r="CP1338"/>
          <cell r="CQ1338"/>
          <cell r="CR1338"/>
          <cell r="CS1338"/>
          <cell r="CT1338"/>
          <cell r="CU1338"/>
          <cell r="CV1338"/>
          <cell r="CW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cell r="CP1339"/>
          <cell r="CQ1339"/>
          <cell r="CR1339"/>
          <cell r="CS1339"/>
          <cell r="CT1339"/>
          <cell r="CU1339"/>
          <cell r="CV1339"/>
          <cell r="CW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cell r="CP1340"/>
          <cell r="CQ1340"/>
          <cell r="CR1340"/>
          <cell r="CS1340"/>
          <cell r="CT1340"/>
          <cell r="CU1340"/>
          <cell r="CV1340"/>
          <cell r="CW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cell r="CP1343"/>
          <cell r="CQ1343"/>
          <cell r="CR1343"/>
          <cell r="CS1343"/>
          <cell r="CT1343"/>
          <cell r="CU1343"/>
          <cell r="CV1343"/>
          <cell r="CW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CP1382"/>
          <cell r="CQ1382"/>
          <cell r="CR1382"/>
          <cell r="CS1382"/>
          <cell r="CT1382"/>
          <cell r="CU1382"/>
          <cell r="CV1382"/>
          <cell r="CW1382"/>
        </row>
        <row r="1383">
          <cell r="CP1383"/>
          <cell r="CQ1383"/>
          <cell r="CR1383"/>
          <cell r="CS1383"/>
          <cell r="CT1383"/>
          <cell r="CU1383"/>
          <cell r="CV1383"/>
          <cell r="CW1383"/>
        </row>
        <row r="1384">
          <cell r="CP1384"/>
          <cell r="CQ1384"/>
          <cell r="CR1384"/>
          <cell r="CS1384"/>
          <cell r="CT1384"/>
          <cell r="CU1384"/>
          <cell r="CV1384"/>
          <cell r="CW1384"/>
        </row>
        <row r="1385">
          <cell r="CP1385"/>
          <cell r="CQ1385"/>
          <cell r="CR1385"/>
          <cell r="CS1385"/>
          <cell r="CT1385"/>
          <cell r="CU1385"/>
          <cell r="CV1385"/>
          <cell r="CW1385"/>
        </row>
        <row r="1386">
          <cell r="CP1386"/>
          <cell r="CQ1386"/>
          <cell r="CR1386"/>
          <cell r="CS1386"/>
          <cell r="CT1386"/>
          <cell r="CU1386"/>
          <cell r="CV1386"/>
          <cell r="CW1386"/>
        </row>
        <row r="1387">
          <cell r="CP1387"/>
          <cell r="CQ1387"/>
          <cell r="CR1387"/>
          <cell r="CS1387"/>
          <cell r="CT1387"/>
          <cell r="CU1387"/>
          <cell r="CV1387"/>
          <cell r="CW1387"/>
        </row>
        <row r="1388">
          <cell r="CP1388"/>
          <cell r="CQ1388"/>
          <cell r="CR1388"/>
          <cell r="CS1388"/>
          <cell r="CT1388"/>
          <cell r="CU1388"/>
          <cell r="CV1388"/>
          <cell r="CW1388"/>
        </row>
        <row r="1389">
          <cell r="CP1389"/>
          <cell r="CQ1389"/>
          <cell r="CR1389"/>
          <cell r="CS1389"/>
          <cell r="CT1389"/>
          <cell r="CU1389"/>
          <cell r="CV1389"/>
          <cell r="CW1389"/>
        </row>
        <row r="1390">
          <cell r="CP1390"/>
          <cell r="CQ1390"/>
          <cell r="CR1390"/>
          <cell r="CS1390"/>
          <cell r="CT1390"/>
          <cell r="CU1390"/>
          <cell r="CV1390"/>
          <cell r="CW1390"/>
        </row>
        <row r="1391">
          <cell r="CP1391"/>
          <cell r="CQ1391"/>
          <cell r="CR1391"/>
          <cell r="CS1391"/>
          <cell r="CT1391"/>
          <cell r="CU1391"/>
          <cell r="CV1391"/>
          <cell r="CW1391"/>
        </row>
        <row r="1392">
          <cell r="CP1392"/>
          <cell r="CQ1392"/>
          <cell r="CR1392"/>
          <cell r="CS1392"/>
          <cell r="CT1392"/>
          <cell r="CU1392"/>
          <cell r="CV1392"/>
          <cell r="CW1392"/>
        </row>
        <row r="1393">
          <cell r="CP1393"/>
          <cell r="CQ1393"/>
          <cell r="CR1393"/>
          <cell r="CS1393"/>
          <cell r="CT1393"/>
          <cell r="CU1393"/>
          <cell r="CV1393"/>
          <cell r="CW1393"/>
        </row>
        <row r="1394">
          <cell r="CP1394"/>
          <cell r="CQ1394"/>
          <cell r="CR1394"/>
          <cell r="CS1394"/>
          <cell r="CT1394"/>
          <cell r="CU1394"/>
          <cell r="CV1394"/>
          <cell r="CW1394"/>
        </row>
        <row r="1395">
          <cell r="CP1395"/>
          <cell r="CQ1395"/>
          <cell r="CR1395"/>
          <cell r="CS1395"/>
          <cell r="CT1395"/>
          <cell r="CU1395"/>
          <cell r="CV1395"/>
          <cell r="CW1395"/>
        </row>
        <row r="1396">
          <cell r="CP1396"/>
          <cell r="CQ1396"/>
          <cell r="CR1396"/>
          <cell r="CS1396"/>
          <cell r="CT1396"/>
          <cell r="CU1396"/>
          <cell r="CV1396"/>
          <cell r="CW1396"/>
        </row>
        <row r="1397">
          <cell r="CP1397"/>
          <cell r="CQ1397"/>
          <cell r="CR1397"/>
          <cell r="CS1397"/>
          <cell r="CT1397"/>
          <cell r="CU1397"/>
          <cell r="CV1397"/>
          <cell r="CW1397"/>
        </row>
        <row r="1398">
          <cell r="CP1398"/>
          <cell r="CQ1398"/>
          <cell r="CR1398"/>
          <cell r="CS1398"/>
          <cell r="CT1398"/>
          <cell r="CU1398"/>
          <cell r="CV1398"/>
          <cell r="CW1398"/>
        </row>
        <row r="1399">
          <cell r="CP1399"/>
          <cell r="CQ1399"/>
          <cell r="CR1399"/>
          <cell r="CS1399"/>
          <cell r="CT1399"/>
          <cell r="CU1399"/>
          <cell r="CV1399"/>
          <cell r="CW1399"/>
        </row>
        <row r="1400">
          <cell r="CP1400"/>
          <cell r="CQ1400"/>
          <cell r="CR1400"/>
          <cell r="CS1400"/>
          <cell r="CT1400"/>
          <cell r="CU1400"/>
          <cell r="CV1400"/>
          <cell r="CW1400"/>
        </row>
        <row r="1401">
          <cell r="CP1401"/>
          <cell r="CQ1401"/>
          <cell r="CR1401"/>
          <cell r="CS1401"/>
          <cell r="CT1401"/>
          <cell r="CU1401"/>
          <cell r="CV1401"/>
          <cell r="CW1401"/>
        </row>
        <row r="1402">
          <cell r="CP1402"/>
          <cell r="CQ1402"/>
          <cell r="CR1402"/>
          <cell r="CS1402"/>
          <cell r="CT1402"/>
          <cell r="CU1402"/>
          <cell r="CV1402"/>
          <cell r="CW1402"/>
        </row>
        <row r="1403">
          <cell r="CP1403"/>
          <cell r="CQ1403"/>
          <cell r="CR1403"/>
          <cell r="CS1403"/>
          <cell r="CT1403"/>
          <cell r="CU1403"/>
          <cell r="CV1403"/>
          <cell r="CW1403"/>
        </row>
        <row r="1404">
          <cell r="CP1404"/>
          <cell r="CQ1404"/>
          <cell r="CR1404"/>
          <cell r="CS1404"/>
          <cell r="CT1404"/>
          <cell r="CU1404"/>
          <cell r="CV1404"/>
          <cell r="CW1404"/>
        </row>
        <row r="1405">
          <cell r="CP1405"/>
          <cell r="CQ1405"/>
          <cell r="CR1405"/>
          <cell r="CS1405"/>
          <cell r="CT1405"/>
          <cell r="CU1405"/>
          <cell r="CV1405"/>
          <cell r="CW1405"/>
        </row>
        <row r="1406">
          <cell r="CP1406"/>
          <cell r="CQ1406"/>
          <cell r="CR1406"/>
          <cell r="CS1406"/>
          <cell r="CT1406"/>
          <cell r="CU1406"/>
          <cell r="CV1406"/>
          <cell r="CW1406"/>
        </row>
        <row r="1407">
          <cell r="CP1407"/>
          <cell r="CQ1407"/>
          <cell r="CR1407"/>
          <cell r="CS1407"/>
          <cell r="CT1407"/>
          <cell r="CU1407"/>
          <cell r="CV1407"/>
          <cell r="CW1407"/>
        </row>
        <row r="1408">
          <cell r="CP1408"/>
          <cell r="CQ1408"/>
          <cell r="CR1408"/>
          <cell r="CS1408"/>
          <cell r="CT1408"/>
          <cell r="CU1408"/>
          <cell r="CV1408"/>
          <cell r="CW1408"/>
        </row>
        <row r="1409">
          <cell r="CP1409"/>
          <cell r="CQ1409"/>
          <cell r="CR1409"/>
          <cell r="CS1409"/>
          <cell r="CT1409"/>
          <cell r="CU1409"/>
          <cell r="CV1409"/>
          <cell r="CW1409"/>
        </row>
        <row r="1410">
          <cell r="CP1410"/>
          <cell r="CQ1410"/>
          <cell r="CR1410"/>
          <cell r="CS1410"/>
          <cell r="CT1410"/>
          <cell r="CU1410"/>
          <cell r="CV1410"/>
          <cell r="CW1410"/>
        </row>
        <row r="1411">
          <cell r="CP1411"/>
          <cell r="CQ1411"/>
          <cell r="CR1411"/>
          <cell r="CS1411"/>
          <cell r="CT1411"/>
          <cell r="CU1411"/>
          <cell r="CV1411"/>
          <cell r="CW1411"/>
        </row>
        <row r="1412">
          <cell r="CP1412"/>
          <cell r="CQ1412"/>
          <cell r="CR1412"/>
          <cell r="CS1412"/>
          <cell r="CT1412"/>
          <cell r="CU1412"/>
          <cell r="CV1412"/>
          <cell r="CW1412"/>
        </row>
        <row r="1413">
          <cell r="CP1413"/>
          <cell r="CQ1413"/>
          <cell r="CR1413"/>
          <cell r="CS1413"/>
          <cell r="CT1413"/>
          <cell r="CU1413"/>
          <cell r="CV1413"/>
          <cell r="CW1413"/>
        </row>
        <row r="1414">
          <cell r="CP1414"/>
          <cell r="CQ1414"/>
          <cell r="CR1414"/>
          <cell r="CS1414"/>
          <cell r="CT1414"/>
          <cell r="CU1414"/>
          <cell r="CV1414"/>
          <cell r="CW1414"/>
        </row>
        <row r="1415">
          <cell r="CP1415"/>
          <cell r="CQ1415"/>
          <cell r="CR1415"/>
          <cell r="CS1415"/>
          <cell r="CT1415"/>
          <cell r="CU1415"/>
          <cell r="CV1415"/>
          <cell r="CW1415"/>
        </row>
        <row r="1416">
          <cell r="CP1416"/>
          <cell r="CQ1416"/>
          <cell r="CR1416"/>
          <cell r="CS1416"/>
          <cell r="CT1416"/>
          <cell r="CU1416"/>
          <cell r="CV1416"/>
          <cell r="CW1416"/>
        </row>
        <row r="1417">
          <cell r="CP1417"/>
          <cell r="CQ1417"/>
          <cell r="CR1417"/>
          <cell r="CS1417"/>
          <cell r="CT1417"/>
          <cell r="CU1417"/>
          <cell r="CV1417"/>
          <cell r="CW1417"/>
        </row>
        <row r="1418">
          <cell r="CP1418"/>
          <cell r="CQ1418"/>
          <cell r="CR1418"/>
          <cell r="CS1418"/>
          <cell r="CT1418"/>
          <cell r="CU1418"/>
          <cell r="CV1418"/>
          <cell r="CW1418"/>
        </row>
        <row r="1419">
          <cell r="CP1419"/>
          <cell r="CQ1419"/>
          <cell r="CR1419"/>
          <cell r="CS1419"/>
          <cell r="CT1419"/>
          <cell r="CU1419"/>
          <cell r="CV1419"/>
          <cell r="CW1419"/>
        </row>
        <row r="1420">
          <cell r="CP1420"/>
          <cell r="CQ1420"/>
          <cell r="CR1420"/>
          <cell r="CS1420"/>
          <cell r="CT1420"/>
          <cell r="CU1420"/>
          <cell r="CV1420"/>
          <cell r="CW1420"/>
        </row>
        <row r="1421">
          <cell r="CP1421"/>
          <cell r="CQ1421"/>
          <cell r="CR1421"/>
          <cell r="CS1421"/>
          <cell r="CT1421"/>
          <cell r="CU1421"/>
          <cell r="CV1421"/>
          <cell r="CW1421"/>
        </row>
        <row r="1422">
          <cell r="CP1422"/>
          <cell r="CQ1422"/>
          <cell r="CR1422"/>
          <cell r="CS1422"/>
          <cell r="CT1422"/>
          <cell r="CU1422"/>
          <cell r="CV1422"/>
          <cell r="CW1422"/>
        </row>
        <row r="1423">
          <cell r="CP1423"/>
          <cell r="CQ1423"/>
          <cell r="CR1423"/>
          <cell r="CS1423"/>
          <cell r="CT1423"/>
          <cell r="CU1423"/>
          <cell r="CV1423"/>
          <cell r="CW1423"/>
        </row>
        <row r="1424">
          <cell r="CP1424"/>
          <cell r="CQ1424"/>
          <cell r="CR1424"/>
          <cell r="CS1424"/>
          <cell r="CT1424"/>
          <cell r="CU1424"/>
          <cell r="CV1424"/>
          <cell r="CW1424"/>
        </row>
        <row r="1425">
          <cell r="CP1425"/>
          <cell r="CQ1425"/>
          <cell r="CR1425"/>
          <cell r="CS1425"/>
          <cell r="CT1425"/>
          <cell r="CU1425"/>
          <cell r="CV1425"/>
          <cell r="CW1425"/>
        </row>
        <row r="1426">
          <cell r="CP1426"/>
          <cell r="CQ1426"/>
          <cell r="CR1426"/>
          <cell r="CS1426"/>
          <cell r="CT1426"/>
          <cell r="CU1426"/>
          <cell r="CV1426"/>
          <cell r="CW1426"/>
        </row>
        <row r="1427">
          <cell r="CP1427"/>
          <cell r="CQ1427"/>
          <cell r="CR1427"/>
          <cell r="CS1427"/>
          <cell r="CT1427"/>
          <cell r="CU1427"/>
          <cell r="CV1427"/>
          <cell r="CW1427"/>
        </row>
        <row r="1428">
          <cell r="CP1428"/>
          <cell r="CQ1428"/>
          <cell r="CR1428"/>
          <cell r="CS1428"/>
          <cell r="CT1428"/>
          <cell r="CU1428"/>
          <cell r="CV1428"/>
          <cell r="CW1428"/>
        </row>
        <row r="1429">
          <cell r="CP1429"/>
          <cell r="CQ1429"/>
          <cell r="CR1429"/>
          <cell r="CS1429"/>
          <cell r="CT1429"/>
          <cell r="CU1429"/>
          <cell r="CV1429"/>
          <cell r="CW1429"/>
        </row>
        <row r="1430">
          <cell r="CP1430"/>
          <cell r="CQ1430"/>
          <cell r="CR1430"/>
          <cell r="CS1430"/>
          <cell r="CT1430"/>
          <cell r="CU1430"/>
          <cell r="CV1430"/>
          <cell r="CW1430"/>
        </row>
        <row r="1431">
          <cell r="CP1431"/>
          <cell r="CQ1431"/>
          <cell r="CR1431"/>
          <cell r="CS1431"/>
          <cell r="CT1431"/>
          <cell r="CU1431"/>
          <cell r="CV1431"/>
          <cell r="CW1431"/>
        </row>
        <row r="1432">
          <cell r="CP1432"/>
          <cell r="CQ1432"/>
          <cell r="CR1432"/>
          <cell r="CS1432"/>
          <cell r="CT1432"/>
          <cell r="CU1432"/>
          <cell r="CV1432"/>
          <cell r="CW1432"/>
        </row>
        <row r="1433">
          <cell r="CP1433"/>
          <cell r="CQ1433"/>
          <cell r="CR1433"/>
          <cell r="CS1433"/>
          <cell r="CT1433"/>
          <cell r="CU1433"/>
          <cell r="CV1433"/>
          <cell r="CW1433"/>
        </row>
        <row r="1434">
          <cell r="CP1434"/>
          <cell r="CQ1434"/>
          <cell r="CR1434"/>
          <cell r="CS1434"/>
          <cell r="CT1434"/>
          <cell r="CU1434"/>
          <cell r="CV1434"/>
          <cell r="CW1434"/>
        </row>
        <row r="1435">
          <cell r="CP1435"/>
          <cell r="CQ1435"/>
          <cell r="CR1435"/>
          <cell r="CS1435"/>
          <cell r="CT1435"/>
          <cell r="CU1435"/>
          <cell r="CV1435"/>
          <cell r="CW1435"/>
        </row>
        <row r="1436">
          <cell r="CP1436"/>
          <cell r="CQ1436"/>
          <cell r="CR1436"/>
          <cell r="CS1436"/>
          <cell r="CT1436"/>
          <cell r="CU1436"/>
          <cell r="CV1436"/>
          <cell r="CW1436"/>
        </row>
        <row r="1437">
          <cell r="CP1437"/>
          <cell r="CQ1437"/>
          <cell r="CR1437"/>
          <cell r="CS1437"/>
          <cell r="CT1437"/>
          <cell r="CU1437"/>
          <cell r="CV1437"/>
          <cell r="CW1437"/>
        </row>
        <row r="1438">
          <cell r="CP1438"/>
          <cell r="CQ1438"/>
          <cell r="CR1438"/>
          <cell r="CS1438"/>
          <cell r="CT1438"/>
          <cell r="CU1438"/>
          <cell r="CV1438"/>
          <cell r="CW1438"/>
        </row>
        <row r="1439">
          <cell r="CP1439"/>
          <cell r="CQ1439"/>
          <cell r="CR1439"/>
          <cell r="CS1439"/>
          <cell r="CT1439"/>
          <cell r="CU1439"/>
          <cell r="CV1439"/>
          <cell r="CW1439"/>
        </row>
        <row r="1440">
          <cell r="CP1440"/>
          <cell r="CQ1440"/>
          <cell r="CR1440"/>
          <cell r="CS1440"/>
          <cell r="CT1440"/>
          <cell r="CU1440"/>
          <cell r="CV1440"/>
          <cell r="CW1440"/>
        </row>
        <row r="1441">
          <cell r="CP1441"/>
          <cell r="CQ1441"/>
          <cell r="CR1441"/>
          <cell r="CS1441"/>
          <cell r="CT1441"/>
          <cell r="CU1441"/>
          <cell r="CV1441"/>
          <cell r="CW1441"/>
        </row>
        <row r="1442">
          <cell r="CP1442"/>
          <cell r="CQ1442"/>
          <cell r="CR1442"/>
          <cell r="CS1442"/>
          <cell r="CT1442"/>
          <cell r="CU1442"/>
          <cell r="CV1442"/>
          <cell r="CW1442"/>
        </row>
        <row r="1443">
          <cell r="CP1443"/>
          <cell r="CQ1443"/>
          <cell r="CR1443"/>
          <cell r="CS1443"/>
          <cell r="CT1443"/>
          <cell r="CU1443"/>
          <cell r="CV1443"/>
          <cell r="CW1443"/>
        </row>
        <row r="1444">
          <cell r="CP1444"/>
          <cell r="CQ1444"/>
          <cell r="CR1444"/>
          <cell r="CS1444"/>
          <cell r="CT1444"/>
          <cell r="CU1444"/>
          <cell r="CV1444"/>
          <cell r="CW1444"/>
        </row>
        <row r="1445">
          <cell r="CP1445"/>
          <cell r="CQ1445"/>
          <cell r="CR1445"/>
          <cell r="CS1445"/>
          <cell r="CT1445"/>
          <cell r="CU1445"/>
          <cell r="CV1445"/>
          <cell r="CW1445"/>
        </row>
        <row r="1446">
          <cell r="CP1446"/>
          <cell r="CQ1446"/>
          <cell r="CR1446"/>
          <cell r="CS1446"/>
          <cell r="CT1446"/>
          <cell r="CU1446"/>
          <cell r="CV1446"/>
          <cell r="CW1446"/>
        </row>
        <row r="1447">
          <cell r="CP1447"/>
          <cell r="CQ1447"/>
          <cell r="CR1447"/>
          <cell r="CS1447"/>
          <cell r="CT1447"/>
          <cell r="CU1447"/>
          <cell r="CV1447"/>
          <cell r="CW1447"/>
        </row>
        <row r="1448">
          <cell r="CP1448"/>
          <cell r="CQ1448"/>
          <cell r="CR1448"/>
          <cell r="CS1448"/>
          <cell r="CT1448"/>
          <cell r="CU1448"/>
          <cell r="CV1448"/>
          <cell r="CW1448"/>
        </row>
        <row r="1449">
          <cell r="CP1449"/>
          <cell r="CQ1449"/>
          <cell r="CR1449"/>
          <cell r="CS1449"/>
          <cell r="CT1449"/>
          <cell r="CU1449"/>
          <cell r="CV1449"/>
          <cell r="CW1449"/>
        </row>
        <row r="1450">
          <cell r="CP1450"/>
          <cell r="CQ1450"/>
          <cell r="CR1450"/>
          <cell r="CS1450"/>
          <cell r="CT1450"/>
          <cell r="CU1450"/>
          <cell r="CV1450"/>
          <cell r="CW1450"/>
        </row>
        <row r="1451">
          <cell r="CP1451"/>
          <cell r="CQ1451"/>
          <cell r="CR1451"/>
          <cell r="CS1451"/>
          <cell r="CT1451"/>
          <cell r="CU1451"/>
          <cell r="CV1451"/>
          <cell r="CW1451"/>
        </row>
        <row r="1452">
          <cell r="CP1452"/>
          <cell r="CQ1452"/>
          <cell r="CR1452"/>
          <cell r="CS1452"/>
          <cell r="CT1452"/>
          <cell r="CU1452"/>
          <cell r="CV1452"/>
          <cell r="CW1452"/>
        </row>
        <row r="1453">
          <cell r="CP1453"/>
          <cell r="CQ1453"/>
          <cell r="CR1453"/>
          <cell r="CS1453"/>
          <cell r="CT1453"/>
          <cell r="CU1453"/>
          <cell r="CV1453"/>
          <cell r="CW1453"/>
        </row>
        <row r="1454">
          <cell r="CP1454"/>
          <cell r="CQ1454"/>
          <cell r="CR1454"/>
          <cell r="CS1454"/>
          <cell r="CT1454"/>
          <cell r="CU1454"/>
          <cell r="CV1454"/>
          <cell r="CW1454"/>
        </row>
        <row r="1455">
          <cell r="CP1455"/>
          <cell r="CQ1455"/>
          <cell r="CR1455"/>
          <cell r="CS1455"/>
          <cell r="CT1455"/>
          <cell r="CU1455"/>
          <cell r="CV1455"/>
          <cell r="CW1455"/>
        </row>
        <row r="1456">
          <cell r="CP1456"/>
          <cell r="CQ1456"/>
          <cell r="CR1456"/>
          <cell r="CS1456"/>
          <cell r="CT1456"/>
          <cell r="CU1456"/>
          <cell r="CV1456"/>
          <cell r="CW1456"/>
        </row>
        <row r="1457">
          <cell r="CP1457"/>
          <cell r="CQ1457"/>
          <cell r="CR1457"/>
          <cell r="CS1457"/>
          <cell r="CT1457"/>
          <cell r="CU1457"/>
          <cell r="CV1457"/>
          <cell r="CW1457"/>
        </row>
        <row r="1458">
          <cell r="CP1458"/>
          <cell r="CQ1458"/>
          <cell r="CR1458"/>
          <cell r="CS1458"/>
          <cell r="CT1458"/>
          <cell r="CU1458"/>
          <cell r="CV1458"/>
          <cell r="CW1458"/>
        </row>
        <row r="1459">
          <cell r="CP1459"/>
          <cell r="CQ1459"/>
          <cell r="CR1459"/>
          <cell r="CS1459"/>
          <cell r="CT1459"/>
          <cell r="CU1459"/>
          <cell r="CV1459"/>
          <cell r="CW1459"/>
        </row>
        <row r="1460">
          <cell r="CP1460"/>
          <cell r="CQ1460"/>
          <cell r="CR1460"/>
          <cell r="CS1460"/>
          <cell r="CT1460"/>
          <cell r="CU1460"/>
          <cell r="CV1460"/>
          <cell r="CW1460"/>
        </row>
        <row r="1461">
          <cell r="CP1461"/>
          <cell r="CQ1461"/>
          <cell r="CR1461"/>
          <cell r="CS1461"/>
          <cell r="CT1461"/>
          <cell r="CU1461"/>
          <cell r="CV1461"/>
          <cell r="CW1461"/>
        </row>
        <row r="1462">
          <cell r="CP1462"/>
          <cell r="CQ1462"/>
          <cell r="CR1462"/>
          <cell r="CS1462"/>
          <cell r="CT1462"/>
          <cell r="CU1462"/>
          <cell r="CV1462"/>
          <cell r="CW1462"/>
        </row>
        <row r="1463">
          <cell r="CP1463"/>
          <cell r="CQ1463"/>
          <cell r="CR1463"/>
          <cell r="CS1463"/>
          <cell r="CT1463"/>
          <cell r="CU1463"/>
          <cell r="CV1463"/>
          <cell r="CW1463"/>
        </row>
        <row r="1464">
          <cell r="CP1464"/>
          <cell r="CQ1464"/>
          <cell r="CR1464"/>
          <cell r="CS1464"/>
          <cell r="CT1464"/>
          <cell r="CU1464"/>
          <cell r="CV1464"/>
          <cell r="CW1464"/>
        </row>
        <row r="1465">
          <cell r="CP1465"/>
          <cell r="CQ1465"/>
          <cell r="CR1465"/>
          <cell r="CS1465"/>
          <cell r="CT1465"/>
          <cell r="CU1465"/>
          <cell r="CV1465"/>
          <cell r="CW1465"/>
        </row>
        <row r="1466">
          <cell r="CP1466"/>
          <cell r="CQ1466"/>
          <cell r="CR1466"/>
          <cell r="CS1466"/>
          <cell r="CT1466"/>
          <cell r="CU1466"/>
          <cell r="CV1466"/>
          <cell r="CW1466"/>
        </row>
        <row r="1467">
          <cell r="CP1467"/>
          <cell r="CQ1467"/>
          <cell r="CR1467"/>
          <cell r="CS1467"/>
          <cell r="CT1467"/>
          <cell r="CU1467"/>
          <cell r="CV1467"/>
          <cell r="CW1467"/>
        </row>
        <row r="1468">
          <cell r="CP1468"/>
          <cell r="CQ1468"/>
          <cell r="CR1468"/>
          <cell r="CS1468"/>
          <cell r="CT1468"/>
          <cell r="CU1468"/>
          <cell r="CV1468"/>
          <cell r="CW1468"/>
        </row>
        <row r="1469">
          <cell r="CP1469"/>
          <cell r="CQ1469"/>
          <cell r="CR1469"/>
          <cell r="CS1469"/>
          <cell r="CT1469"/>
          <cell r="CU1469"/>
          <cell r="CV1469"/>
          <cell r="CW1469"/>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9.25">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3" t="e">
        <f>#REF!</f>
        <v>#REF!</v>
      </c>
    </row>
    <row r="6" spans="1:26">
      <c r="A6" s="116" t="s">
        <v>157</v>
      </c>
      <c r="B6" s="55"/>
      <c r="C6" s="55"/>
      <c r="D6" s="55"/>
      <c r="E6" s="55"/>
      <c r="F6" s="55"/>
      <c r="G6" s="55"/>
      <c r="H6" s="55"/>
      <c r="I6" s="55"/>
      <c r="J6" s="55"/>
      <c r="K6" s="55"/>
      <c r="L6" s="55"/>
      <c r="M6" s="55"/>
      <c r="N6" s="55"/>
      <c r="O6" s="55"/>
      <c r="P6" s="55"/>
      <c r="Q6" s="55"/>
      <c r="S6" s="131"/>
      <c r="Y6" s="234"/>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4"/>
    </row>
    <row r="8" spans="1:26">
      <c r="A8" s="107"/>
      <c r="C8" s="244" t="s">
        <v>199</v>
      </c>
      <c r="D8" s="244"/>
      <c r="E8" s="244"/>
      <c r="F8" s="244"/>
      <c r="G8" s="244"/>
      <c r="H8" s="244"/>
      <c r="I8" s="244"/>
      <c r="J8" s="244"/>
      <c r="K8" s="244"/>
      <c r="L8" s="244"/>
      <c r="M8" s="244"/>
      <c r="N8" s="244"/>
      <c r="O8" s="244"/>
      <c r="P8" s="244"/>
      <c r="Q8" s="75" t="s">
        <v>118</v>
      </c>
      <c r="S8" s="79"/>
      <c r="V8" s="76"/>
      <c r="Y8" s="234"/>
    </row>
    <row r="9" spans="1:26">
      <c r="A9" s="245" t="s">
        <v>116</v>
      </c>
      <c r="B9" s="245"/>
      <c r="S9" s="79" t="s">
        <v>196</v>
      </c>
      <c r="V9" s="76"/>
      <c r="X9" s="95"/>
      <c r="Y9" s="235"/>
    </row>
    <row r="10" spans="1:26">
      <c r="A10" s="245"/>
      <c r="B10" s="245"/>
      <c r="C10" s="244" t="s">
        <v>201</v>
      </c>
      <c r="D10" s="244"/>
      <c r="E10" s="244"/>
      <c r="F10" s="244"/>
      <c r="G10" s="244"/>
      <c r="H10" s="244"/>
      <c r="I10" s="244"/>
      <c r="J10" s="244"/>
      <c r="K10" s="244"/>
      <c r="L10" s="244"/>
      <c r="M10" s="244"/>
      <c r="N10" s="244"/>
      <c r="O10" s="244"/>
      <c r="P10" s="244"/>
      <c r="Q10" s="75" t="s">
        <v>119</v>
      </c>
      <c r="S10" s="134" t="s">
        <v>198</v>
      </c>
      <c r="T10" s="133" t="e">
        <f>#REF!</f>
        <v>#REF!</v>
      </c>
      <c r="U10" s="95"/>
      <c r="V10" s="95"/>
      <c r="W10" s="95"/>
      <c r="X10" s="236"/>
      <c r="Y10" s="236"/>
    </row>
    <row r="11" spans="1:26">
      <c r="A11" s="107"/>
      <c r="E11" s="106"/>
      <c r="S11" s="79" t="s">
        <v>197</v>
      </c>
      <c r="T11" s="79"/>
      <c r="U11" s="79"/>
      <c r="V11" s="79"/>
      <c r="X11" s="236"/>
      <c r="Y11" s="236"/>
    </row>
    <row r="12" spans="1:26" ht="21.75" customHeight="1">
      <c r="A12" s="107"/>
      <c r="O12" s="108"/>
      <c r="P12" s="108"/>
      <c r="Q12" s="108"/>
      <c r="R12" s="108"/>
      <c r="S12" s="134" t="s">
        <v>198</v>
      </c>
      <c r="T12" s="241" t="e">
        <f>#REF!</f>
        <v>#REF!</v>
      </c>
      <c r="U12" s="241"/>
      <c r="V12" s="241"/>
      <c r="W12" s="241"/>
      <c r="X12" s="237"/>
      <c r="Y12" s="237"/>
    </row>
    <row r="13" spans="1:26" ht="21.75" customHeight="1" thickBot="1">
      <c r="A13" s="107" t="s">
        <v>158</v>
      </c>
      <c r="F13" s="244" t="s">
        <v>159</v>
      </c>
      <c r="G13" s="244"/>
      <c r="H13" s="244"/>
      <c r="I13" s="244"/>
      <c r="J13" s="244"/>
      <c r="K13" s="244"/>
      <c r="L13" s="244"/>
      <c r="M13" s="244"/>
      <c r="N13" s="244"/>
      <c r="O13" s="244"/>
      <c r="P13" s="244"/>
      <c r="S13" s="130"/>
      <c r="T13" s="130"/>
      <c r="U13" s="128"/>
      <c r="V13" s="128"/>
      <c r="W13" s="128"/>
      <c r="X13" s="240" t="e">
        <f>#REF!</f>
        <v>#REF!</v>
      </c>
      <c r="Y13" s="240"/>
    </row>
    <row r="14" spans="1:26">
      <c r="A14" s="107"/>
      <c r="S14" s="129"/>
      <c r="T14" s="129"/>
      <c r="U14" s="238" t="e">
        <f>#REF!</f>
        <v>#REF!</v>
      </c>
      <c r="V14" s="238"/>
      <c r="W14" s="238"/>
      <c r="X14" s="239"/>
      <c r="Y14" s="76" t="s">
        <v>132</v>
      </c>
    </row>
    <row r="15" spans="1:26" ht="23.25">
      <c r="A15" s="120" t="s">
        <v>160</v>
      </c>
    </row>
    <row r="16" spans="1:26">
      <c r="B16" s="75" t="s">
        <v>161</v>
      </c>
      <c r="C16" s="118" t="s">
        <v>186</v>
      </c>
      <c r="D16" s="118"/>
      <c r="E16" s="118"/>
      <c r="F16" s="118"/>
      <c r="G16" s="118"/>
      <c r="H16" s="118"/>
      <c r="I16" s="75" t="s">
        <v>62</v>
      </c>
      <c r="J16" s="243" t="e">
        <f>#REF!</f>
        <v>#REF!</v>
      </c>
      <c r="K16" s="243"/>
      <c r="L16" s="243"/>
      <c r="M16" s="243"/>
      <c r="N16" s="243"/>
      <c r="O16" s="75" t="s">
        <v>99</v>
      </c>
      <c r="P16" s="232" t="e">
        <f>#REF!</f>
        <v>#REF!</v>
      </c>
      <c r="Q16" s="232"/>
      <c r="R16" s="231" t="s">
        <v>187</v>
      </c>
      <c r="S16" s="231"/>
      <c r="T16" s="117"/>
      <c r="U16" s="117"/>
      <c r="V16" s="117"/>
      <c r="W16" s="117"/>
      <c r="X16" s="117"/>
      <c r="Y16" s="117"/>
      <c r="Z16" s="118"/>
    </row>
    <row r="17" spans="1:26">
      <c r="B17" s="75" t="s">
        <v>162</v>
      </c>
      <c r="C17" s="118"/>
      <c r="D17" s="118"/>
      <c r="E17" s="118"/>
      <c r="F17" s="118"/>
      <c r="G17" s="118"/>
      <c r="H17" s="118"/>
      <c r="I17" s="75" t="s">
        <v>62</v>
      </c>
      <c r="J17" s="243"/>
      <c r="K17" s="243"/>
      <c r="L17" s="243"/>
      <c r="M17" s="243"/>
      <c r="N17" s="243"/>
      <c r="O17" s="75" t="s">
        <v>99</v>
      </c>
      <c r="P17" s="232"/>
      <c r="Q17" s="232"/>
      <c r="R17" s="231" t="s">
        <v>187</v>
      </c>
      <c r="S17" s="231"/>
      <c r="T17" s="117"/>
      <c r="U17" s="117"/>
      <c r="V17" s="117"/>
      <c r="W17" s="117"/>
      <c r="X17" s="117"/>
      <c r="Y17" s="117"/>
      <c r="Z17" s="118"/>
    </row>
    <row r="18" spans="1:26">
      <c r="B18" s="75" t="s">
        <v>163</v>
      </c>
      <c r="C18" s="118"/>
      <c r="D18" s="118"/>
      <c r="E18" s="118"/>
      <c r="F18" s="118"/>
      <c r="G18" s="118"/>
      <c r="H18" s="118"/>
      <c r="I18" s="75" t="s">
        <v>62</v>
      </c>
      <c r="J18" s="243"/>
      <c r="K18" s="243"/>
      <c r="L18" s="243"/>
      <c r="M18" s="243"/>
      <c r="N18" s="243"/>
      <c r="O18" s="75" t="s">
        <v>99</v>
      </c>
      <c r="P18" s="232"/>
      <c r="Q18" s="232"/>
      <c r="R18" s="231" t="s">
        <v>187</v>
      </c>
      <c r="S18" s="231"/>
      <c r="T18" s="117"/>
      <c r="U18" s="117"/>
      <c r="V18" s="117"/>
      <c r="W18" s="117"/>
      <c r="X18" s="117"/>
      <c r="Y18" s="117"/>
      <c r="Z18" s="118"/>
    </row>
    <row r="19" spans="1:26">
      <c r="A19" s="79"/>
      <c r="B19" s="75" t="s">
        <v>164</v>
      </c>
      <c r="C19" s="118"/>
      <c r="D19" s="118"/>
      <c r="E19" s="118"/>
      <c r="F19" s="118"/>
      <c r="G19" s="118"/>
      <c r="H19" s="118"/>
      <c r="I19" s="75" t="s">
        <v>62</v>
      </c>
      <c r="J19" s="243"/>
      <c r="K19" s="243"/>
      <c r="L19" s="243"/>
      <c r="M19" s="243"/>
      <c r="N19" s="243"/>
      <c r="O19" s="75" t="s">
        <v>99</v>
      </c>
      <c r="P19" s="232"/>
      <c r="Q19" s="232"/>
      <c r="R19" s="231" t="s">
        <v>187</v>
      </c>
      <c r="S19" s="231"/>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2"/>
      <c r="G32" s="242"/>
      <c r="H32" s="242"/>
      <c r="I32" s="242"/>
      <c r="J32" s="75" t="s">
        <v>180</v>
      </c>
      <c r="O32" s="75" t="s">
        <v>182</v>
      </c>
      <c r="Q32" s="123"/>
      <c r="R32" s="123"/>
      <c r="S32" s="123"/>
      <c r="T32" s="124" t="s">
        <v>184</v>
      </c>
      <c r="U32" s="87" t="s">
        <v>183</v>
      </c>
      <c r="V32" s="87"/>
      <c r="W32" s="125"/>
      <c r="X32" s="125"/>
      <c r="Y32" s="125"/>
    </row>
    <row r="33" spans="1:25">
      <c r="A33" s="124" t="s">
        <v>184</v>
      </c>
      <c r="B33" s="75" t="s">
        <v>185</v>
      </c>
      <c r="F33" s="242"/>
      <c r="G33" s="242"/>
      <c r="H33" s="242"/>
      <c r="I33" s="242"/>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C16" sqref="C16"/>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243</v>
      </c>
      <c r="I1" s="246">
        <v>2818</v>
      </c>
    </row>
    <row r="2" spans="1:11">
      <c r="A2" s="143" t="s">
        <v>251</v>
      </c>
      <c r="B2" s="145" t="str" cm="1">
        <f t="array" ref="B2">_xlfn.IFS(I1&lt;850,VLOOKUP(I1,[1]บังคับคดี!$B:$ZZ,60,0),AND(I1&gt;=850,I1&lt;1435),VLOOKUP(I1,'[1]บังคับคดีใหม่ ปี2563-2564'!$B:$ZZ,63,0),I1&gt;=1435,VLOOKUP(I1,'[1]สืบทรัพย์ ปี 2564-25666'!$B:$ZZ,71,0))</f>
        <v>นายสิทธิโชค ดาราวงษ์</v>
      </c>
      <c r="C2" s="175" t="s">
        <v>73</v>
      </c>
      <c r="D2" s="145" t="str" cm="1">
        <f t="array" ref="D2">_xlfn.IFS(I1&lt;850,VLOOKUP(I1,[1]บังคับคดี!$B:$ZZ,10,0),AND(I1&gt;=850,I1&lt;1435),VLOOKUP(I1,'[1]บังคับคดีใหม่ ปี2563-2564'!$B:$ZZ,11,0),I1&gt;=1435,VLOOKUP(I1,'[1]สืบทรัพย์ ปี 2564-25666'!$B:$ZZ,11,0))</f>
        <v>มีโชค พลาซ่า</v>
      </c>
      <c r="E2" s="153" t="s">
        <v>256</v>
      </c>
      <c r="F2" s="145">
        <v>2</v>
      </c>
      <c r="I2" s="246"/>
    </row>
    <row r="3" spans="1:11">
      <c r="A3" s="143" t="s">
        <v>252</v>
      </c>
      <c r="B3" s="144" t="str" cm="1">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cm="1">
        <f t="array" ref="D3">_xlfn.IFS(I1&lt;850,VLOOKUP(I1,[1]บังคับคดี!$B:$ZZ,59,0),AND(I1&gt;=850,I1&lt;1435),VLOOKUP(I1,'[1]บังคับคดีใหม่ ปี2563-2564'!$B:$ZZ,64,0),I1&gt;=1435,VLOOKUP(I1,'[1]สืบทรัพย์ ปี 2564-25666'!$B:$ZZ,72,0))</f>
        <v>0</v>
      </c>
      <c r="E3" s="153" t="s">
        <v>255</v>
      </c>
      <c r="F3" s="149"/>
      <c r="I3" s="246"/>
    </row>
    <row r="4" spans="1:11">
      <c r="A4" s="143" t="s">
        <v>253</v>
      </c>
      <c r="B4" s="146" cm="1">
        <f t="array" ref="B4">_xlfn.IFS(I1&lt;850,VLOOKUP(I1,[1]บังคับคดี!$B:$ZZ,5,0),AND(I1&gt;=850,I1&lt;1435),VLOOKUP(I1,'[1]บังคับคดีใหม่ ปี2563-2564'!$B:$ZZ,6,0),I1&gt;=1435,VLOOKUP(I1,'[1]สืบทรัพย์ ปี 2564-25666'!$B:$ZZ,6,0))</f>
        <v>800095595230</v>
      </c>
      <c r="C4" s="176" t="s">
        <v>264</v>
      </c>
      <c r="D4" s="219">
        <v>243438</v>
      </c>
      <c r="E4" s="222" t="s">
        <v>336</v>
      </c>
      <c r="F4" s="219"/>
      <c r="I4" s="157" t="s">
        <v>245</v>
      </c>
    </row>
    <row r="5" spans="1:11">
      <c r="A5" s="143" t="s">
        <v>254</v>
      </c>
      <c r="B5" s="144" t="str" cm="1">
        <f t="array" ref="B5">_xlfn.IFS(I1&lt;850,VLOOKUP(I1,[1]บังคับคดี!$B:$ZZ,17,0),AND(I1&gt;=850,I1&lt;1435),VLOOKUP(I1,'[1]บังคับคดีใหม่ ปี2563-2564'!$B:$ZZ,18,0),I1&gt;=1435,VLOOKUP(I1,'[1]สืบทรัพย์ ปี 2564-25666'!$B:$ZZ,18,0))</f>
        <v>แขวงเชียงดาว</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ผบE465/2566</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ผบE578/2566</v>
      </c>
      <c r="I5" s="157" t="s">
        <v>257</v>
      </c>
    </row>
    <row r="6" spans="1:11">
      <c r="A6" s="153" t="s">
        <v>337</v>
      </c>
      <c r="B6" s="171">
        <v>29980.37</v>
      </c>
      <c r="C6" s="225" t="s">
        <v>346</v>
      </c>
      <c r="D6" s="148">
        <v>243990</v>
      </c>
    </row>
    <row r="7" spans="1:11">
      <c r="A7" s="153"/>
      <c r="B7" s="190"/>
      <c r="D7" s="191"/>
    </row>
    <row r="8" spans="1:11">
      <c r="A8" s="153" t="s">
        <v>277</v>
      </c>
      <c r="B8" s="145" t="s">
        <v>348</v>
      </c>
      <c r="C8" s="175" t="s">
        <v>315</v>
      </c>
      <c r="D8" s="145">
        <v>27</v>
      </c>
      <c r="E8" s="175" t="s">
        <v>278</v>
      </c>
      <c r="F8" s="192">
        <v>1560100415109</v>
      </c>
      <c r="G8"/>
    </row>
    <row r="9" spans="1:11">
      <c r="A9" s="153" t="s">
        <v>325</v>
      </c>
      <c r="B9" s="220">
        <v>243912</v>
      </c>
      <c r="D9"/>
    </row>
    <row r="10" spans="1:11">
      <c r="A10" s="153"/>
      <c r="B10"/>
      <c r="C10"/>
      <c r="D10"/>
    </row>
    <row r="11" spans="1:11">
      <c r="A11" s="155" t="s">
        <v>244</v>
      </c>
      <c r="B11" s="160" t="s">
        <v>347</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350</v>
      </c>
      <c r="C12" s="203">
        <v>1509900673984</v>
      </c>
      <c r="D12" s="152"/>
      <c r="E12" s="158"/>
      <c r="F12" s="169"/>
      <c r="G12" s="152"/>
      <c r="I12" s="247" t="s">
        <v>242</v>
      </c>
      <c r="J12" s="247"/>
      <c r="K12" s="247"/>
    </row>
    <row r="13" spans="1:11" s="151" customFormat="1">
      <c r="A13" s="165" t="str">
        <f>IF(B14="","คู่สมรส","คู่สมรสจำเลยที่ 1")</f>
        <v>คู่สมรสจำเลยที่ 1</v>
      </c>
      <c r="B13" s="158" t="s">
        <v>152</v>
      </c>
      <c r="C13" s="203" t="s">
        <v>152</v>
      </c>
      <c r="D13" s="152"/>
      <c r="E13" s="158"/>
      <c r="F13" s="169"/>
      <c r="G13" s="152"/>
      <c r="I13" s="247"/>
      <c r="J13" s="247"/>
      <c r="K13" s="247"/>
    </row>
    <row r="14" spans="1:11" s="151" customFormat="1">
      <c r="A14" s="165" t="s">
        <v>212</v>
      </c>
      <c r="B14" s="158" t="s">
        <v>351</v>
      </c>
      <c r="C14" s="203">
        <v>3309900225459</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c r="C16" s="203"/>
      <c r="D16" s="152"/>
      <c r="E16" s="158"/>
      <c r="F16" s="169"/>
      <c r="G16" s="152"/>
      <c r="I16" s="166" t="s">
        <v>338</v>
      </c>
      <c r="J16" s="166"/>
      <c r="K16" s="166"/>
    </row>
    <row r="17" spans="1:12" s="151" customFormat="1">
      <c r="A17" s="165" t="s">
        <v>215</v>
      </c>
      <c r="B17" s="158" t="s">
        <v>152</v>
      </c>
      <c r="C17" s="203" t="s">
        <v>152</v>
      </c>
      <c r="D17" s="152" t="s">
        <v>152</v>
      </c>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2818 - รายงานผลสืบทรัพย์ ราย นายสิทธิโชค ดาราวงษ์ สาขามีโชค พลาซ่า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27" sqref="A27:F28"/>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2568</v>
      </c>
      <c r="AM1"/>
    </row>
    <row r="2" spans="1:43" ht="23.25">
      <c r="A2" s="248" t="str">
        <f>CONCATENATE("รายงานการสืบทรัพย์ (ข้อมูล ณ วันที่ ",TEXT(Sheet1!D6,"d ดดดด yyyy"),")")</f>
        <v>รายงานการสืบทรัพย์ (ข้อมูล ณ วันที่ 7 มกราคม 2568)</v>
      </c>
      <c r="B2" s="248"/>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344</v>
      </c>
      <c r="B4" s="137"/>
      <c r="E4" s="253" t="str">
        <f>Sheet1!B2</f>
        <v>นายสิทธิโชค ดาราวงษ์</v>
      </c>
      <c r="F4" s="253"/>
      <c r="G4" s="253"/>
      <c r="H4" s="253"/>
      <c r="I4" s="253"/>
      <c r="J4" s="253"/>
      <c r="K4" s="253"/>
      <c r="L4" s="253"/>
      <c r="M4" s="253"/>
      <c r="N4" s="253"/>
      <c r="O4" s="253"/>
      <c r="P4" s="253"/>
      <c r="Q4" s="253"/>
      <c r="R4" s="253"/>
      <c r="S4" s="253"/>
      <c r="T4" s="253"/>
      <c r="U4" s="252" t="s">
        <v>73</v>
      </c>
      <c r="V4" s="252"/>
      <c r="W4" s="253" t="str">
        <f>Sheet1!D2</f>
        <v>มีโชค พลาซ่า</v>
      </c>
      <c r="X4" s="253"/>
      <c r="Y4" s="253"/>
      <c r="Z4" s="253"/>
      <c r="AA4" s="253"/>
      <c r="AB4" s="253"/>
      <c r="AC4" s="253"/>
      <c r="AD4" s="253"/>
      <c r="AE4" s="253"/>
      <c r="AF4" s="253"/>
      <c r="AG4" s="253"/>
      <c r="AH4" s="253"/>
      <c r="AI4" s="253"/>
      <c r="AJ4" s="253"/>
      <c r="AK4" s="138"/>
      <c r="AL4" s="186" t="s">
        <v>261</v>
      </c>
      <c r="AM4" s="185" t="s">
        <v>343</v>
      </c>
      <c r="AO4" s="161" t="s">
        <v>241</v>
      </c>
      <c r="AP4" s="138"/>
      <c r="AQ4" s="138"/>
    </row>
    <row r="5" spans="1:43">
      <c r="A5" s="19" t="s">
        <v>206</v>
      </c>
      <c r="B5" s="137"/>
      <c r="D5" s="253" t="str">
        <f>Sheet1!B3</f>
        <v>สินเชื่อธนาคารประชาชน</v>
      </c>
      <c r="E5" s="253"/>
      <c r="F5" s="253"/>
      <c r="G5" s="253"/>
      <c r="H5" s="253"/>
      <c r="I5" s="253"/>
      <c r="J5" s="253"/>
      <c r="K5" s="253"/>
      <c r="L5" s="253"/>
      <c r="M5" s="253"/>
      <c r="N5" s="253"/>
      <c r="O5" s="253"/>
      <c r="P5" s="253"/>
      <c r="Q5" s="253"/>
      <c r="R5" s="253"/>
      <c r="S5" s="252" t="s">
        <v>208</v>
      </c>
      <c r="T5" s="252"/>
      <c r="U5" s="252"/>
      <c r="V5" s="252"/>
      <c r="W5" s="251" t="str">
        <f>IF(OR(Sheet1!D3=0,Sheet1!D3="-"),"-",Sheet1!D3)</f>
        <v>-</v>
      </c>
      <c r="X5" s="251"/>
      <c r="Y5" s="251"/>
      <c r="Z5" s="251"/>
      <c r="AA5" s="251"/>
      <c r="AB5" s="251"/>
      <c r="AC5" s="251"/>
      <c r="AD5" s="251"/>
      <c r="AE5" s="251"/>
      <c r="AF5" s="251"/>
      <c r="AG5" s="251"/>
      <c r="AH5" s="251"/>
      <c r="AI5" s="251"/>
      <c r="AJ5" s="251"/>
      <c r="AK5" s="138"/>
      <c r="AL5" s="151" t="str">
        <f>CONCATENATE(Sheet1!I1,"(",RIGHT(AL1,2),") - รายงานผลสืบทรัพย์ ราย ",Sheet1!B2," ",Sheet1!C2,Sheet1!D2," (สืบรอบที่ ",Sheet1!F2,")",IF(Sheet1!B33=""," - ไม่พบทรัพย์",""))</f>
        <v>2818(68) - รายงานผลสืบทรัพย์ ราย นายสิทธิโชค ดาราวงษ์ สาขามีโชค พลาซ่า (สืบรอบที่ 2) - ไม่พบทรัพย์</v>
      </c>
      <c r="AM5" s="138"/>
      <c r="AO5" s="162" t="s">
        <v>258</v>
      </c>
      <c r="AP5" s="138"/>
      <c r="AQ5" s="138"/>
    </row>
    <row r="6" spans="1:43">
      <c r="A6" s="19" t="s">
        <v>207</v>
      </c>
      <c r="B6" s="137"/>
      <c r="F6" s="257">
        <f>Sheet1!B4</f>
        <v>800095595230</v>
      </c>
      <c r="G6" s="258"/>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8"/>
      <c r="AG6" s="258"/>
      <c r="AH6" s="258"/>
      <c r="AI6" s="258"/>
      <c r="AJ6" s="258"/>
      <c r="AK6" s="138"/>
      <c r="AL6" s="2" t="s">
        <v>342</v>
      </c>
      <c r="AO6" s="162" t="s">
        <v>250</v>
      </c>
      <c r="AP6" s="138"/>
      <c r="AQ6" s="138"/>
    </row>
    <row r="7" spans="1:43">
      <c r="A7" s="19" t="s">
        <v>63</v>
      </c>
      <c r="B7" s="137"/>
      <c r="C7" s="253" t="str">
        <f>Sheet1!B5</f>
        <v>แขวงเชียงดาว</v>
      </c>
      <c r="D7" s="253"/>
      <c r="E7" s="253"/>
      <c r="F7" s="253"/>
      <c r="G7" s="253"/>
      <c r="H7" s="253"/>
      <c r="I7" s="253"/>
      <c r="J7" s="253"/>
      <c r="K7" s="277" t="s">
        <v>209</v>
      </c>
      <c r="L7" s="277"/>
      <c r="M7" s="277"/>
      <c r="N7" s="277"/>
      <c r="O7" s="277"/>
      <c r="P7" s="277"/>
      <c r="Q7" s="254" t="str">
        <f>Sheet1!D5</f>
        <v>ผบE465/2566</v>
      </c>
      <c r="R7" s="254"/>
      <c r="S7" s="254"/>
      <c r="T7" s="254"/>
      <c r="U7" s="254"/>
      <c r="V7" s="254"/>
      <c r="W7" s="254"/>
      <c r="X7" s="276" t="s">
        <v>210</v>
      </c>
      <c r="Y7" s="276"/>
      <c r="Z7" s="276"/>
      <c r="AA7" s="276"/>
      <c r="AB7" s="276"/>
      <c r="AC7" s="276"/>
      <c r="AD7" s="254" t="str">
        <f>Sheet1!F5</f>
        <v>ผบE578/2566</v>
      </c>
      <c r="AE7" s="254"/>
      <c r="AF7" s="254"/>
      <c r="AG7" s="254"/>
      <c r="AH7" s="254"/>
      <c r="AI7" s="254"/>
      <c r="AJ7" s="254"/>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5" t="str">
        <f>Sheet1!B12</f>
        <v>นางสิทธิโชด ดาราวงษ์</v>
      </c>
      <c r="G9" s="255"/>
      <c r="H9" s="255"/>
      <c r="I9" s="255"/>
      <c r="J9" s="255"/>
      <c r="K9" s="255"/>
      <c r="L9" s="255"/>
      <c r="M9" s="255"/>
      <c r="N9" s="255"/>
      <c r="O9" s="255"/>
      <c r="P9" s="255"/>
      <c r="Q9" s="255"/>
      <c r="R9" s="255"/>
      <c r="S9" s="2" t="str">
        <f>Sheet1!A13</f>
        <v>คู่สมรสจำเลยที่ 1</v>
      </c>
      <c r="Y9" s="256" t="str">
        <f>Sheet1!B13</f>
        <v>-</v>
      </c>
      <c r="Z9" s="256"/>
      <c r="AA9" s="256"/>
      <c r="AB9" s="256"/>
      <c r="AC9" s="256"/>
      <c r="AD9" s="256"/>
      <c r="AE9" s="256"/>
      <c r="AF9" s="256"/>
      <c r="AG9" s="256"/>
      <c r="AH9" s="256"/>
      <c r="AI9" s="256"/>
      <c r="AJ9" s="256"/>
      <c r="AK9" s="138"/>
      <c r="AN9" s="138"/>
      <c r="AO9" s="163" t="s">
        <v>235</v>
      </c>
      <c r="AP9" s="138"/>
      <c r="AQ9" s="138"/>
    </row>
    <row r="10" spans="1:43">
      <c r="A10" s="19"/>
      <c r="B10" s="2" t="s">
        <v>212</v>
      </c>
      <c r="F10" s="255" t="str">
        <f>Sheet1!B14</f>
        <v>นายเพทาย พิสุทธิศุภร</v>
      </c>
      <c r="G10" s="255"/>
      <c r="H10" s="255"/>
      <c r="I10" s="255"/>
      <c r="J10" s="255"/>
      <c r="K10" s="255"/>
      <c r="L10" s="255"/>
      <c r="M10" s="255"/>
      <c r="N10" s="255"/>
      <c r="O10" s="255"/>
      <c r="P10" s="255"/>
      <c r="Q10" s="255"/>
      <c r="R10" s="255"/>
      <c r="S10" s="2" t="s">
        <v>214</v>
      </c>
      <c r="Y10" s="256" t="str">
        <f>Sheet1!B15</f>
        <v>-</v>
      </c>
      <c r="Z10" s="256"/>
      <c r="AA10" s="256"/>
      <c r="AB10" s="256"/>
      <c r="AC10" s="256"/>
      <c r="AD10" s="256"/>
      <c r="AE10" s="256"/>
      <c r="AF10" s="256"/>
      <c r="AG10" s="256"/>
      <c r="AH10" s="256"/>
      <c r="AI10" s="256"/>
      <c r="AJ10" s="256"/>
      <c r="AK10" s="138"/>
      <c r="AN10" s="138"/>
      <c r="AO10" s="164" t="s">
        <v>236</v>
      </c>
      <c r="AP10" s="138"/>
      <c r="AQ10" s="138"/>
    </row>
    <row r="11" spans="1:43">
      <c r="A11" s="19"/>
      <c r="B11" s="2" t="s">
        <v>213</v>
      </c>
      <c r="F11" s="255">
        <f>Sheet1!B16</f>
        <v>0</v>
      </c>
      <c r="G11" s="255"/>
      <c r="H11" s="255"/>
      <c r="I11" s="255"/>
      <c r="J11" s="255"/>
      <c r="K11" s="255"/>
      <c r="L11" s="255"/>
      <c r="M11" s="255"/>
      <c r="N11" s="255"/>
      <c r="O11" s="255"/>
      <c r="P11" s="255"/>
      <c r="Q11" s="255"/>
      <c r="R11" s="255"/>
      <c r="S11" s="2" t="s">
        <v>215</v>
      </c>
      <c r="Y11" s="256" t="str">
        <f>Sheet1!B17</f>
        <v>-</v>
      </c>
      <c r="Z11" s="256"/>
      <c r="AA11" s="256"/>
      <c r="AB11" s="256"/>
      <c r="AC11" s="256"/>
      <c r="AD11" s="256"/>
      <c r="AE11" s="256"/>
      <c r="AF11" s="256"/>
      <c r="AG11" s="256"/>
      <c r="AH11" s="256"/>
      <c r="AI11" s="256"/>
      <c r="AJ11" s="256"/>
      <c r="AK11" s="138"/>
      <c r="AL11" s="138"/>
      <c r="AM11" s="138"/>
      <c r="AN11" s="138"/>
      <c r="AO11" s="164" t="s">
        <v>237</v>
      </c>
      <c r="AP11" s="138"/>
      <c r="AQ11" s="138"/>
    </row>
    <row r="12" spans="1:43" hidden="1">
      <c r="A12" s="19"/>
      <c r="B12" s="2" t="s">
        <v>216</v>
      </c>
      <c r="F12" s="255">
        <f>Sheet1!B18</f>
        <v>0</v>
      </c>
      <c r="G12" s="255"/>
      <c r="H12" s="255"/>
      <c r="I12" s="255"/>
      <c r="J12" s="255"/>
      <c r="K12" s="255"/>
      <c r="L12" s="255"/>
      <c r="M12" s="255"/>
      <c r="N12" s="255"/>
      <c r="O12" s="255"/>
      <c r="P12" s="255"/>
      <c r="Q12" s="255"/>
      <c r="R12" s="255"/>
      <c r="S12" s="2" t="s">
        <v>219</v>
      </c>
      <c r="Y12" s="256">
        <f>Sheet1!B19</f>
        <v>0</v>
      </c>
      <c r="Z12" s="256"/>
      <c r="AA12" s="256"/>
      <c r="AB12" s="256"/>
      <c r="AC12" s="256"/>
      <c r="AD12" s="256"/>
      <c r="AE12" s="256"/>
      <c r="AF12" s="256"/>
      <c r="AG12" s="256"/>
      <c r="AH12" s="256"/>
      <c r="AI12" s="256"/>
      <c r="AJ12" s="256"/>
      <c r="AK12" s="138"/>
      <c r="AL12" s="138"/>
      <c r="AM12" s="138"/>
      <c r="AN12" s="138"/>
      <c r="AO12" s="164"/>
      <c r="AP12" s="138"/>
      <c r="AQ12" s="138"/>
    </row>
    <row r="13" spans="1:43" hidden="1">
      <c r="A13" s="19"/>
      <c r="B13" s="2" t="s">
        <v>217</v>
      </c>
      <c r="F13" s="255">
        <f>Sheet1!B20</f>
        <v>0</v>
      </c>
      <c r="G13" s="255"/>
      <c r="H13" s="255"/>
      <c r="I13" s="255"/>
      <c r="J13" s="255"/>
      <c r="K13" s="255"/>
      <c r="L13" s="255"/>
      <c r="M13" s="255"/>
      <c r="N13" s="255"/>
      <c r="O13" s="255"/>
      <c r="P13" s="255"/>
      <c r="Q13" s="255"/>
      <c r="R13" s="255"/>
      <c r="S13" s="2" t="s">
        <v>220</v>
      </c>
      <c r="Y13" s="256">
        <f>Sheet1!B21</f>
        <v>0</v>
      </c>
      <c r="Z13" s="256"/>
      <c r="AA13" s="256"/>
      <c r="AB13" s="256"/>
      <c r="AC13" s="256"/>
      <c r="AD13" s="256"/>
      <c r="AE13" s="256"/>
      <c r="AF13" s="256"/>
      <c r="AG13" s="256"/>
      <c r="AH13" s="256"/>
      <c r="AI13" s="256"/>
      <c r="AJ13" s="256"/>
      <c r="AK13" s="138"/>
      <c r="AL13" s="138"/>
      <c r="AM13" s="138"/>
      <c r="AN13" s="138"/>
      <c r="AO13" s="138"/>
      <c r="AP13" s="138"/>
      <c r="AQ13" s="138"/>
    </row>
    <row r="14" spans="1:43" hidden="1">
      <c r="A14" s="19"/>
      <c r="B14" s="2" t="s">
        <v>218</v>
      </c>
      <c r="F14" s="255">
        <f>Sheet1!B22</f>
        <v>0</v>
      </c>
      <c r="G14" s="255"/>
      <c r="H14" s="255"/>
      <c r="I14" s="255"/>
      <c r="J14" s="255"/>
      <c r="K14" s="255"/>
      <c r="L14" s="255"/>
      <c r="M14" s="255"/>
      <c r="N14" s="255"/>
      <c r="O14" s="255"/>
      <c r="P14" s="255"/>
      <c r="Q14" s="255"/>
      <c r="R14" s="255"/>
      <c r="S14" s="2" t="s">
        <v>221</v>
      </c>
      <c r="Y14" s="256">
        <f>Sheet1!B23</f>
        <v>0</v>
      </c>
      <c r="Z14" s="256"/>
      <c r="AA14" s="256"/>
      <c r="AB14" s="256"/>
      <c r="AC14" s="256"/>
      <c r="AD14" s="256"/>
      <c r="AE14" s="256"/>
      <c r="AF14" s="256"/>
      <c r="AG14" s="256"/>
      <c r="AH14" s="256"/>
      <c r="AI14" s="256"/>
      <c r="AJ14" s="256"/>
      <c r="AK14" s="138"/>
      <c r="AL14" s="138"/>
      <c r="AM14" s="138"/>
      <c r="AN14" s="138"/>
      <c r="AO14" s="138"/>
      <c r="AP14" s="138"/>
      <c r="AQ14" s="138"/>
    </row>
    <row r="15" spans="1:43" hidden="1">
      <c r="A15" s="19"/>
      <c r="B15" s="2" t="s">
        <v>224</v>
      </c>
      <c r="F15" s="255">
        <f>Sheet1!B24</f>
        <v>0</v>
      </c>
      <c r="G15" s="255"/>
      <c r="H15" s="255"/>
      <c r="I15" s="255"/>
      <c r="J15" s="255"/>
      <c r="K15" s="255"/>
      <c r="L15" s="255"/>
      <c r="M15" s="255"/>
      <c r="N15" s="255"/>
      <c r="O15" s="255"/>
      <c r="P15" s="255"/>
      <c r="Q15" s="255"/>
      <c r="R15" s="255"/>
      <c r="S15" s="2" t="s">
        <v>228</v>
      </c>
      <c r="Y15" s="256">
        <f>Sheet1!B25</f>
        <v>0</v>
      </c>
      <c r="Z15" s="256"/>
      <c r="AA15" s="256"/>
      <c r="AB15" s="256"/>
      <c r="AC15" s="256"/>
      <c r="AD15" s="256"/>
      <c r="AE15" s="256"/>
      <c r="AF15" s="256"/>
      <c r="AG15" s="256"/>
      <c r="AH15" s="256"/>
      <c r="AI15" s="256"/>
      <c r="AJ15" s="256"/>
      <c r="AK15" s="138"/>
      <c r="AL15" s="138"/>
      <c r="AM15" s="138"/>
      <c r="AN15" s="138"/>
      <c r="AO15" s="138"/>
      <c r="AP15" s="138"/>
      <c r="AQ15" s="138"/>
    </row>
    <row r="16" spans="1:43" hidden="1">
      <c r="A16" s="19"/>
      <c r="B16" s="2" t="s">
        <v>225</v>
      </c>
      <c r="F16" s="255">
        <f>Sheet1!B26</f>
        <v>0</v>
      </c>
      <c r="G16" s="255"/>
      <c r="H16" s="255"/>
      <c r="I16" s="255"/>
      <c r="J16" s="255"/>
      <c r="K16" s="255"/>
      <c r="L16" s="255"/>
      <c r="M16" s="255"/>
      <c r="N16" s="255"/>
      <c r="O16" s="255"/>
      <c r="P16" s="255"/>
      <c r="Q16" s="255"/>
      <c r="R16" s="255"/>
      <c r="S16" s="2" t="s">
        <v>229</v>
      </c>
      <c r="Y16" s="256">
        <f>Sheet1!B27</f>
        <v>0</v>
      </c>
      <c r="Z16" s="256"/>
      <c r="AA16" s="256"/>
      <c r="AB16" s="256"/>
      <c r="AC16" s="256"/>
      <c r="AD16" s="256"/>
      <c r="AE16" s="256"/>
      <c r="AF16" s="256"/>
      <c r="AG16" s="256"/>
      <c r="AH16" s="256"/>
      <c r="AI16" s="256"/>
      <c r="AJ16" s="256"/>
      <c r="AK16" s="138"/>
      <c r="AL16" s="138"/>
      <c r="AM16" s="138"/>
      <c r="AN16" s="138"/>
      <c r="AO16" s="138"/>
      <c r="AP16" s="138"/>
      <c r="AQ16" s="138"/>
    </row>
    <row r="17" spans="1:43" hidden="1">
      <c r="A17" s="19"/>
      <c r="B17" s="2" t="s">
        <v>226</v>
      </c>
      <c r="F17" s="255">
        <f>Sheet1!B28</f>
        <v>0</v>
      </c>
      <c r="G17" s="255"/>
      <c r="H17" s="255"/>
      <c r="I17" s="255"/>
      <c r="J17" s="255"/>
      <c r="K17" s="255"/>
      <c r="L17" s="255"/>
      <c r="M17" s="255"/>
      <c r="N17" s="255"/>
      <c r="O17" s="255"/>
      <c r="P17" s="255"/>
      <c r="Q17" s="255"/>
      <c r="R17" s="255"/>
      <c r="S17" s="2" t="s">
        <v>230</v>
      </c>
      <c r="Y17" s="256">
        <f>Sheet1!B29</f>
        <v>0</v>
      </c>
      <c r="Z17" s="256"/>
      <c r="AA17" s="256"/>
      <c r="AB17" s="256"/>
      <c r="AC17" s="256"/>
      <c r="AD17" s="256"/>
      <c r="AE17" s="256"/>
      <c r="AF17" s="256"/>
      <c r="AG17" s="256"/>
      <c r="AH17" s="256"/>
      <c r="AI17" s="256"/>
      <c r="AJ17" s="256"/>
      <c r="AK17" s="138"/>
      <c r="AL17" s="138"/>
      <c r="AM17" s="138"/>
      <c r="AN17" s="138"/>
      <c r="AO17" s="138"/>
      <c r="AP17" s="138"/>
      <c r="AQ17" s="138"/>
    </row>
    <row r="18" spans="1:43" hidden="1">
      <c r="A18" s="19"/>
      <c r="B18" s="2" t="s">
        <v>227</v>
      </c>
      <c r="F18" s="255">
        <f>Sheet1!B30</f>
        <v>0</v>
      </c>
      <c r="G18" s="255"/>
      <c r="H18" s="255"/>
      <c r="I18" s="255"/>
      <c r="J18" s="255"/>
      <c r="K18" s="255"/>
      <c r="L18" s="255"/>
      <c r="M18" s="255"/>
      <c r="N18" s="255"/>
      <c r="O18" s="255"/>
      <c r="P18" s="255"/>
      <c r="Q18" s="255"/>
      <c r="R18" s="255"/>
      <c r="S18" s="2" t="s">
        <v>223</v>
      </c>
      <c r="Y18" s="256">
        <f>Sheet1!B31</f>
        <v>0</v>
      </c>
      <c r="Z18" s="256"/>
      <c r="AA18" s="256"/>
      <c r="AB18" s="256"/>
      <c r="AC18" s="256"/>
      <c r="AD18" s="256"/>
      <c r="AE18" s="256"/>
      <c r="AF18" s="256"/>
      <c r="AG18" s="256"/>
      <c r="AH18" s="256"/>
      <c r="AI18" s="256"/>
      <c r="AJ18" s="256"/>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49" t="s">
        <v>205</v>
      </c>
      <c r="B20" s="249"/>
      <c r="C20" s="249"/>
      <c r="D20" s="249"/>
      <c r="E20" s="249"/>
      <c r="F20" s="249"/>
      <c r="G20" s="249" t="s">
        <v>222</v>
      </c>
      <c r="H20" s="249"/>
      <c r="I20" s="249"/>
      <c r="J20" s="249"/>
      <c r="K20" s="249"/>
      <c r="L20" s="249"/>
      <c r="M20" s="249"/>
      <c r="N20" s="249"/>
      <c r="O20" s="249"/>
      <c r="P20" s="249"/>
      <c r="Q20" s="249"/>
      <c r="R20" s="249"/>
      <c r="S20" s="249"/>
      <c r="T20" s="249" t="s">
        <v>263</v>
      </c>
      <c r="U20" s="249"/>
      <c r="V20" s="249"/>
      <c r="W20" s="249"/>
      <c r="X20" s="259" t="s">
        <v>233</v>
      </c>
      <c r="Y20" s="259"/>
      <c r="Z20" s="259"/>
      <c r="AA20" s="259"/>
      <c r="AB20" s="259"/>
      <c r="AC20" s="259"/>
      <c r="AD20" s="259"/>
      <c r="AE20" s="259"/>
      <c r="AF20" s="259"/>
      <c r="AG20" s="259"/>
      <c r="AH20" s="259"/>
      <c r="AI20" s="259"/>
      <c r="AJ20" s="259"/>
      <c r="AK20" s="138"/>
      <c r="AL20" s="138"/>
      <c r="AM20" s="138"/>
      <c r="AN20" s="138"/>
      <c r="AO20" s="138"/>
      <c r="AP20" s="138"/>
      <c r="AQ20" s="138"/>
    </row>
    <row r="21" spans="1:43" ht="64.5" customHeight="1">
      <c r="A21" s="250" t="str">
        <f>IF(F9=0,"ซ่อนช่อง",B9)</f>
        <v>จำเลยที่ 1</v>
      </c>
      <c r="B21" s="250"/>
      <c r="C21" s="250"/>
      <c r="D21" s="250"/>
      <c r="E21" s="250"/>
      <c r="F21" s="250"/>
      <c r="G21" s="261" t="s">
        <v>234</v>
      </c>
      <c r="H21" s="261"/>
      <c r="I21" s="261"/>
      <c r="J21" s="261"/>
      <c r="K21" s="261"/>
      <c r="L21" s="261"/>
      <c r="M21" s="261"/>
      <c r="N21" s="261"/>
      <c r="O21" s="261"/>
      <c r="P21" s="261"/>
      <c r="Q21" s="261"/>
      <c r="R21" s="261"/>
      <c r="S21" s="261"/>
      <c r="T21" s="262">
        <f>VLOOKUP(A21,Sheet1!A11:G31,4,0)</f>
        <v>0</v>
      </c>
      <c r="U21" s="262"/>
      <c r="V21" s="262"/>
      <c r="W21" s="262"/>
      <c r="X21" s="260">
        <f>IF(OR(T21="ไม่พบ",T21="-"),"-",VLOOKUP(A21,Sheet1!A11:G31,5,0))</f>
        <v>0</v>
      </c>
      <c r="Y21" s="260"/>
      <c r="Z21" s="260"/>
      <c r="AA21" s="260"/>
      <c r="AB21" s="260"/>
      <c r="AC21" s="260"/>
      <c r="AD21" s="260"/>
      <c r="AE21" s="260"/>
      <c r="AF21" s="260"/>
      <c r="AG21" s="260"/>
      <c r="AH21" s="260"/>
      <c r="AI21" s="260"/>
      <c r="AJ21" s="260"/>
      <c r="AK21" s="138"/>
      <c r="AL21" s="138"/>
      <c r="AM21" s="138"/>
      <c r="AN21" s="138"/>
      <c r="AO21" s="138"/>
      <c r="AP21" s="138"/>
      <c r="AQ21" s="138"/>
    </row>
    <row r="22" spans="1:43" ht="21.75" customHeight="1">
      <c r="A22" s="250"/>
      <c r="B22" s="250"/>
      <c r="C22" s="250"/>
      <c r="D22" s="250"/>
      <c r="E22" s="250"/>
      <c r="F22" s="250"/>
      <c r="G22" s="261" t="s">
        <v>262</v>
      </c>
      <c r="H22" s="261"/>
      <c r="I22" s="261"/>
      <c r="J22" s="261"/>
      <c r="K22" s="261"/>
      <c r="L22" s="261"/>
      <c r="M22" s="261"/>
      <c r="N22" s="261"/>
      <c r="O22" s="261"/>
      <c r="P22" s="261"/>
      <c r="Q22" s="261"/>
      <c r="R22" s="261"/>
      <c r="S22" s="26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0" t="str">
        <f>IF(Y9=0,"ซ่อนช่อง",S9)</f>
        <v>คู่สมรสจำเลยที่ 1</v>
      </c>
      <c r="B23" s="250"/>
      <c r="C23" s="250"/>
      <c r="D23" s="250"/>
      <c r="E23" s="250"/>
      <c r="F23" s="250"/>
      <c r="G23" s="261" t="s">
        <v>234</v>
      </c>
      <c r="H23" s="261"/>
      <c r="I23" s="261"/>
      <c r="J23" s="261"/>
      <c r="K23" s="261"/>
      <c r="L23" s="261"/>
      <c r="M23" s="261"/>
      <c r="N23" s="261"/>
      <c r="O23" s="261"/>
      <c r="P23" s="261"/>
      <c r="Q23" s="261"/>
      <c r="R23" s="261"/>
      <c r="S23" s="261"/>
      <c r="T23" s="262">
        <f>VLOOKUP(A23,Sheet1!A11:G31,4,0)</f>
        <v>0</v>
      </c>
      <c r="U23" s="262"/>
      <c r="V23" s="262"/>
      <c r="W23" s="262"/>
      <c r="X23" s="260">
        <f>IF(OR(T23="ไม่พบ",T23="-"),"-",VLOOKUP(A23,Sheet1!A11:G31,5,0))</f>
        <v>0</v>
      </c>
      <c r="Y23" s="260"/>
      <c r="Z23" s="260"/>
      <c r="AA23" s="260"/>
      <c r="AB23" s="260"/>
      <c r="AC23" s="260"/>
      <c r="AD23" s="260"/>
      <c r="AE23" s="260"/>
      <c r="AF23" s="260"/>
      <c r="AG23" s="260"/>
      <c r="AH23" s="260"/>
      <c r="AI23" s="260"/>
      <c r="AJ23" s="260"/>
      <c r="AK23" s="138"/>
      <c r="AL23" s="138"/>
      <c r="AM23" s="138"/>
      <c r="AN23" s="138"/>
      <c r="AO23" s="138"/>
      <c r="AP23" s="138"/>
      <c r="AQ23" s="138"/>
    </row>
    <row r="24" spans="1:43" ht="21.75" customHeight="1">
      <c r="A24" s="250"/>
      <c r="B24" s="250"/>
      <c r="C24" s="250"/>
      <c r="D24" s="250"/>
      <c r="E24" s="250"/>
      <c r="F24" s="250"/>
      <c r="G24" s="261" t="s">
        <v>262</v>
      </c>
      <c r="H24" s="261"/>
      <c r="I24" s="261"/>
      <c r="J24" s="261"/>
      <c r="K24" s="261"/>
      <c r="L24" s="261"/>
      <c r="M24" s="261"/>
      <c r="N24" s="261"/>
      <c r="O24" s="261"/>
      <c r="P24" s="261"/>
      <c r="Q24" s="261"/>
      <c r="R24" s="261"/>
      <c r="S24" s="26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0" t="str">
        <f>IF(F10=0,"ซ่อนช่อง","จำเลยที่ 2")</f>
        <v>จำเลยที่ 2</v>
      </c>
      <c r="B25" s="250"/>
      <c r="C25" s="250"/>
      <c r="D25" s="250"/>
      <c r="E25" s="250"/>
      <c r="F25" s="250"/>
      <c r="G25" s="261" t="s">
        <v>234</v>
      </c>
      <c r="H25" s="261"/>
      <c r="I25" s="261"/>
      <c r="J25" s="261"/>
      <c r="K25" s="261"/>
      <c r="L25" s="261"/>
      <c r="M25" s="261"/>
      <c r="N25" s="261"/>
      <c r="O25" s="261"/>
      <c r="P25" s="261"/>
      <c r="Q25" s="261"/>
      <c r="R25" s="261"/>
      <c r="S25" s="261"/>
      <c r="T25" s="263">
        <f>VLOOKUP(A25,Sheet1!A11:G31,4,0)</f>
        <v>0</v>
      </c>
      <c r="U25" s="264"/>
      <c r="V25" s="264"/>
      <c r="W25" s="265"/>
      <c r="X25" s="266">
        <f>IF(OR(T25="ไม่พบ",T25="-"),"-",VLOOKUP(A25,Sheet1!A11:G31,5,0))</f>
        <v>0</v>
      </c>
      <c r="Y25" s="267"/>
      <c r="Z25" s="267"/>
      <c r="AA25" s="267"/>
      <c r="AB25" s="267"/>
      <c r="AC25" s="267"/>
      <c r="AD25" s="267"/>
      <c r="AE25" s="267"/>
      <c r="AF25" s="267"/>
      <c r="AG25" s="267"/>
      <c r="AH25" s="267"/>
      <c r="AI25" s="267"/>
      <c r="AJ25" s="268"/>
      <c r="AK25" s="138"/>
      <c r="AL25" s="138"/>
      <c r="AM25" s="138"/>
      <c r="AN25" s="138"/>
      <c r="AO25" s="138"/>
      <c r="AP25" s="138"/>
      <c r="AQ25" s="138"/>
    </row>
    <row r="26" spans="1:43" ht="21.75" customHeight="1">
      <c r="A26" s="250"/>
      <c r="B26" s="250"/>
      <c r="C26" s="250"/>
      <c r="D26" s="250"/>
      <c r="E26" s="250"/>
      <c r="F26" s="250"/>
      <c r="G26" s="261" t="s">
        <v>262</v>
      </c>
      <c r="H26" s="261"/>
      <c r="I26" s="261"/>
      <c r="J26" s="261"/>
      <c r="K26" s="261"/>
      <c r="L26" s="261"/>
      <c r="M26" s="261"/>
      <c r="N26" s="261"/>
      <c r="O26" s="261"/>
      <c r="P26" s="261"/>
      <c r="Q26" s="261"/>
      <c r="R26" s="261"/>
      <c r="S26" s="26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0" t="str">
        <f>IF(Y10=0,"ซ่อนช่อง","คู่สมรสจำเลยที่ 2")</f>
        <v>คู่สมรสจำเลยที่ 2</v>
      </c>
      <c r="B27" s="250"/>
      <c r="C27" s="250"/>
      <c r="D27" s="250"/>
      <c r="E27" s="250"/>
      <c r="F27" s="250"/>
      <c r="G27" s="261" t="s">
        <v>234</v>
      </c>
      <c r="H27" s="261"/>
      <c r="I27" s="261"/>
      <c r="J27" s="261"/>
      <c r="K27" s="261"/>
      <c r="L27" s="261"/>
      <c r="M27" s="261"/>
      <c r="N27" s="261"/>
      <c r="O27" s="261"/>
      <c r="P27" s="261"/>
      <c r="Q27" s="261"/>
      <c r="R27" s="261"/>
      <c r="S27" s="261"/>
      <c r="T27" s="262">
        <f>VLOOKUP(A27,Sheet1!A11:G31,4,0)</f>
        <v>0</v>
      </c>
      <c r="U27" s="262"/>
      <c r="V27" s="262"/>
      <c r="W27" s="262"/>
      <c r="X27" s="260">
        <f>IF(OR(T27="ไม่พบ",T27="-"),"-",VLOOKUP(A27,Sheet1!A11:G31,5,0))</f>
        <v>0</v>
      </c>
      <c r="Y27" s="260"/>
      <c r="Z27" s="260"/>
      <c r="AA27" s="260"/>
      <c r="AB27" s="260"/>
      <c r="AC27" s="260"/>
      <c r="AD27" s="260"/>
      <c r="AE27" s="260"/>
      <c r="AF27" s="260"/>
      <c r="AG27" s="260"/>
      <c r="AH27" s="260"/>
      <c r="AI27" s="260"/>
      <c r="AJ27" s="260"/>
      <c r="AK27" s="138"/>
      <c r="AL27" s="138"/>
      <c r="AM27" s="138"/>
      <c r="AN27" s="138"/>
      <c r="AO27" s="138"/>
      <c r="AP27" s="138"/>
      <c r="AQ27" s="138"/>
    </row>
    <row r="28" spans="1:43" ht="21.75" customHeight="1">
      <c r="A28" s="250"/>
      <c r="B28" s="250"/>
      <c r="C28" s="250"/>
      <c r="D28" s="250"/>
      <c r="E28" s="250"/>
      <c r="F28" s="250"/>
      <c r="G28" s="261" t="s">
        <v>262</v>
      </c>
      <c r="H28" s="261"/>
      <c r="I28" s="261"/>
      <c r="J28" s="261"/>
      <c r="K28" s="261"/>
      <c r="L28" s="261"/>
      <c r="M28" s="261"/>
      <c r="N28" s="261"/>
      <c r="O28" s="261"/>
      <c r="P28" s="261"/>
      <c r="Q28" s="261"/>
      <c r="R28" s="261"/>
      <c r="S28" s="26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0" t="str">
        <f>IF(F11=0,"ซ่อนช่อง","จำเลยที่ 3")</f>
        <v>ซ่อนช่อง</v>
      </c>
      <c r="B29" s="250"/>
      <c r="C29" s="250"/>
      <c r="D29" s="250"/>
      <c r="E29" s="250"/>
      <c r="F29" s="250"/>
      <c r="G29" s="261" t="s">
        <v>234</v>
      </c>
      <c r="H29" s="261"/>
      <c r="I29" s="261"/>
      <c r="J29" s="261"/>
      <c r="K29" s="261"/>
      <c r="L29" s="261"/>
      <c r="M29" s="261"/>
      <c r="N29" s="261"/>
      <c r="O29" s="261"/>
      <c r="P29" s="261"/>
      <c r="Q29" s="261"/>
      <c r="R29" s="261"/>
      <c r="S29" s="261"/>
      <c r="T29" s="262" t="e">
        <f>VLOOKUP(A29,Sheet1!A11:G31,4,0)</f>
        <v>#N/A</v>
      </c>
      <c r="U29" s="262"/>
      <c r="V29" s="262"/>
      <c r="W29" s="262"/>
      <c r="X29" s="260" t="e">
        <f>IF(OR(T29="ไม่พบ",T29="-"),"-",VLOOKUP(A29,Sheet1!A11:G31,5,0))</f>
        <v>#N/A</v>
      </c>
      <c r="Y29" s="260"/>
      <c r="Z29" s="260"/>
      <c r="AA29" s="260"/>
      <c r="AB29" s="260"/>
      <c r="AC29" s="260"/>
      <c r="AD29" s="260"/>
      <c r="AE29" s="260"/>
      <c r="AF29" s="260"/>
      <c r="AG29" s="260"/>
      <c r="AH29" s="260"/>
      <c r="AI29" s="260"/>
      <c r="AJ29" s="260"/>
      <c r="AK29" s="138"/>
      <c r="AL29" s="138"/>
      <c r="AM29" s="138"/>
      <c r="AN29" s="138"/>
      <c r="AO29" s="138"/>
      <c r="AP29" s="138"/>
      <c r="AQ29" s="138"/>
    </row>
    <row r="30" spans="1:43" ht="21.75" customHeight="1">
      <c r="A30" s="250"/>
      <c r="B30" s="250"/>
      <c r="C30" s="250"/>
      <c r="D30" s="250"/>
      <c r="E30" s="250"/>
      <c r="F30" s="250"/>
      <c r="G30" s="261" t="s">
        <v>262</v>
      </c>
      <c r="H30" s="261"/>
      <c r="I30" s="261"/>
      <c r="J30" s="261"/>
      <c r="K30" s="261"/>
      <c r="L30" s="261"/>
      <c r="M30" s="261"/>
      <c r="N30" s="261"/>
      <c r="O30" s="261"/>
      <c r="P30" s="261"/>
      <c r="Q30" s="261"/>
      <c r="R30" s="261"/>
      <c r="S30" s="26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0" t="str">
        <f>IF(Y11=0,"ซ่อนช่อง","คู่สมรสจำเลยที่ 3")</f>
        <v>คู่สมรสจำเลยที่ 3</v>
      </c>
      <c r="B31" s="250"/>
      <c r="C31" s="250"/>
      <c r="D31" s="250"/>
      <c r="E31" s="250"/>
      <c r="F31" s="250"/>
      <c r="G31" s="261" t="s">
        <v>234</v>
      </c>
      <c r="H31" s="261"/>
      <c r="I31" s="261"/>
      <c r="J31" s="261"/>
      <c r="K31" s="261"/>
      <c r="L31" s="261"/>
      <c r="M31" s="261"/>
      <c r="N31" s="261"/>
      <c r="O31" s="261"/>
      <c r="P31" s="261"/>
      <c r="Q31" s="261"/>
      <c r="R31" s="261"/>
      <c r="S31" s="261"/>
      <c r="T31" s="262" t="str">
        <f>VLOOKUP(A31,Sheet1!A11:G31,4,0)</f>
        <v>-</v>
      </c>
      <c r="U31" s="262"/>
      <c r="V31" s="262"/>
      <c r="W31" s="262"/>
      <c r="X31" s="260" t="str">
        <f>IF(OR(T31="ไม่พบ",T31="-"),"-",VLOOKUP(A31,Sheet1!A11:G31,5,0))</f>
        <v>-</v>
      </c>
      <c r="Y31" s="260"/>
      <c r="Z31" s="260"/>
      <c r="AA31" s="260"/>
      <c r="AB31" s="260"/>
      <c r="AC31" s="260"/>
      <c r="AD31" s="260"/>
      <c r="AE31" s="260"/>
      <c r="AF31" s="260"/>
      <c r="AG31" s="260"/>
      <c r="AH31" s="260"/>
      <c r="AI31" s="260"/>
      <c r="AJ31" s="260"/>
      <c r="AK31" s="138"/>
      <c r="AL31" s="138"/>
      <c r="AM31" s="138"/>
      <c r="AN31" s="138"/>
      <c r="AO31" s="138"/>
      <c r="AP31" s="138"/>
      <c r="AQ31" s="138"/>
    </row>
    <row r="32" spans="1:43" ht="21.75" customHeight="1">
      <c r="A32" s="250"/>
      <c r="B32" s="250"/>
      <c r="C32" s="250"/>
      <c r="D32" s="250"/>
      <c r="E32" s="250"/>
      <c r="F32" s="250"/>
      <c r="G32" s="261" t="s">
        <v>262</v>
      </c>
      <c r="H32" s="261"/>
      <c r="I32" s="261"/>
      <c r="J32" s="261"/>
      <c r="K32" s="261"/>
      <c r="L32" s="261"/>
      <c r="M32" s="261"/>
      <c r="N32" s="261"/>
      <c r="O32" s="261"/>
      <c r="P32" s="261"/>
      <c r="Q32" s="261"/>
      <c r="R32" s="261"/>
      <c r="S32" s="26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69" t="str">
        <f>IF(F12=0,"ซ่อนช่อง","จำเลยที่ 4")</f>
        <v>ซ่อนช่อง</v>
      </c>
      <c r="B33" s="270"/>
      <c r="C33" s="270"/>
      <c r="D33" s="270"/>
      <c r="E33" s="270"/>
      <c r="F33" s="271"/>
      <c r="G33" s="261" t="s">
        <v>234</v>
      </c>
      <c r="H33" s="261"/>
      <c r="I33" s="261"/>
      <c r="J33" s="261"/>
      <c r="K33" s="261"/>
      <c r="L33" s="261"/>
      <c r="M33" s="261"/>
      <c r="N33" s="261"/>
      <c r="O33" s="261"/>
      <c r="P33" s="261"/>
      <c r="Q33" s="261"/>
      <c r="R33" s="261"/>
      <c r="S33" s="261"/>
      <c r="T33" s="262" t="e">
        <f>VLOOKUP(A33,Sheet1!A11:G31,4,0)</f>
        <v>#N/A</v>
      </c>
      <c r="U33" s="262"/>
      <c r="V33" s="262"/>
      <c r="W33" s="262"/>
      <c r="X33" s="260" t="e">
        <f>IF(OR(T33="ไม่พบ",T33="-"),"-",VLOOKUP(A33,Sheet1!A11:G31,5,0))</f>
        <v>#N/A</v>
      </c>
      <c r="Y33" s="260"/>
      <c r="Z33" s="260"/>
      <c r="AA33" s="260"/>
      <c r="AB33" s="260"/>
      <c r="AC33" s="260"/>
      <c r="AD33" s="260"/>
      <c r="AE33" s="260"/>
      <c r="AF33" s="260"/>
      <c r="AG33" s="260"/>
      <c r="AH33" s="260"/>
      <c r="AI33" s="260"/>
      <c r="AJ33" s="260"/>
      <c r="AK33" s="138"/>
      <c r="AL33" s="138"/>
      <c r="AM33" s="138"/>
      <c r="AN33" s="138"/>
      <c r="AO33" s="138"/>
      <c r="AP33" s="138"/>
      <c r="AQ33" s="138"/>
    </row>
    <row r="34" spans="1:43" ht="21.75" hidden="1" customHeight="1">
      <c r="A34" s="272"/>
      <c r="B34" s="273"/>
      <c r="C34" s="273"/>
      <c r="D34" s="273"/>
      <c r="E34" s="273"/>
      <c r="F34" s="274"/>
      <c r="G34" s="261" t="s">
        <v>262</v>
      </c>
      <c r="H34" s="261"/>
      <c r="I34" s="261"/>
      <c r="J34" s="261"/>
      <c r="K34" s="261"/>
      <c r="L34" s="261"/>
      <c r="M34" s="261"/>
      <c r="N34" s="261"/>
      <c r="O34" s="261"/>
      <c r="P34" s="261"/>
      <c r="Q34" s="261"/>
      <c r="R34" s="261"/>
      <c r="S34" s="26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0" t="str">
        <f>IF(Y12=0,"ซ่อนช่อง","คู่สมรสจำเลยที่ 4")</f>
        <v>ซ่อนช่อง</v>
      </c>
      <c r="B35" s="250"/>
      <c r="C35" s="250"/>
      <c r="D35" s="250"/>
      <c r="E35" s="250"/>
      <c r="F35" s="250"/>
      <c r="G35" s="261" t="s">
        <v>234</v>
      </c>
      <c r="H35" s="261"/>
      <c r="I35" s="261"/>
      <c r="J35" s="261"/>
      <c r="K35" s="261"/>
      <c r="L35" s="261"/>
      <c r="M35" s="261"/>
      <c r="N35" s="261"/>
      <c r="O35" s="261"/>
      <c r="P35" s="261"/>
      <c r="Q35" s="261"/>
      <c r="R35" s="261"/>
      <c r="S35" s="261"/>
      <c r="T35" s="262" t="e">
        <f>VLOOKUP(A35,Sheet1!A11:G31,4,0)</f>
        <v>#N/A</v>
      </c>
      <c r="U35" s="262"/>
      <c r="V35" s="262"/>
      <c r="W35" s="262"/>
      <c r="X35" s="260" t="e">
        <f>IF(OR(T35="ไม่พบ",T35="-"),"-",VLOOKUP(A35,Sheet1!A11:G31,5,0))</f>
        <v>#N/A</v>
      </c>
      <c r="Y35" s="260"/>
      <c r="Z35" s="260"/>
      <c r="AA35" s="260"/>
      <c r="AB35" s="260"/>
      <c r="AC35" s="260"/>
      <c r="AD35" s="260"/>
      <c r="AE35" s="260"/>
      <c r="AF35" s="260"/>
      <c r="AG35" s="260"/>
      <c r="AH35" s="260"/>
      <c r="AI35" s="260"/>
      <c r="AJ35" s="260"/>
      <c r="AK35" s="138"/>
      <c r="AL35" s="138"/>
      <c r="AM35" s="138"/>
      <c r="AN35" s="138"/>
      <c r="AO35" s="138"/>
      <c r="AP35" s="138"/>
      <c r="AQ35" s="138"/>
    </row>
    <row r="36" spans="1:43" ht="21.75" hidden="1" customHeight="1">
      <c r="A36" s="250"/>
      <c r="B36" s="250"/>
      <c r="C36" s="250"/>
      <c r="D36" s="250"/>
      <c r="E36" s="250"/>
      <c r="F36" s="250"/>
      <c r="G36" s="261" t="s">
        <v>262</v>
      </c>
      <c r="H36" s="261"/>
      <c r="I36" s="261"/>
      <c r="J36" s="261"/>
      <c r="K36" s="261"/>
      <c r="L36" s="261"/>
      <c r="M36" s="261"/>
      <c r="N36" s="261"/>
      <c r="O36" s="261"/>
      <c r="P36" s="261"/>
      <c r="Q36" s="261"/>
      <c r="R36" s="261"/>
      <c r="S36" s="26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0" t="str">
        <f>IF(F13=0,"ซ่อนช่อง","จำเลยที่ 5")</f>
        <v>ซ่อนช่อง</v>
      </c>
      <c r="B37" s="250"/>
      <c r="C37" s="250"/>
      <c r="D37" s="250"/>
      <c r="E37" s="250"/>
      <c r="F37" s="250"/>
      <c r="G37" s="261" t="s">
        <v>234</v>
      </c>
      <c r="H37" s="261"/>
      <c r="I37" s="261"/>
      <c r="J37" s="261"/>
      <c r="K37" s="261"/>
      <c r="L37" s="261"/>
      <c r="M37" s="261"/>
      <c r="N37" s="261"/>
      <c r="O37" s="261"/>
      <c r="P37" s="261"/>
      <c r="Q37" s="261"/>
      <c r="R37" s="261"/>
      <c r="S37" s="261"/>
      <c r="T37" s="262" t="e">
        <f>VLOOKUP(A37,Sheet1!A11:G31,4,0)</f>
        <v>#N/A</v>
      </c>
      <c r="U37" s="262"/>
      <c r="V37" s="262"/>
      <c r="W37" s="262"/>
      <c r="X37" s="260" t="e">
        <f>IF(OR(T37="ไม่พบ",T37="-"),"-",VLOOKUP(A37,Sheet1!A11:G31,5,0))</f>
        <v>#N/A</v>
      </c>
      <c r="Y37" s="260"/>
      <c r="Z37" s="260"/>
      <c r="AA37" s="260"/>
      <c r="AB37" s="260"/>
      <c r="AC37" s="260"/>
      <c r="AD37" s="260"/>
      <c r="AE37" s="260"/>
      <c r="AF37" s="260"/>
      <c r="AG37" s="260"/>
      <c r="AH37" s="260"/>
      <c r="AI37" s="260"/>
      <c r="AJ37" s="260"/>
      <c r="AK37" s="138"/>
      <c r="AL37" s="138"/>
      <c r="AM37" s="138"/>
      <c r="AN37" s="138"/>
      <c r="AO37" s="138"/>
      <c r="AP37" s="138"/>
      <c r="AQ37" s="138"/>
    </row>
    <row r="38" spans="1:43" ht="21.75" hidden="1" customHeight="1">
      <c r="A38" s="250"/>
      <c r="B38" s="250"/>
      <c r="C38" s="250"/>
      <c r="D38" s="250"/>
      <c r="E38" s="250"/>
      <c r="F38" s="250"/>
      <c r="G38" s="261" t="s">
        <v>262</v>
      </c>
      <c r="H38" s="261"/>
      <c r="I38" s="261"/>
      <c r="J38" s="261"/>
      <c r="K38" s="261"/>
      <c r="L38" s="261"/>
      <c r="M38" s="261"/>
      <c r="N38" s="261"/>
      <c r="O38" s="261"/>
      <c r="P38" s="261"/>
      <c r="Q38" s="261"/>
      <c r="R38" s="261"/>
      <c r="S38" s="26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0" t="str">
        <f>IF(Y13=0,"ซ่อนช่อง","คู่สมรสจำเลยที่ 5")</f>
        <v>ซ่อนช่อง</v>
      </c>
      <c r="B39" s="250"/>
      <c r="C39" s="250"/>
      <c r="D39" s="250"/>
      <c r="E39" s="250"/>
      <c r="F39" s="250"/>
      <c r="G39" s="261" t="s">
        <v>234</v>
      </c>
      <c r="H39" s="261"/>
      <c r="I39" s="261"/>
      <c r="J39" s="261"/>
      <c r="K39" s="261"/>
      <c r="L39" s="261"/>
      <c r="M39" s="261"/>
      <c r="N39" s="261"/>
      <c r="O39" s="261"/>
      <c r="P39" s="261"/>
      <c r="Q39" s="261"/>
      <c r="R39" s="261"/>
      <c r="S39" s="261"/>
      <c r="T39" s="262" t="e">
        <f>VLOOKUP(A39,Sheet1!A11:G31,4,0)</f>
        <v>#N/A</v>
      </c>
      <c r="U39" s="262"/>
      <c r="V39" s="262"/>
      <c r="W39" s="262"/>
      <c r="X39" s="260" t="e">
        <f>IF(OR(T39="ไม่พบ",T39="-"),"-",VLOOKUP(A39,Sheet1!A11:G31,5,0))</f>
        <v>#N/A</v>
      </c>
      <c r="Y39" s="260"/>
      <c r="Z39" s="260"/>
      <c r="AA39" s="260"/>
      <c r="AB39" s="260"/>
      <c r="AC39" s="260"/>
      <c r="AD39" s="260"/>
      <c r="AE39" s="260"/>
      <c r="AF39" s="260"/>
      <c r="AG39" s="260"/>
      <c r="AH39" s="260"/>
      <c r="AI39" s="260"/>
      <c r="AJ39" s="260"/>
      <c r="AK39" s="138"/>
      <c r="AL39" s="138"/>
      <c r="AM39" s="138"/>
      <c r="AN39" s="138"/>
      <c r="AO39" s="138"/>
      <c r="AP39" s="138"/>
      <c r="AQ39" s="138"/>
    </row>
    <row r="40" spans="1:43" ht="21.75" hidden="1" customHeight="1">
      <c r="A40" s="250"/>
      <c r="B40" s="250"/>
      <c r="C40" s="250"/>
      <c r="D40" s="250"/>
      <c r="E40" s="250"/>
      <c r="F40" s="250"/>
      <c r="G40" s="261" t="s">
        <v>262</v>
      </c>
      <c r="H40" s="261"/>
      <c r="I40" s="261"/>
      <c r="J40" s="261"/>
      <c r="K40" s="261"/>
      <c r="L40" s="261"/>
      <c r="M40" s="261"/>
      <c r="N40" s="261"/>
      <c r="O40" s="261"/>
      <c r="P40" s="261"/>
      <c r="Q40" s="261"/>
      <c r="R40" s="261"/>
      <c r="S40" s="26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0" t="str">
        <f>IF(F14=0,"ซ่อนช่อง","จำเลยที่ 6")</f>
        <v>ซ่อนช่อง</v>
      </c>
      <c r="B41" s="250"/>
      <c r="C41" s="250"/>
      <c r="D41" s="250"/>
      <c r="E41" s="250"/>
      <c r="F41" s="250"/>
      <c r="G41" s="261" t="s">
        <v>234</v>
      </c>
      <c r="H41" s="261"/>
      <c r="I41" s="261"/>
      <c r="J41" s="261"/>
      <c r="K41" s="261"/>
      <c r="L41" s="261"/>
      <c r="M41" s="261"/>
      <c r="N41" s="261"/>
      <c r="O41" s="261"/>
      <c r="P41" s="261"/>
      <c r="Q41" s="261"/>
      <c r="R41" s="261"/>
      <c r="S41" s="261"/>
      <c r="T41" s="262" t="e">
        <f>VLOOKUP(A41,Sheet1!A11:G31,4,0)</f>
        <v>#N/A</v>
      </c>
      <c r="U41" s="262"/>
      <c r="V41" s="262"/>
      <c r="W41" s="262"/>
      <c r="X41" s="260" t="e">
        <f>IF(OR(T41="ไม่พบ",T41="-"),"-",VLOOKUP(A41,Sheet1!A11:G31,5,0))</f>
        <v>#N/A</v>
      </c>
      <c r="Y41" s="260"/>
      <c r="Z41" s="260"/>
      <c r="AA41" s="260"/>
      <c r="AB41" s="260"/>
      <c r="AC41" s="260"/>
      <c r="AD41" s="260"/>
      <c r="AE41" s="260"/>
      <c r="AF41" s="260"/>
      <c r="AG41" s="260"/>
      <c r="AH41" s="260"/>
      <c r="AI41" s="260"/>
      <c r="AJ41" s="260"/>
      <c r="AK41" s="138"/>
      <c r="AL41" s="138"/>
      <c r="AM41" s="138"/>
      <c r="AN41" s="138"/>
      <c r="AO41" s="138"/>
      <c r="AP41" s="138"/>
      <c r="AQ41" s="138"/>
    </row>
    <row r="42" spans="1:43" ht="21.75" hidden="1" customHeight="1">
      <c r="A42" s="250"/>
      <c r="B42" s="250"/>
      <c r="C42" s="250"/>
      <c r="D42" s="250"/>
      <c r="E42" s="250"/>
      <c r="F42" s="250"/>
      <c r="G42" s="261" t="s">
        <v>262</v>
      </c>
      <c r="H42" s="261"/>
      <c r="I42" s="261"/>
      <c r="J42" s="261"/>
      <c r="K42" s="261"/>
      <c r="L42" s="261"/>
      <c r="M42" s="261"/>
      <c r="N42" s="261"/>
      <c r="O42" s="261"/>
      <c r="P42" s="261"/>
      <c r="Q42" s="261"/>
      <c r="R42" s="261"/>
      <c r="S42" s="26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0" t="str">
        <f>IF(Y14=0,"ซ่อนช่อง","คู่สมรสจำเลยที่ 6")</f>
        <v>ซ่อนช่อง</v>
      </c>
      <c r="B43" s="250"/>
      <c r="C43" s="250"/>
      <c r="D43" s="250"/>
      <c r="E43" s="250"/>
      <c r="F43" s="250"/>
      <c r="G43" s="261" t="s">
        <v>234</v>
      </c>
      <c r="H43" s="261"/>
      <c r="I43" s="261"/>
      <c r="J43" s="261"/>
      <c r="K43" s="261"/>
      <c r="L43" s="261"/>
      <c r="M43" s="261"/>
      <c r="N43" s="261"/>
      <c r="O43" s="261"/>
      <c r="P43" s="261"/>
      <c r="Q43" s="261"/>
      <c r="R43" s="261"/>
      <c r="S43" s="261"/>
      <c r="T43" s="262" t="e">
        <f>VLOOKUP(A43,Sheet1!A11:G31,4,0)</f>
        <v>#N/A</v>
      </c>
      <c r="U43" s="262"/>
      <c r="V43" s="262"/>
      <c r="W43" s="262"/>
      <c r="X43" s="260" t="e">
        <f>IF(OR(T43="ไม่พบ",T43="-"),"-",VLOOKUP(A43,Sheet1!A11:G31,5,0))</f>
        <v>#N/A</v>
      </c>
      <c r="Y43" s="260"/>
      <c r="Z43" s="260"/>
      <c r="AA43" s="260"/>
      <c r="AB43" s="260"/>
      <c r="AC43" s="260"/>
      <c r="AD43" s="260"/>
      <c r="AE43" s="260"/>
      <c r="AF43" s="260"/>
      <c r="AG43" s="260"/>
      <c r="AH43" s="260"/>
      <c r="AI43" s="260"/>
      <c r="AJ43" s="260"/>
      <c r="AK43" s="138"/>
      <c r="AL43" s="138"/>
      <c r="AM43" s="138"/>
      <c r="AN43" s="138"/>
      <c r="AO43" s="138"/>
      <c r="AP43" s="138"/>
      <c r="AQ43" s="138"/>
    </row>
    <row r="44" spans="1:43" ht="21.75" hidden="1" customHeight="1">
      <c r="A44" s="250"/>
      <c r="B44" s="250"/>
      <c r="C44" s="250"/>
      <c r="D44" s="250"/>
      <c r="E44" s="250"/>
      <c r="F44" s="250"/>
      <c r="G44" s="261" t="s">
        <v>262</v>
      </c>
      <c r="H44" s="261"/>
      <c r="I44" s="261"/>
      <c r="J44" s="261"/>
      <c r="K44" s="261"/>
      <c r="L44" s="261"/>
      <c r="M44" s="261"/>
      <c r="N44" s="261"/>
      <c r="O44" s="261"/>
      <c r="P44" s="261"/>
      <c r="Q44" s="261"/>
      <c r="R44" s="261"/>
      <c r="S44" s="26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0" t="str">
        <f>IF(F15=0,"ซ่อนช่อง","จำเลยที่ 7")</f>
        <v>ซ่อนช่อง</v>
      </c>
      <c r="B45" s="250"/>
      <c r="C45" s="250"/>
      <c r="D45" s="250"/>
      <c r="E45" s="250"/>
      <c r="F45" s="250"/>
      <c r="G45" s="261" t="s">
        <v>234</v>
      </c>
      <c r="H45" s="261"/>
      <c r="I45" s="261"/>
      <c r="J45" s="261"/>
      <c r="K45" s="261"/>
      <c r="L45" s="261"/>
      <c r="M45" s="261"/>
      <c r="N45" s="261"/>
      <c r="O45" s="261"/>
      <c r="P45" s="261"/>
      <c r="Q45" s="261"/>
      <c r="R45" s="261"/>
      <c r="S45" s="261"/>
      <c r="T45" s="262" t="e">
        <f>VLOOKUP(A45,Sheet1!A11:G31,4,0)</f>
        <v>#N/A</v>
      </c>
      <c r="U45" s="262"/>
      <c r="V45" s="262"/>
      <c r="W45" s="262"/>
      <c r="X45" s="260" t="e">
        <f>IF(OR(T45="ไม่พบ",T45="-"),"-",VLOOKUP(A45,Sheet1!A11:G31,5,0))</f>
        <v>#N/A</v>
      </c>
      <c r="Y45" s="260"/>
      <c r="Z45" s="260"/>
      <c r="AA45" s="260"/>
      <c r="AB45" s="260"/>
      <c r="AC45" s="260"/>
      <c r="AD45" s="260"/>
      <c r="AE45" s="260"/>
      <c r="AF45" s="260"/>
      <c r="AG45" s="260"/>
      <c r="AH45" s="260"/>
      <c r="AI45" s="260"/>
      <c r="AJ45" s="260"/>
      <c r="AK45" s="138"/>
      <c r="AL45" s="138"/>
      <c r="AM45" s="138"/>
      <c r="AN45" s="138"/>
      <c r="AO45" s="138"/>
      <c r="AP45" s="138"/>
      <c r="AQ45" s="138"/>
    </row>
    <row r="46" spans="1:43" ht="21.75" hidden="1" customHeight="1">
      <c r="A46" s="250"/>
      <c r="B46" s="250"/>
      <c r="C46" s="250"/>
      <c r="D46" s="250"/>
      <c r="E46" s="250"/>
      <c r="F46" s="250"/>
      <c r="G46" s="261" t="s">
        <v>262</v>
      </c>
      <c r="H46" s="261"/>
      <c r="I46" s="261"/>
      <c r="J46" s="261"/>
      <c r="K46" s="261"/>
      <c r="L46" s="261"/>
      <c r="M46" s="261"/>
      <c r="N46" s="261"/>
      <c r="O46" s="261"/>
      <c r="P46" s="261"/>
      <c r="Q46" s="261"/>
      <c r="R46" s="261"/>
      <c r="S46" s="26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0" t="str">
        <f>IF(Y15=0,"ซ่อนช่อง","คู่สมรสจำเลยที่ 7")</f>
        <v>ซ่อนช่อง</v>
      </c>
      <c r="B47" s="250"/>
      <c r="C47" s="250"/>
      <c r="D47" s="250"/>
      <c r="E47" s="250"/>
      <c r="F47" s="250"/>
      <c r="G47" s="261" t="s">
        <v>234</v>
      </c>
      <c r="H47" s="261"/>
      <c r="I47" s="261"/>
      <c r="J47" s="261"/>
      <c r="K47" s="261"/>
      <c r="L47" s="261"/>
      <c r="M47" s="261"/>
      <c r="N47" s="261"/>
      <c r="O47" s="261"/>
      <c r="P47" s="261"/>
      <c r="Q47" s="261"/>
      <c r="R47" s="261"/>
      <c r="S47" s="261"/>
      <c r="T47" s="262" t="e">
        <f>VLOOKUP(A47,Sheet1!A11:G31,4,0)</f>
        <v>#N/A</v>
      </c>
      <c r="U47" s="262"/>
      <c r="V47" s="262"/>
      <c r="W47" s="262"/>
      <c r="X47" s="260" t="e">
        <f>IF(OR(T47="ไม่พบ",T47="-"),"-",VLOOKUP(A47,Sheet1!A11:G31,5,0))</f>
        <v>#N/A</v>
      </c>
      <c r="Y47" s="260"/>
      <c r="Z47" s="260"/>
      <c r="AA47" s="260"/>
      <c r="AB47" s="260"/>
      <c r="AC47" s="260"/>
      <c r="AD47" s="260"/>
      <c r="AE47" s="260"/>
      <c r="AF47" s="260"/>
      <c r="AG47" s="260"/>
      <c r="AH47" s="260"/>
      <c r="AI47" s="260"/>
      <c r="AJ47" s="260"/>
      <c r="AK47" s="138"/>
      <c r="AL47" s="138"/>
      <c r="AM47" s="138"/>
      <c r="AN47" s="138"/>
      <c r="AO47" s="138"/>
      <c r="AP47" s="138"/>
      <c r="AQ47" s="138"/>
    </row>
    <row r="48" spans="1:43" ht="21.75" hidden="1" customHeight="1">
      <c r="A48" s="250"/>
      <c r="B48" s="250"/>
      <c r="C48" s="250"/>
      <c r="D48" s="250"/>
      <c r="E48" s="250"/>
      <c r="F48" s="250"/>
      <c r="G48" s="261" t="s">
        <v>262</v>
      </c>
      <c r="H48" s="261"/>
      <c r="I48" s="261"/>
      <c r="J48" s="261"/>
      <c r="K48" s="261"/>
      <c r="L48" s="261"/>
      <c r="M48" s="261"/>
      <c r="N48" s="261"/>
      <c r="O48" s="261"/>
      <c r="P48" s="261"/>
      <c r="Q48" s="261"/>
      <c r="R48" s="261"/>
      <c r="S48" s="26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0" t="str">
        <f>IF(F16=0,"ซ่อนช่อง","จำเลยที่ 8")</f>
        <v>ซ่อนช่อง</v>
      </c>
      <c r="B49" s="250"/>
      <c r="C49" s="250"/>
      <c r="D49" s="250"/>
      <c r="E49" s="250"/>
      <c r="F49" s="250"/>
      <c r="G49" s="261" t="s">
        <v>234</v>
      </c>
      <c r="H49" s="261"/>
      <c r="I49" s="261"/>
      <c r="J49" s="261"/>
      <c r="K49" s="261"/>
      <c r="L49" s="261"/>
      <c r="M49" s="261"/>
      <c r="N49" s="261"/>
      <c r="O49" s="261"/>
      <c r="P49" s="261"/>
      <c r="Q49" s="261"/>
      <c r="R49" s="261"/>
      <c r="S49" s="261"/>
      <c r="T49" s="262" t="e">
        <f>VLOOKUP(A49,Sheet1!A11:G31,4,0)</f>
        <v>#N/A</v>
      </c>
      <c r="U49" s="262"/>
      <c r="V49" s="262"/>
      <c r="W49" s="262"/>
      <c r="X49" s="260" t="e">
        <f>IF(OR(T49="ไม่พบ",T49="-"),"-",VLOOKUP(A49,Sheet1!A11:G31,5,0))</f>
        <v>#N/A</v>
      </c>
      <c r="Y49" s="260"/>
      <c r="Z49" s="260"/>
      <c r="AA49" s="260"/>
      <c r="AB49" s="260"/>
      <c r="AC49" s="260"/>
      <c r="AD49" s="260"/>
      <c r="AE49" s="260"/>
      <c r="AF49" s="260"/>
      <c r="AG49" s="260"/>
      <c r="AH49" s="260"/>
      <c r="AI49" s="260"/>
      <c r="AJ49" s="260"/>
      <c r="AK49" s="138"/>
      <c r="AL49" s="138"/>
      <c r="AM49" s="138"/>
      <c r="AN49" s="138"/>
      <c r="AO49" s="138"/>
      <c r="AP49" s="138"/>
      <c r="AQ49" s="138"/>
    </row>
    <row r="50" spans="1:43" ht="21.75" hidden="1" customHeight="1">
      <c r="A50" s="250"/>
      <c r="B50" s="250"/>
      <c r="C50" s="250"/>
      <c r="D50" s="250"/>
      <c r="E50" s="250"/>
      <c r="F50" s="250"/>
      <c r="G50" s="261" t="s">
        <v>262</v>
      </c>
      <c r="H50" s="261"/>
      <c r="I50" s="261"/>
      <c r="J50" s="261"/>
      <c r="K50" s="261"/>
      <c r="L50" s="261"/>
      <c r="M50" s="261"/>
      <c r="N50" s="261"/>
      <c r="O50" s="261"/>
      <c r="P50" s="261"/>
      <c r="Q50" s="261"/>
      <c r="R50" s="261"/>
      <c r="S50" s="26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0" t="str">
        <f>IF(Y16=0,"ซ่อนช่อง","คู่สมรสจำเลยที่ 8")</f>
        <v>ซ่อนช่อง</v>
      </c>
      <c r="B51" s="250"/>
      <c r="C51" s="250"/>
      <c r="D51" s="250"/>
      <c r="E51" s="250"/>
      <c r="F51" s="250"/>
      <c r="G51" s="261" t="s">
        <v>234</v>
      </c>
      <c r="H51" s="261"/>
      <c r="I51" s="261"/>
      <c r="J51" s="261"/>
      <c r="K51" s="261"/>
      <c r="L51" s="261"/>
      <c r="M51" s="261"/>
      <c r="N51" s="261"/>
      <c r="O51" s="261"/>
      <c r="P51" s="261"/>
      <c r="Q51" s="261"/>
      <c r="R51" s="261"/>
      <c r="S51" s="261"/>
      <c r="T51" s="262" t="e">
        <f>VLOOKUP(A51,Sheet1!A11:G31,4,0)</f>
        <v>#N/A</v>
      </c>
      <c r="U51" s="262"/>
      <c r="V51" s="262"/>
      <c r="W51" s="262"/>
      <c r="X51" s="260" t="e">
        <f>IF(OR(T51="ไม่พบ",T51="-"),"-",VLOOKUP(A51,Sheet1!A11:G31,5,0))</f>
        <v>#N/A</v>
      </c>
      <c r="Y51" s="260"/>
      <c r="Z51" s="260"/>
      <c r="AA51" s="260"/>
      <c r="AB51" s="260"/>
      <c r="AC51" s="260"/>
      <c r="AD51" s="260"/>
      <c r="AE51" s="260"/>
      <c r="AF51" s="260"/>
      <c r="AG51" s="260"/>
      <c r="AH51" s="260"/>
      <c r="AI51" s="260"/>
      <c r="AJ51" s="260"/>
      <c r="AK51" s="138"/>
      <c r="AL51" s="138"/>
      <c r="AM51" s="138"/>
      <c r="AN51" s="138"/>
      <c r="AO51" s="138"/>
      <c r="AP51" s="138"/>
      <c r="AQ51" s="138"/>
    </row>
    <row r="52" spans="1:43" ht="21.75" hidden="1" customHeight="1">
      <c r="A52" s="250"/>
      <c r="B52" s="250"/>
      <c r="C52" s="250"/>
      <c r="D52" s="250"/>
      <c r="E52" s="250"/>
      <c r="F52" s="250"/>
      <c r="G52" s="261" t="s">
        <v>262</v>
      </c>
      <c r="H52" s="261"/>
      <c r="I52" s="261"/>
      <c r="J52" s="261"/>
      <c r="K52" s="261"/>
      <c r="L52" s="261"/>
      <c r="M52" s="261"/>
      <c r="N52" s="261"/>
      <c r="O52" s="261"/>
      <c r="P52" s="261"/>
      <c r="Q52" s="261"/>
      <c r="R52" s="261"/>
      <c r="S52" s="26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0" t="str">
        <f>IF(F17=0,"ซ่อนช่อง","จำเลยที่ 9")</f>
        <v>ซ่อนช่อง</v>
      </c>
      <c r="B53" s="250"/>
      <c r="C53" s="250"/>
      <c r="D53" s="250"/>
      <c r="E53" s="250"/>
      <c r="F53" s="250"/>
      <c r="G53" s="261" t="s">
        <v>234</v>
      </c>
      <c r="H53" s="261"/>
      <c r="I53" s="261"/>
      <c r="J53" s="261"/>
      <c r="K53" s="261"/>
      <c r="L53" s="261"/>
      <c r="M53" s="261"/>
      <c r="N53" s="261"/>
      <c r="O53" s="261"/>
      <c r="P53" s="261"/>
      <c r="Q53" s="261"/>
      <c r="R53" s="261"/>
      <c r="S53" s="261"/>
      <c r="T53" s="250" t="e">
        <f>VLOOKUP(A53,Sheet1!A11:G31,4,0)</f>
        <v>#N/A</v>
      </c>
      <c r="U53" s="250"/>
      <c r="V53" s="250"/>
      <c r="W53" s="250"/>
      <c r="X53" s="275" t="e">
        <f>VLOOKUP(A53,Sheet1!A11:G31,5,0)</f>
        <v>#N/A</v>
      </c>
      <c r="Y53" s="275"/>
      <c r="Z53" s="275"/>
      <c r="AA53" s="275"/>
      <c r="AB53" s="275"/>
      <c r="AC53" s="275"/>
      <c r="AD53" s="275"/>
      <c r="AE53" s="275"/>
      <c r="AF53" s="275"/>
      <c r="AG53" s="275"/>
      <c r="AH53" s="275"/>
      <c r="AI53" s="275"/>
      <c r="AJ53" s="275"/>
      <c r="AK53" s="138"/>
      <c r="AL53" s="138"/>
      <c r="AM53" s="138"/>
      <c r="AN53" s="138"/>
      <c r="AO53" s="138"/>
      <c r="AP53" s="138"/>
      <c r="AQ53" s="138"/>
    </row>
    <row r="54" spans="1:43" ht="21.75" hidden="1" customHeight="1">
      <c r="A54" s="250"/>
      <c r="B54" s="250"/>
      <c r="C54" s="250"/>
      <c r="D54" s="250"/>
      <c r="E54" s="250"/>
      <c r="F54" s="250"/>
      <c r="G54" s="261" t="s">
        <v>262</v>
      </c>
      <c r="H54" s="261"/>
      <c r="I54" s="261"/>
      <c r="J54" s="261"/>
      <c r="K54" s="261"/>
      <c r="L54" s="261"/>
      <c r="M54" s="261"/>
      <c r="N54" s="261"/>
      <c r="O54" s="261"/>
      <c r="P54" s="261"/>
      <c r="Q54" s="261"/>
      <c r="R54" s="261"/>
      <c r="S54" s="26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0" t="str">
        <f>IF(Y17=0,"ซ่อนช่อง","คู่สมรสจำเลยที่ 9")</f>
        <v>ซ่อนช่อง</v>
      </c>
      <c r="B55" s="250"/>
      <c r="C55" s="250"/>
      <c r="D55" s="250"/>
      <c r="E55" s="250"/>
      <c r="F55" s="250"/>
      <c r="G55" s="261" t="s">
        <v>234</v>
      </c>
      <c r="H55" s="261"/>
      <c r="I55" s="261"/>
      <c r="J55" s="261"/>
      <c r="K55" s="261"/>
      <c r="L55" s="261"/>
      <c r="M55" s="261"/>
      <c r="N55" s="261"/>
      <c r="O55" s="261"/>
      <c r="P55" s="261"/>
      <c r="Q55" s="261"/>
      <c r="R55" s="261"/>
      <c r="S55" s="261"/>
      <c r="T55" s="250" t="e">
        <f>VLOOKUP(A55,Sheet1!A11:G31,4,0)</f>
        <v>#N/A</v>
      </c>
      <c r="U55" s="250"/>
      <c r="V55" s="250"/>
      <c r="W55" s="250"/>
      <c r="X55" s="275" t="e">
        <f>VLOOKUP(A55,Sheet1!A11:G31,5,0)</f>
        <v>#N/A</v>
      </c>
      <c r="Y55" s="275"/>
      <c r="Z55" s="275"/>
      <c r="AA55" s="275"/>
      <c r="AB55" s="275"/>
      <c r="AC55" s="275"/>
      <c r="AD55" s="275"/>
      <c r="AE55" s="275"/>
      <c r="AF55" s="275"/>
      <c r="AG55" s="275"/>
      <c r="AH55" s="275"/>
      <c r="AI55" s="275"/>
      <c r="AJ55" s="275"/>
      <c r="AK55" s="138"/>
      <c r="AL55" s="138"/>
      <c r="AM55" s="138"/>
      <c r="AN55" s="138"/>
      <c r="AO55" s="138"/>
      <c r="AP55" s="138"/>
      <c r="AQ55" s="138"/>
    </row>
    <row r="56" spans="1:43" ht="21.75" hidden="1" customHeight="1">
      <c r="A56" s="250"/>
      <c r="B56" s="250"/>
      <c r="C56" s="250"/>
      <c r="D56" s="250"/>
      <c r="E56" s="250"/>
      <c r="F56" s="250"/>
      <c r="G56" s="261" t="s">
        <v>262</v>
      </c>
      <c r="H56" s="261"/>
      <c r="I56" s="261"/>
      <c r="J56" s="261"/>
      <c r="K56" s="261"/>
      <c r="L56" s="261"/>
      <c r="M56" s="261"/>
      <c r="N56" s="261"/>
      <c r="O56" s="261"/>
      <c r="P56" s="261"/>
      <c r="Q56" s="261"/>
      <c r="R56" s="261"/>
      <c r="S56" s="26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0" t="str">
        <f>IF(F18=0,"ซ่อนช่อง","จำเลยที่ 10")</f>
        <v>ซ่อนช่อง</v>
      </c>
      <c r="B57" s="250"/>
      <c r="C57" s="250"/>
      <c r="D57" s="250"/>
      <c r="E57" s="250"/>
      <c r="F57" s="250"/>
      <c r="G57" s="261" t="s">
        <v>234</v>
      </c>
      <c r="H57" s="261"/>
      <c r="I57" s="261"/>
      <c r="J57" s="261"/>
      <c r="K57" s="261"/>
      <c r="L57" s="261"/>
      <c r="M57" s="261"/>
      <c r="N57" s="261"/>
      <c r="O57" s="261"/>
      <c r="P57" s="261"/>
      <c r="Q57" s="261"/>
      <c r="R57" s="261"/>
      <c r="S57" s="261"/>
      <c r="T57" s="250" t="e">
        <f>VLOOKUP(A57,Sheet1!A11:G31,4,0)</f>
        <v>#N/A</v>
      </c>
      <c r="U57" s="250"/>
      <c r="V57" s="250"/>
      <c r="W57" s="250"/>
      <c r="X57" s="275" t="e">
        <f>VLOOKUP(A57,Sheet1!A11:G31,5,0)</f>
        <v>#N/A</v>
      </c>
      <c r="Y57" s="275"/>
      <c r="Z57" s="275"/>
      <c r="AA57" s="275"/>
      <c r="AB57" s="275"/>
      <c r="AC57" s="275"/>
      <c r="AD57" s="275"/>
      <c r="AE57" s="275"/>
      <c r="AF57" s="275"/>
      <c r="AG57" s="275"/>
      <c r="AH57" s="275"/>
      <c r="AI57" s="275"/>
      <c r="AJ57" s="275"/>
      <c r="AK57" s="138"/>
      <c r="AL57" s="138"/>
      <c r="AM57" s="138"/>
      <c r="AN57" s="138"/>
      <c r="AO57" s="138"/>
      <c r="AP57" s="138"/>
      <c r="AQ57" s="138"/>
    </row>
    <row r="58" spans="1:43" ht="21.75" hidden="1" customHeight="1">
      <c r="A58" s="250"/>
      <c r="B58" s="250"/>
      <c r="C58" s="250"/>
      <c r="D58" s="250"/>
      <c r="E58" s="250"/>
      <c r="F58" s="250"/>
      <c r="G58" s="261" t="s">
        <v>262</v>
      </c>
      <c r="H58" s="261"/>
      <c r="I58" s="261"/>
      <c r="J58" s="261"/>
      <c r="K58" s="261"/>
      <c r="L58" s="261"/>
      <c r="M58" s="261"/>
      <c r="N58" s="261"/>
      <c r="O58" s="261"/>
      <c r="P58" s="261"/>
      <c r="Q58" s="261"/>
      <c r="R58" s="261"/>
      <c r="S58" s="26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0" t="str">
        <f>IF(Y18=0,"ซ่อนช่อง","คู่สมรสจำเลยที่ 10")</f>
        <v>ซ่อนช่อง</v>
      </c>
      <c r="B59" s="250"/>
      <c r="C59" s="250"/>
      <c r="D59" s="250"/>
      <c r="E59" s="250"/>
      <c r="F59" s="250"/>
      <c r="G59" s="261" t="s">
        <v>234</v>
      </c>
      <c r="H59" s="261"/>
      <c r="I59" s="261"/>
      <c r="J59" s="261"/>
      <c r="K59" s="261"/>
      <c r="L59" s="261"/>
      <c r="M59" s="261"/>
      <c r="N59" s="261"/>
      <c r="O59" s="261"/>
      <c r="P59" s="261"/>
      <c r="Q59" s="261"/>
      <c r="R59" s="261"/>
      <c r="S59" s="261"/>
      <c r="T59" s="250" t="e">
        <f>VLOOKUP(A59,Sheet1!A11:G31,4,0)</f>
        <v>#N/A</v>
      </c>
      <c r="U59" s="250"/>
      <c r="V59" s="250"/>
      <c r="W59" s="250"/>
      <c r="X59" s="275" t="e">
        <f>VLOOKUP(A59,Sheet1!A11:G31,5,0)</f>
        <v>#N/A</v>
      </c>
      <c r="Y59" s="275"/>
      <c r="Z59" s="275"/>
      <c r="AA59" s="275"/>
      <c r="AB59" s="275"/>
      <c r="AC59" s="275"/>
      <c r="AD59" s="275"/>
      <c r="AE59" s="275"/>
      <c r="AF59" s="275"/>
      <c r="AG59" s="275"/>
      <c r="AH59" s="275"/>
      <c r="AI59" s="275"/>
      <c r="AJ59" s="275"/>
      <c r="AK59" s="138"/>
      <c r="AL59" s="138"/>
      <c r="AM59" s="138"/>
      <c r="AN59" s="138"/>
      <c r="AO59" s="138"/>
      <c r="AP59" s="138"/>
      <c r="AQ59" s="138"/>
    </row>
    <row r="60" spans="1:43" ht="21.6" hidden="1" customHeight="1">
      <c r="A60" s="250"/>
      <c r="B60" s="250"/>
      <c r="C60" s="250"/>
      <c r="D60" s="250"/>
      <c r="E60" s="250"/>
      <c r="F60" s="250"/>
      <c r="G60" s="261" t="s">
        <v>262</v>
      </c>
      <c r="H60" s="261"/>
      <c r="I60" s="261"/>
      <c r="J60" s="261"/>
      <c r="K60" s="261"/>
      <c r="L60" s="261"/>
      <c r="M60" s="261"/>
      <c r="N60" s="261"/>
      <c r="O60" s="261"/>
      <c r="P60" s="261"/>
      <c r="Q60" s="261"/>
      <c r="R60" s="261"/>
      <c r="S60" s="26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6" t="str">
        <f>IF(Sheet1!B33&lt;&gt;"","เห็นควรยึด","")</f>
        <v/>
      </c>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6"/>
      <c r="AE62" s="256"/>
      <c r="AF62" s="256"/>
      <c r="AG62" s="256"/>
      <c r="AH62" s="256"/>
      <c r="AI62" s="256"/>
      <c r="AJ62" s="138"/>
      <c r="AK62" s="138"/>
      <c r="AL62" s="138"/>
      <c r="AM62" s="138"/>
      <c r="AN62" s="138"/>
      <c r="AO62" s="138"/>
      <c r="AP62" s="138"/>
      <c r="AQ62" s="138"/>
    </row>
    <row r="63" spans="1:43">
      <c r="A63" s="19"/>
      <c r="B63" s="137"/>
      <c r="F63" s="256" t="str">
        <f>IF(Sheet1!B33&lt;&gt;"",Sheet1!B33,"")</f>
        <v/>
      </c>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6"/>
      <c r="AE63" s="256"/>
      <c r="AF63" s="256"/>
      <c r="AG63" s="256"/>
      <c r="AH63" s="256"/>
      <c r="AI63" s="256"/>
      <c r="AJ63" s="138"/>
      <c r="AK63" s="138"/>
      <c r="AL63" s="138"/>
      <c r="AM63" s="138"/>
      <c r="AN63" s="138"/>
      <c r="AO63" s="138"/>
      <c r="AP63" s="138"/>
      <c r="AQ63" s="138"/>
    </row>
    <row r="64" spans="1:43">
      <c r="A64" s="19"/>
      <c r="B64" s="137"/>
      <c r="F64" s="256" t="str">
        <f>IF(Sheet1!B33&lt;&gt;"",CONCATENATE(Sheet1!D33,"  ",IF(Sheet1!E33="ไม่พบ",Sheet1!E33,CONCATENATE(TEXT(Sheet1!E33,"#,##")," บาท ไม่รวมสิ่งปลูกสร้าง"))),"")</f>
        <v/>
      </c>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6"/>
      <c r="AE64" s="256"/>
      <c r="AF64" s="256"/>
      <c r="AG64" s="256"/>
      <c r="AH64" s="256"/>
      <c r="AI64" s="256"/>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zoomScaleNormal="100" workbookViewId="0">
      <selection activeCell="AS13" sqref="AS13:AT13"/>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78"/>
      <c r="T1" s="278"/>
      <c r="U1" s="278"/>
      <c r="V1" s="278"/>
      <c r="W1" s="278"/>
      <c r="X1" s="278"/>
      <c r="Y1" s="278"/>
      <c r="AQ1" s="198" t="s">
        <v>291</v>
      </c>
      <c r="AR1" s="198"/>
    </row>
    <row r="2" spans="1:48" ht="10.5" customHeight="1">
      <c r="S2" s="140"/>
      <c r="T2" s="140"/>
      <c r="U2" s="140"/>
      <c r="V2" s="140"/>
      <c r="W2" s="140"/>
      <c r="X2" s="140"/>
      <c r="Y2" s="140"/>
      <c r="AQ2" s="198"/>
      <c r="AR2" s="198"/>
    </row>
    <row r="3" spans="1:48">
      <c r="O3" s="2" t="s">
        <v>267</v>
      </c>
      <c r="Q3" s="188"/>
      <c r="R3" s="279" t="s">
        <v>268</v>
      </c>
      <c r="S3" s="279"/>
      <c r="T3" s="279"/>
      <c r="U3" s="279"/>
      <c r="V3" s="279"/>
      <c r="W3" s="279"/>
      <c r="X3" s="279"/>
      <c r="Y3" s="279"/>
      <c r="Z3" s="279"/>
      <c r="AA3" s="279"/>
      <c r="AB3" s="279"/>
      <c r="AC3" s="279"/>
      <c r="AD3" s="279"/>
    </row>
    <row r="4" spans="1:48">
      <c r="A4" s="278" t="s">
        <v>265</v>
      </c>
      <c r="B4" s="278"/>
      <c r="C4" s="278"/>
      <c r="D4" s="278"/>
      <c r="E4" s="278"/>
      <c r="F4" s="278"/>
      <c r="G4" s="278"/>
      <c r="H4" s="278"/>
      <c r="I4" s="278"/>
      <c r="J4" s="278"/>
      <c r="K4" s="278"/>
      <c r="L4" s="278"/>
      <c r="M4" s="278"/>
      <c r="N4" s="278"/>
      <c r="O4" s="278"/>
      <c r="P4" s="278"/>
      <c r="Q4" s="278"/>
      <c r="R4" s="278"/>
      <c r="S4" s="278"/>
      <c r="T4" s="278"/>
      <c r="U4" s="278"/>
      <c r="V4" s="278"/>
      <c r="W4" s="278"/>
      <c r="X4" s="278"/>
      <c r="Y4" s="278"/>
      <c r="Z4" s="278"/>
      <c r="AA4" s="278"/>
      <c r="AB4" s="278"/>
      <c r="AC4" s="278"/>
      <c r="AD4" s="278"/>
      <c r="AE4" s="278"/>
      <c r="AF4" s="278"/>
      <c r="AG4" s="278"/>
      <c r="AH4" s="278"/>
      <c r="AI4" s="278"/>
      <c r="AJ4" s="278"/>
      <c r="AK4" s="278"/>
      <c r="AL4" s="278"/>
      <c r="AM4" s="278"/>
      <c r="AN4" s="278"/>
      <c r="AO4" s="278"/>
      <c r="AP4" s="278"/>
      <c r="AQ4" s="278"/>
      <c r="AR4" s="140"/>
    </row>
    <row r="5" spans="1:48">
      <c r="M5" s="2" t="s">
        <v>269</v>
      </c>
      <c r="P5" s="253"/>
      <c r="Q5" s="253"/>
      <c r="R5" s="253"/>
      <c r="S5" s="253"/>
      <c r="T5" s="253"/>
      <c r="U5" s="253"/>
      <c r="V5" s="253"/>
      <c r="W5" s="253"/>
      <c r="X5" s="253"/>
      <c r="Y5" s="253"/>
      <c r="Z5" s="253"/>
      <c r="AA5" s="253"/>
      <c r="AB5" s="253"/>
      <c r="AC5" s="253"/>
      <c r="AD5" s="253"/>
      <c r="AE5" s="253"/>
    </row>
    <row r="6" spans="1:48">
      <c r="AC6" s="143" t="s">
        <v>266</v>
      </c>
      <c r="AD6" s="253" t="s">
        <v>349</v>
      </c>
      <c r="AE6" s="253"/>
      <c r="AF6" s="253"/>
      <c r="AG6" s="253"/>
      <c r="AH6" s="253"/>
      <c r="AI6" s="253"/>
      <c r="AJ6" s="253"/>
      <c r="AK6" s="253"/>
      <c r="AL6" s="253"/>
      <c r="AM6" s="253"/>
      <c r="AN6" s="253"/>
      <c r="AO6" s="253"/>
      <c r="AP6" s="253"/>
      <c r="AQ6" s="253"/>
      <c r="AR6" s="140"/>
    </row>
    <row r="7" spans="1:48">
      <c r="X7" s="143" t="s">
        <v>62</v>
      </c>
      <c r="Y7" s="253"/>
      <c r="Z7" s="253"/>
      <c r="AA7" s="278" t="s">
        <v>270</v>
      </c>
      <c r="AB7" s="278"/>
      <c r="AC7" s="278"/>
      <c r="AD7" s="254"/>
      <c r="AE7" s="254"/>
      <c r="AF7" s="254"/>
      <c r="AG7" s="254"/>
      <c r="AH7" s="254"/>
      <c r="AI7" s="254"/>
      <c r="AJ7" s="281" t="s">
        <v>271</v>
      </c>
      <c r="AK7" s="281"/>
      <c r="AL7" s="281"/>
      <c r="AM7" s="281"/>
      <c r="AN7" s="281"/>
      <c r="AO7" s="254">
        <v>2568</v>
      </c>
      <c r="AP7" s="254"/>
      <c r="AQ7" s="254"/>
      <c r="AR7" s="140"/>
    </row>
    <row r="8" spans="1:48">
      <c r="D8" s="2" t="s">
        <v>272</v>
      </c>
      <c r="G8" s="258" t="s">
        <v>273</v>
      </c>
      <c r="H8" s="258"/>
      <c r="I8" s="258"/>
      <c r="J8" s="258"/>
      <c r="K8" s="258"/>
      <c r="L8" s="258"/>
      <c r="M8" s="258"/>
      <c r="N8" s="258"/>
      <c r="O8" s="258"/>
      <c r="P8" s="258"/>
      <c r="Q8" s="258"/>
      <c r="R8" s="258"/>
      <c r="S8" s="258"/>
      <c r="T8" s="258"/>
      <c r="U8" s="258"/>
      <c r="V8" s="258"/>
      <c r="W8" s="258"/>
      <c r="X8" s="258"/>
      <c r="Y8" s="258"/>
      <c r="Z8" s="258"/>
      <c r="AA8" s="258"/>
      <c r="AB8" s="278" t="s">
        <v>274</v>
      </c>
      <c r="AC8" s="278"/>
      <c r="AD8" s="278"/>
      <c r="AE8" s="278"/>
      <c r="AF8" s="253">
        <f>Sheet1!D8</f>
        <v>27</v>
      </c>
      <c r="AG8" s="253"/>
      <c r="AH8" s="253"/>
      <c r="AI8" s="253"/>
      <c r="AL8" s="143" t="s">
        <v>275</v>
      </c>
      <c r="AM8" s="253" t="s">
        <v>276</v>
      </c>
      <c r="AN8" s="253"/>
      <c r="AO8" s="253"/>
      <c r="AP8" s="253"/>
      <c r="AQ8" s="253"/>
      <c r="AR8" s="140"/>
    </row>
    <row r="9" spans="1:48">
      <c r="H9" s="2" t="str">
        <f>CONCATENATE("( โดย ",Sheet1!B8," (",TEXT(Sheet1!F8,"[$-,100]0-0000-00000-00-0"),") แทน )")</f>
        <v>( โดย นายปฏิยุทธ์ ฟองแก้ว (1-5601-00415-10-9) แทน )</v>
      </c>
      <c r="I9" s="189"/>
      <c r="J9" s="189"/>
    </row>
    <row r="10" spans="1:48">
      <c r="A10" s="278" t="s">
        <v>279</v>
      </c>
      <c r="B10" s="278"/>
      <c r="C10" s="278"/>
      <c r="D10" s="253" t="s">
        <v>276</v>
      </c>
      <c r="E10" s="253"/>
      <c r="F10" s="253"/>
      <c r="G10" s="253"/>
      <c r="H10" s="253"/>
      <c r="I10" s="278" t="s">
        <v>281</v>
      </c>
      <c r="J10" s="278"/>
      <c r="K10" s="278"/>
      <c r="L10" s="278"/>
      <c r="M10" s="278"/>
      <c r="N10" s="253">
        <v>470</v>
      </c>
      <c r="O10" s="253"/>
      <c r="P10" s="253"/>
      <c r="Q10" s="253"/>
      <c r="R10" s="278" t="s">
        <v>282</v>
      </c>
      <c r="S10" s="278"/>
      <c r="T10" s="253" t="s">
        <v>152</v>
      </c>
      <c r="U10" s="253"/>
      <c r="V10" s="253"/>
      <c r="W10" s="253"/>
      <c r="X10" s="278" t="s">
        <v>283</v>
      </c>
      <c r="Y10" s="278"/>
      <c r="Z10" s="253" t="s">
        <v>285</v>
      </c>
      <c r="AA10" s="253"/>
      <c r="AB10" s="253"/>
      <c r="AC10" s="253"/>
      <c r="AD10" s="253"/>
      <c r="AE10" s="253"/>
      <c r="AF10" s="253"/>
      <c r="AG10" s="253"/>
      <c r="AH10" s="278" t="s">
        <v>284</v>
      </c>
      <c r="AI10" s="278"/>
      <c r="AJ10" s="278"/>
      <c r="AK10" s="278"/>
      <c r="AL10" s="253" t="s">
        <v>152</v>
      </c>
      <c r="AM10" s="253"/>
      <c r="AN10" s="253"/>
      <c r="AO10" s="253"/>
      <c r="AP10" s="253"/>
      <c r="AQ10" s="253"/>
      <c r="AR10" s="140"/>
    </row>
    <row r="11" spans="1:48">
      <c r="A11" s="2" t="s">
        <v>280</v>
      </c>
      <c r="F11" s="253" t="s">
        <v>288</v>
      </c>
      <c r="G11" s="253"/>
      <c r="H11" s="253"/>
      <c r="I11" s="253"/>
      <c r="J11" s="253"/>
      <c r="K11" s="253"/>
      <c r="L11" s="278" t="s">
        <v>286</v>
      </c>
      <c r="M11" s="278"/>
      <c r="N11" s="278"/>
      <c r="O11" s="278"/>
      <c r="P11" s="253" t="s">
        <v>345</v>
      </c>
      <c r="Q11" s="253"/>
      <c r="R11" s="253"/>
      <c r="S11" s="253"/>
      <c r="T11" s="253"/>
      <c r="U11" s="253"/>
      <c r="V11" s="253"/>
      <c r="W11" s="253"/>
      <c r="X11" s="278" t="s">
        <v>287</v>
      </c>
      <c r="Y11" s="278"/>
      <c r="Z11" s="278"/>
      <c r="AA11" s="254" t="s">
        <v>292</v>
      </c>
      <c r="AB11" s="254"/>
      <c r="AC11" s="254"/>
      <c r="AD11" s="254"/>
      <c r="AE11" s="254"/>
      <c r="AF11" s="254"/>
      <c r="AG11" s="254"/>
      <c r="AH11" s="278" t="s">
        <v>289</v>
      </c>
      <c r="AI11" s="278"/>
      <c r="AJ11" s="253" t="s">
        <v>293</v>
      </c>
      <c r="AK11" s="253"/>
      <c r="AL11" s="253"/>
      <c r="AM11" s="253"/>
      <c r="AN11" s="253"/>
      <c r="AO11" s="253"/>
      <c r="AP11" s="253"/>
      <c r="AQ11" s="253"/>
      <c r="AR11" s="140"/>
    </row>
    <row r="12" spans="1:48">
      <c r="A12" s="280"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สาขาแม่ริม ด้วยระบบสารสนเทศและขอให้ถ้อยคำด้วยความสัตย์จริงว่า</v>
      </c>
      <c r="B12" s="280"/>
      <c r="C12" s="280"/>
      <c r="D12" s="280"/>
      <c r="E12" s="280"/>
      <c r="F12" s="280"/>
      <c r="G12" s="280"/>
      <c r="H12" s="280"/>
      <c r="I12" s="280"/>
      <c r="J12" s="280"/>
      <c r="K12" s="280"/>
      <c r="L12" s="280"/>
      <c r="M12" s="280"/>
      <c r="N12" s="280"/>
      <c r="O12" s="280"/>
      <c r="P12" s="280"/>
      <c r="Q12" s="280"/>
      <c r="R12" s="280"/>
      <c r="S12" s="280"/>
      <c r="T12" s="280"/>
      <c r="U12" s="280"/>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187"/>
      <c r="AS12" s="196" t="s">
        <v>266</v>
      </c>
    </row>
    <row r="13" spans="1:48">
      <c r="A13" s="280"/>
      <c r="B13" s="280"/>
      <c r="C13" s="280"/>
      <c r="D13" s="280"/>
      <c r="E13" s="280"/>
      <c r="F13" s="280"/>
      <c r="G13" s="280"/>
      <c r="H13" s="280"/>
      <c r="I13" s="280"/>
      <c r="J13" s="280"/>
      <c r="K13" s="280"/>
      <c r="L13" s="280"/>
      <c r="M13" s="280"/>
      <c r="N13" s="280"/>
      <c r="O13" s="280"/>
      <c r="P13" s="280"/>
      <c r="Q13" s="280"/>
      <c r="R13" s="28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187"/>
      <c r="AS13" s="284" t="s">
        <v>352</v>
      </c>
      <c r="AT13" s="285"/>
    </row>
    <row r="14" spans="1:48">
      <c r="A14" s="280"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ตามคำพิพากษาของศาลแขวงเชียงดาว ในคดีหมายเลขดำที่ ผบE465/2566 ในคดีหมายเลขแดงที่  ผบE578/2566 ลว.4 กรกฎาคม 2566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0"/>
      <c r="C14" s="280"/>
      <c r="D14" s="280"/>
      <c r="E14" s="280"/>
      <c r="F14" s="280"/>
      <c r="G14" s="280"/>
      <c r="H14" s="280"/>
      <c r="I14" s="280"/>
      <c r="J14" s="280"/>
      <c r="K14" s="280"/>
      <c r="L14" s="280"/>
      <c r="M14" s="280"/>
      <c r="N14" s="280"/>
      <c r="O14" s="280"/>
      <c r="P14" s="280"/>
      <c r="Q14" s="280"/>
      <c r="R14" s="280"/>
      <c r="S14" s="280"/>
      <c r="T14" s="280"/>
      <c r="U14" s="280"/>
      <c r="V14" s="280"/>
      <c r="W14" s="280"/>
      <c r="X14" s="280"/>
      <c r="Y14" s="280"/>
      <c r="Z14" s="280"/>
      <c r="AA14" s="280"/>
      <c r="AB14" s="280"/>
      <c r="AC14" s="280"/>
      <c r="AD14" s="280"/>
      <c r="AE14" s="280"/>
      <c r="AF14" s="280"/>
      <c r="AG14" s="280"/>
      <c r="AH14" s="280"/>
      <c r="AI14" s="280"/>
      <c r="AJ14" s="280"/>
      <c r="AK14" s="280"/>
      <c r="AL14" s="280"/>
      <c r="AM14" s="280"/>
      <c r="AN14" s="280"/>
      <c r="AO14" s="280"/>
      <c r="AP14" s="280"/>
      <c r="AQ14" s="280"/>
      <c r="AR14" s="187"/>
    </row>
    <row r="15" spans="1:48">
      <c r="A15" s="280"/>
      <c r="B15" s="280"/>
      <c r="C15" s="280"/>
      <c r="D15" s="280"/>
      <c r="E15" s="280"/>
      <c r="F15" s="280"/>
      <c r="G15" s="280"/>
      <c r="H15" s="280"/>
      <c r="I15" s="280"/>
      <c r="J15" s="280"/>
      <c r="K15" s="280"/>
      <c r="L15" s="280"/>
      <c r="M15" s="280"/>
      <c r="N15" s="280"/>
      <c r="O15" s="280"/>
      <c r="P15" s="280"/>
      <c r="Q15" s="280"/>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187"/>
    </row>
    <row r="16" spans="1:48">
      <c r="A16" s="280"/>
      <c r="B16" s="280"/>
      <c r="C16" s="280"/>
      <c r="D16" s="280"/>
      <c r="E16" s="280"/>
      <c r="F16" s="280"/>
      <c r="G16" s="280"/>
      <c r="H16" s="280"/>
      <c r="I16" s="280"/>
      <c r="J16" s="280"/>
      <c r="K16" s="280"/>
      <c r="L16" s="280"/>
      <c r="M16" s="280"/>
      <c r="N16" s="280"/>
      <c r="O16" s="280"/>
      <c r="P16" s="280"/>
      <c r="Q16" s="280"/>
      <c r="R16" s="280"/>
      <c r="S16" s="280"/>
      <c r="T16" s="280"/>
      <c r="U16" s="280"/>
      <c r="V16" s="280"/>
      <c r="W16" s="280"/>
      <c r="X16" s="280"/>
      <c r="Y16" s="280"/>
      <c r="Z16" s="280"/>
      <c r="AA16" s="280"/>
      <c r="AB16" s="280"/>
      <c r="AC16" s="280"/>
      <c r="AD16" s="280"/>
      <c r="AE16" s="280"/>
      <c r="AF16" s="280"/>
      <c r="AG16" s="280"/>
      <c r="AH16" s="280"/>
      <c r="AI16" s="280"/>
      <c r="AJ16" s="280"/>
      <c r="AK16" s="280"/>
      <c r="AL16" s="280"/>
      <c r="AM16" s="280"/>
      <c r="AN16" s="280"/>
      <c r="AO16" s="280"/>
      <c r="AP16" s="280"/>
      <c r="AQ16" s="280"/>
      <c r="AR16" s="187"/>
      <c r="AS16" s="172" t="s">
        <v>290</v>
      </c>
      <c r="AT16" s="217" t="s">
        <v>334</v>
      </c>
      <c r="AU16" s="216">
        <f>COUNTIF(C17:N32,"ซ่อนช่อง")</f>
        <v>12</v>
      </c>
      <c r="AV16" s="215" t="s">
        <v>335</v>
      </c>
    </row>
    <row r="17" spans="1:45">
      <c r="A17" s="188"/>
      <c r="B17" s="188"/>
      <c r="C17" s="255" t="str">
        <f>IF(AS17="","ซ่อนช่อง",CONCATENATE("1. ",VLOOKUP(AS17,Table1[#All],2,0)))</f>
        <v>1. นางสิทธิโชด ดาราวงษ์</v>
      </c>
      <c r="D17" s="255"/>
      <c r="E17" s="255"/>
      <c r="F17" s="255"/>
      <c r="G17" s="255"/>
      <c r="H17" s="255"/>
      <c r="I17" s="255"/>
      <c r="J17" s="255"/>
      <c r="K17" s="255"/>
      <c r="L17" s="255"/>
      <c r="M17" s="255"/>
      <c r="N17" s="255"/>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f>IF(AS17="","",VLOOKUP(AS17,Table1[#All],3,0))</f>
        <v>1509900673984</v>
      </c>
      <c r="AE17" s="286"/>
      <c r="AF17" s="286"/>
      <c r="AG17" s="286"/>
      <c r="AH17" s="286"/>
      <c r="AI17" s="286"/>
      <c r="AJ17" s="286"/>
      <c r="AK17" s="286"/>
      <c r="AL17" s="201"/>
      <c r="AM17" s="188"/>
      <c r="AN17" s="188"/>
      <c r="AO17" s="188"/>
      <c r="AP17" s="188"/>
      <c r="AQ17" s="188"/>
      <c r="AS17" s="197" t="s">
        <v>211</v>
      </c>
    </row>
    <row r="18" spans="1:45">
      <c r="A18" s="193"/>
      <c r="B18" s="193"/>
      <c r="C18" s="282" t="str">
        <f>IF(AS18="","ซ่อนช่อง",CONCATENATE("2. ",VLOOKUP(AS18,Table1[#All],2,0)))</f>
        <v>2. นายเพทาย พิสุทธิศุภร</v>
      </c>
      <c r="D18" s="282"/>
      <c r="E18" s="282"/>
      <c r="F18" s="282"/>
      <c r="G18" s="282"/>
      <c r="H18" s="282"/>
      <c r="I18" s="282"/>
      <c r="J18" s="282"/>
      <c r="K18" s="282"/>
      <c r="L18" s="282"/>
      <c r="M18" s="282"/>
      <c r="N18" s="282"/>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3">
        <f>IF(AS18="","",VLOOKUP(AS18,Table1[#All],3,0))</f>
        <v>3309900225459</v>
      </c>
      <c r="AE18" s="283"/>
      <c r="AF18" s="283"/>
      <c r="AG18" s="283"/>
      <c r="AH18" s="283"/>
      <c r="AI18" s="283"/>
      <c r="AJ18" s="283"/>
      <c r="AK18" s="283"/>
      <c r="AL18" s="195"/>
      <c r="AM18" s="193"/>
      <c r="AN18" s="193"/>
      <c r="AO18" s="193"/>
      <c r="AP18" s="193"/>
      <c r="AQ18" s="193"/>
      <c r="AS18" s="197" t="s">
        <v>212</v>
      </c>
    </row>
    <row r="19" spans="1:45" hidden="1">
      <c r="A19" s="193"/>
      <c r="B19" s="193"/>
      <c r="C19" s="282" t="str">
        <f>IF(AS19="","ซ่อนช่อง",CONCATENATE("3. ",VLOOKUP(AS19,Table1[#All],2,0)))</f>
        <v>3. นายเพทาย พิสุทธิศุภร</v>
      </c>
      <c r="D19" s="282"/>
      <c r="E19" s="282"/>
      <c r="F19" s="282"/>
      <c r="G19" s="282"/>
      <c r="H19" s="282"/>
      <c r="I19" s="282"/>
      <c r="J19" s="282"/>
      <c r="K19" s="282"/>
      <c r="L19" s="282"/>
      <c r="M19" s="282"/>
      <c r="N19" s="282"/>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3">
        <f>IF(AS19="","",VLOOKUP(AS19,Table1[#All],3,0))</f>
        <v>3309900225459</v>
      </c>
      <c r="AE19" s="283"/>
      <c r="AF19" s="283"/>
      <c r="AG19" s="283"/>
      <c r="AH19" s="283"/>
      <c r="AI19" s="283"/>
      <c r="AJ19" s="283"/>
      <c r="AK19" s="283"/>
      <c r="AL19" s="195"/>
      <c r="AM19" s="193"/>
      <c r="AN19" s="193"/>
      <c r="AO19" s="193"/>
      <c r="AP19" s="193"/>
      <c r="AQ19" s="193"/>
      <c r="AS19" s="197" t="s">
        <v>212</v>
      </c>
    </row>
    <row r="20" spans="1:45" hidden="1">
      <c r="A20" s="193"/>
      <c r="B20" s="193"/>
      <c r="C20" s="282" t="str">
        <f>IF(AS20="","ซ่อนช่อง",CONCATENATE("4. ",VLOOKUP(AS20,Table1[#All],2,0)))</f>
        <v>4. -</v>
      </c>
      <c r="D20" s="282"/>
      <c r="E20" s="282"/>
      <c r="F20" s="282"/>
      <c r="G20" s="282"/>
      <c r="H20" s="282"/>
      <c r="I20" s="282"/>
      <c r="J20" s="282"/>
      <c r="K20" s="282"/>
      <c r="L20" s="282"/>
      <c r="M20" s="282"/>
      <c r="N20" s="282"/>
      <c r="O20" s="194"/>
      <c r="P20" s="193" t="str">
        <f t="shared" ref="P20:P32" si="2">IF(AS20="","",AS20)</f>
        <v>คู่สมรสจำเลยที่ 2</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3" t="str">
        <f>IF(AS20="","",VLOOKUP(AS20,Table1[#All],3,0))</f>
        <v>-</v>
      </c>
      <c r="AE20" s="283"/>
      <c r="AF20" s="283"/>
      <c r="AG20" s="283"/>
      <c r="AH20" s="283"/>
      <c r="AI20" s="283"/>
      <c r="AJ20" s="283"/>
      <c r="AK20" s="283"/>
      <c r="AL20" s="195"/>
      <c r="AM20" s="193"/>
      <c r="AN20" s="193"/>
      <c r="AO20" s="193"/>
      <c r="AP20" s="193"/>
      <c r="AQ20" s="193"/>
      <c r="AS20" s="197" t="s">
        <v>214</v>
      </c>
    </row>
    <row r="21" spans="1:45" hidden="1">
      <c r="A21" s="193"/>
      <c r="B21" s="193"/>
      <c r="C21" s="282" t="str">
        <f>IF(AS21="","ซ่อนช่อง",CONCATENATE("5. ",VLOOKUP(AS21,Table1[#All],2,0)))</f>
        <v>ซ่อนช่อง</v>
      </c>
      <c r="D21" s="282"/>
      <c r="E21" s="282"/>
      <c r="F21" s="282"/>
      <c r="G21" s="282"/>
      <c r="H21" s="282"/>
      <c r="I21" s="282"/>
      <c r="J21" s="282"/>
      <c r="K21" s="282"/>
      <c r="L21" s="282"/>
      <c r="M21" s="282"/>
      <c r="N21" s="282"/>
      <c r="O21" s="194"/>
      <c r="P21" s="193" t="str">
        <f t="shared" si="2"/>
        <v/>
      </c>
      <c r="Q21" s="193"/>
      <c r="R21" s="193"/>
      <c r="S21" s="193"/>
      <c r="T21" s="193"/>
      <c r="U21" s="193"/>
      <c r="V21" s="193"/>
      <c r="W21" s="193" t="str">
        <f t="shared" si="3"/>
        <v/>
      </c>
      <c r="X21" s="193"/>
      <c r="Y21" s="193"/>
      <c r="Z21" s="193"/>
      <c r="AA21" s="193"/>
      <c r="AB21" s="193"/>
      <c r="AC21" s="193"/>
      <c r="AD21" s="283" t="str">
        <f>IF(AS21="","",VLOOKUP(AS21,Table1[#All],3,0))</f>
        <v/>
      </c>
      <c r="AE21" s="283"/>
      <c r="AF21" s="283"/>
      <c r="AG21" s="283"/>
      <c r="AH21" s="283"/>
      <c r="AI21" s="283"/>
      <c r="AJ21" s="283"/>
      <c r="AK21" s="283"/>
      <c r="AL21" s="195"/>
      <c r="AM21" s="193"/>
      <c r="AN21" s="193"/>
      <c r="AO21" s="193"/>
      <c r="AP21" s="193"/>
      <c r="AQ21" s="193"/>
      <c r="AS21" s="197"/>
    </row>
    <row r="22" spans="1:45" hidden="1">
      <c r="A22" s="193"/>
      <c r="B22" s="193"/>
      <c r="C22" s="282" t="str">
        <f>IF(AS22="","ซ่อนช่อง",CONCATENATE("6. ",VLOOKUP(AS22,Table1[#All],2,0)))</f>
        <v>ซ่อนช่อง</v>
      </c>
      <c r="D22" s="282"/>
      <c r="E22" s="282"/>
      <c r="F22" s="282"/>
      <c r="G22" s="282"/>
      <c r="H22" s="282"/>
      <c r="I22" s="282"/>
      <c r="J22" s="282"/>
      <c r="K22" s="282"/>
      <c r="L22" s="282"/>
      <c r="M22" s="282"/>
      <c r="N22" s="282"/>
      <c r="O22" s="194"/>
      <c r="P22" s="193" t="str">
        <f t="shared" si="2"/>
        <v/>
      </c>
      <c r="Q22" s="193"/>
      <c r="R22" s="193"/>
      <c r="S22" s="193"/>
      <c r="T22" s="193"/>
      <c r="U22" s="193"/>
      <c r="V22" s="193"/>
      <c r="W22" s="193" t="str">
        <f t="shared" si="3"/>
        <v/>
      </c>
      <c r="X22" s="193"/>
      <c r="Y22" s="193"/>
      <c r="Z22" s="193"/>
      <c r="AA22" s="193"/>
      <c r="AB22" s="193"/>
      <c r="AC22" s="193"/>
      <c r="AD22" s="283" t="str">
        <f>IF(AS22="","",VLOOKUP(AS22,Table1[#All],3,0))</f>
        <v/>
      </c>
      <c r="AE22" s="283"/>
      <c r="AF22" s="283"/>
      <c r="AG22" s="283"/>
      <c r="AH22" s="283"/>
      <c r="AI22" s="283"/>
      <c r="AJ22" s="283"/>
      <c r="AK22" s="283"/>
      <c r="AL22" s="195"/>
      <c r="AM22" s="193"/>
      <c r="AN22" s="193"/>
      <c r="AO22" s="193"/>
      <c r="AP22" s="193"/>
      <c r="AQ22" s="193"/>
      <c r="AS22" s="197"/>
    </row>
    <row r="23" spans="1:45" hidden="1">
      <c r="A23" s="193"/>
      <c r="B23" s="193"/>
      <c r="C23" s="282" t="str">
        <f>IF(AS23="","ซ่อนช่อง",CONCATENATE("7. ",VLOOKUP(AS23,Table1[#All],2,0)))</f>
        <v>ซ่อนช่อง</v>
      </c>
      <c r="D23" s="282"/>
      <c r="E23" s="282"/>
      <c r="F23" s="282"/>
      <c r="G23" s="282"/>
      <c r="H23" s="282"/>
      <c r="I23" s="282"/>
      <c r="J23" s="282"/>
      <c r="K23" s="282"/>
      <c r="L23" s="282"/>
      <c r="M23" s="282"/>
      <c r="N23" s="282"/>
      <c r="O23" s="194"/>
      <c r="P23" s="193" t="str">
        <f t="shared" si="2"/>
        <v/>
      </c>
      <c r="Q23" s="193"/>
      <c r="R23" s="193"/>
      <c r="S23" s="193"/>
      <c r="T23" s="193"/>
      <c r="U23" s="193"/>
      <c r="V23" s="193"/>
      <c r="W23" s="193" t="str">
        <f t="shared" si="3"/>
        <v/>
      </c>
      <c r="X23" s="193"/>
      <c r="Y23" s="193"/>
      <c r="Z23" s="193"/>
      <c r="AA23" s="193"/>
      <c r="AB23" s="193"/>
      <c r="AC23" s="193"/>
      <c r="AD23" s="283" t="str">
        <f>IF(AS23="","",VLOOKUP(AS23,Table1[#All],3,0))</f>
        <v/>
      </c>
      <c r="AE23" s="283"/>
      <c r="AF23" s="283"/>
      <c r="AG23" s="283"/>
      <c r="AH23" s="283"/>
      <c r="AI23" s="283"/>
      <c r="AJ23" s="283"/>
      <c r="AK23" s="283"/>
      <c r="AL23" s="195"/>
      <c r="AM23" s="193"/>
      <c r="AN23" s="193"/>
      <c r="AO23" s="193"/>
      <c r="AP23" s="193"/>
      <c r="AQ23" s="193"/>
      <c r="AS23" s="197"/>
    </row>
    <row r="24" spans="1:45" hidden="1">
      <c r="A24" s="193"/>
      <c r="B24" s="193"/>
      <c r="C24" s="282" t="str">
        <f>IF(AS24="","ซ่อนช่อง",CONCATENATE("8. ",VLOOKUP(AS24,Table1[#All],2,0)))</f>
        <v>ซ่อนช่อง</v>
      </c>
      <c r="D24" s="282"/>
      <c r="E24" s="282"/>
      <c r="F24" s="282"/>
      <c r="G24" s="282"/>
      <c r="H24" s="282"/>
      <c r="I24" s="282"/>
      <c r="J24" s="282"/>
      <c r="K24" s="282"/>
      <c r="L24" s="282"/>
      <c r="M24" s="282"/>
      <c r="N24" s="282"/>
      <c r="O24" s="194"/>
      <c r="P24" s="193" t="str">
        <f t="shared" si="2"/>
        <v/>
      </c>
      <c r="Q24" s="193"/>
      <c r="R24" s="193"/>
      <c r="S24" s="193"/>
      <c r="T24" s="193"/>
      <c r="U24" s="193"/>
      <c r="V24" s="193"/>
      <c r="W24" s="193" t="str">
        <f t="shared" si="3"/>
        <v/>
      </c>
      <c r="X24" s="193"/>
      <c r="Y24" s="193"/>
      <c r="Z24" s="193"/>
      <c r="AA24" s="193"/>
      <c r="AB24" s="193"/>
      <c r="AC24" s="193"/>
      <c r="AD24" s="283" t="str">
        <f>IF(AS24="","",VLOOKUP(AS24,Table1[#All],3,0))</f>
        <v/>
      </c>
      <c r="AE24" s="283"/>
      <c r="AF24" s="283"/>
      <c r="AG24" s="283"/>
      <c r="AH24" s="283"/>
      <c r="AI24" s="283"/>
      <c r="AJ24" s="283"/>
      <c r="AK24" s="283"/>
      <c r="AL24" s="195"/>
      <c r="AM24" s="193"/>
      <c r="AN24" s="193"/>
      <c r="AO24" s="193"/>
      <c r="AP24" s="193"/>
      <c r="AQ24" s="193"/>
      <c r="AS24" s="197"/>
    </row>
    <row r="25" spans="1:45" hidden="1">
      <c r="A25" s="193"/>
      <c r="B25" s="193"/>
      <c r="C25" s="282" t="str">
        <f>IF(AS25="","ซ่อนช่อง",CONCATENATE("9. ",VLOOKUP(AS25,Table1[#All],2,0)))</f>
        <v>ซ่อนช่อง</v>
      </c>
      <c r="D25" s="282"/>
      <c r="E25" s="282"/>
      <c r="F25" s="282"/>
      <c r="G25" s="282"/>
      <c r="H25" s="282"/>
      <c r="I25" s="282"/>
      <c r="J25" s="282"/>
      <c r="K25" s="282"/>
      <c r="L25" s="282"/>
      <c r="M25" s="282"/>
      <c r="N25" s="282"/>
      <c r="O25" s="194"/>
      <c r="P25" s="193" t="str">
        <f t="shared" si="2"/>
        <v/>
      </c>
      <c r="Q25" s="193"/>
      <c r="R25" s="193"/>
      <c r="S25" s="193"/>
      <c r="T25" s="193"/>
      <c r="U25" s="193"/>
      <c r="V25" s="193"/>
      <c r="W25" s="193" t="str">
        <f t="shared" si="3"/>
        <v/>
      </c>
      <c r="X25" s="193"/>
      <c r="Y25" s="193"/>
      <c r="Z25" s="193"/>
      <c r="AA25" s="193"/>
      <c r="AB25" s="193"/>
      <c r="AC25" s="193"/>
      <c r="AD25" s="283" t="str">
        <f>IF(AS25="","",VLOOKUP(AS25,Table1[#All],3,0))</f>
        <v/>
      </c>
      <c r="AE25" s="283"/>
      <c r="AF25" s="283"/>
      <c r="AG25" s="283"/>
      <c r="AH25" s="283"/>
      <c r="AI25" s="283"/>
      <c r="AJ25" s="283"/>
      <c r="AK25" s="283"/>
      <c r="AL25" s="195"/>
      <c r="AM25" s="193"/>
      <c r="AN25" s="193"/>
      <c r="AO25" s="193"/>
      <c r="AP25" s="193"/>
      <c r="AQ25" s="193"/>
      <c r="AS25" s="197"/>
    </row>
    <row r="26" spans="1:45" hidden="1">
      <c r="A26" s="193"/>
      <c r="B26" s="193"/>
      <c r="C26" s="282" t="str">
        <f>IF(AS26="","ซ่อนช่อง",CONCATENATE("10. ",VLOOKUP(AS26,Table1[#All],2,0)))</f>
        <v>ซ่อนช่อง</v>
      </c>
      <c r="D26" s="282"/>
      <c r="E26" s="282"/>
      <c r="F26" s="282"/>
      <c r="G26" s="282"/>
      <c r="H26" s="282"/>
      <c r="I26" s="282"/>
      <c r="J26" s="282"/>
      <c r="K26" s="282"/>
      <c r="L26" s="282"/>
      <c r="M26" s="282"/>
      <c r="N26" s="282"/>
      <c r="O26" s="194"/>
      <c r="P26" s="193" t="str">
        <f t="shared" si="2"/>
        <v/>
      </c>
      <c r="Q26" s="193"/>
      <c r="R26" s="193"/>
      <c r="S26" s="193"/>
      <c r="T26" s="193"/>
      <c r="U26" s="193"/>
      <c r="V26" s="193"/>
      <c r="W26" s="193" t="str">
        <f t="shared" si="3"/>
        <v/>
      </c>
      <c r="X26" s="193"/>
      <c r="Y26" s="193"/>
      <c r="Z26" s="193"/>
      <c r="AA26" s="193"/>
      <c r="AB26" s="193"/>
      <c r="AC26" s="193"/>
      <c r="AD26" s="283" t="str">
        <f>IF(AS26="","",VLOOKUP(AS26,Table1[#All],3,0))</f>
        <v/>
      </c>
      <c r="AE26" s="283"/>
      <c r="AF26" s="283"/>
      <c r="AG26" s="283"/>
      <c r="AH26" s="283"/>
      <c r="AI26" s="283"/>
      <c r="AJ26" s="283"/>
      <c r="AK26" s="283"/>
      <c r="AL26" s="195"/>
      <c r="AM26" s="193"/>
      <c r="AN26" s="193"/>
      <c r="AO26" s="193"/>
      <c r="AP26" s="193"/>
      <c r="AQ26" s="193"/>
      <c r="AS26" s="197"/>
    </row>
    <row r="27" spans="1:45" hidden="1">
      <c r="A27" s="193"/>
      <c r="B27" s="193"/>
      <c r="C27" s="282" t="str">
        <f>IF(AS27="","ซ่อนช่อง",CONCATENATE("11. ",VLOOKUP(AS27,Table1[#All],2,0)))</f>
        <v>ซ่อนช่อง</v>
      </c>
      <c r="D27" s="282"/>
      <c r="E27" s="282"/>
      <c r="F27" s="282"/>
      <c r="G27" s="282"/>
      <c r="H27" s="282"/>
      <c r="I27" s="282"/>
      <c r="J27" s="282"/>
      <c r="K27" s="282"/>
      <c r="L27" s="282"/>
      <c r="M27" s="282"/>
      <c r="N27" s="282"/>
      <c r="O27" s="194"/>
      <c r="P27" s="193" t="str">
        <f t="shared" si="2"/>
        <v/>
      </c>
      <c r="Q27" s="193"/>
      <c r="R27" s="193"/>
      <c r="S27" s="193"/>
      <c r="T27" s="193"/>
      <c r="U27" s="193"/>
      <c r="V27" s="193"/>
      <c r="W27" s="193" t="str">
        <f t="shared" si="3"/>
        <v/>
      </c>
      <c r="X27" s="193"/>
      <c r="Y27" s="193"/>
      <c r="Z27" s="193"/>
      <c r="AA27" s="193"/>
      <c r="AB27" s="193"/>
      <c r="AC27" s="193"/>
      <c r="AD27" s="283" t="str">
        <f>IF(AS27="","",VLOOKUP(AS27,Table1[#All],3,0))</f>
        <v/>
      </c>
      <c r="AE27" s="283"/>
      <c r="AF27" s="283"/>
      <c r="AG27" s="283"/>
      <c r="AH27" s="283"/>
      <c r="AI27" s="283"/>
      <c r="AJ27" s="283"/>
      <c r="AK27" s="283"/>
      <c r="AL27" s="195"/>
      <c r="AM27" s="193"/>
      <c r="AN27" s="193"/>
      <c r="AO27" s="193"/>
      <c r="AP27" s="193"/>
      <c r="AQ27" s="193"/>
      <c r="AS27" s="197"/>
    </row>
    <row r="28" spans="1:45" hidden="1">
      <c r="A28" s="193"/>
      <c r="B28" s="193"/>
      <c r="C28" s="282" t="str">
        <f>IF(AS28="","ซ่อนช่อง",CONCATENATE("12. ",VLOOKUP(AS28,Table1[#All],2,0)))</f>
        <v>ซ่อนช่อง</v>
      </c>
      <c r="D28" s="282"/>
      <c r="E28" s="282"/>
      <c r="F28" s="282"/>
      <c r="G28" s="282"/>
      <c r="H28" s="282"/>
      <c r="I28" s="282"/>
      <c r="J28" s="282"/>
      <c r="K28" s="282"/>
      <c r="L28" s="282"/>
      <c r="M28" s="282"/>
      <c r="N28" s="282"/>
      <c r="O28" s="194"/>
      <c r="P28" s="193" t="str">
        <f t="shared" si="2"/>
        <v/>
      </c>
      <c r="Q28" s="193"/>
      <c r="R28" s="193"/>
      <c r="S28" s="193"/>
      <c r="T28" s="193"/>
      <c r="U28" s="193"/>
      <c r="V28" s="193"/>
      <c r="W28" s="193" t="str">
        <f t="shared" si="3"/>
        <v/>
      </c>
      <c r="X28" s="193"/>
      <c r="Y28" s="193"/>
      <c r="Z28" s="193"/>
      <c r="AA28" s="193"/>
      <c r="AB28" s="193"/>
      <c r="AC28" s="193"/>
      <c r="AD28" s="283" t="str">
        <f>IF(AS28="","",VLOOKUP(AS28,Table1[#All],3,0))</f>
        <v/>
      </c>
      <c r="AE28" s="283"/>
      <c r="AF28" s="283"/>
      <c r="AG28" s="283"/>
      <c r="AH28" s="283"/>
      <c r="AI28" s="283"/>
      <c r="AJ28" s="283"/>
      <c r="AK28" s="283"/>
      <c r="AL28" s="195"/>
      <c r="AM28" s="193"/>
      <c r="AN28" s="193"/>
      <c r="AO28" s="193"/>
      <c r="AP28" s="193"/>
      <c r="AQ28" s="193"/>
      <c r="AS28" s="197"/>
    </row>
    <row r="29" spans="1:45" hidden="1">
      <c r="A29" s="193"/>
      <c r="B29" s="193"/>
      <c r="C29" s="282" t="str">
        <f>IF(AS29="","ซ่อนช่อง",CONCATENATE("13. ",VLOOKUP(AS29,Table1[#All],2,0)))</f>
        <v>ซ่อนช่อง</v>
      </c>
      <c r="D29" s="282"/>
      <c r="E29" s="282"/>
      <c r="F29" s="282"/>
      <c r="G29" s="282"/>
      <c r="H29" s="282"/>
      <c r="I29" s="282"/>
      <c r="J29" s="282"/>
      <c r="K29" s="282"/>
      <c r="L29" s="282"/>
      <c r="M29" s="282"/>
      <c r="N29" s="282"/>
      <c r="O29" s="194"/>
      <c r="P29" s="193" t="str">
        <f t="shared" si="2"/>
        <v/>
      </c>
      <c r="Q29" s="193"/>
      <c r="R29" s="193"/>
      <c r="S29" s="193"/>
      <c r="T29" s="193"/>
      <c r="U29" s="193"/>
      <c r="V29" s="193"/>
      <c r="W29" s="193" t="str">
        <f t="shared" si="3"/>
        <v/>
      </c>
      <c r="X29" s="193"/>
      <c r="Y29" s="193"/>
      <c r="Z29" s="193"/>
      <c r="AA29" s="193"/>
      <c r="AB29" s="193"/>
      <c r="AC29" s="193"/>
      <c r="AD29" s="283" t="str">
        <f>IF(AS29="","",VLOOKUP(AS29,Table1[#All],3,0))</f>
        <v/>
      </c>
      <c r="AE29" s="283"/>
      <c r="AF29" s="283"/>
      <c r="AG29" s="283"/>
      <c r="AH29" s="283"/>
      <c r="AI29" s="283"/>
      <c r="AJ29" s="283"/>
      <c r="AK29" s="283"/>
      <c r="AL29" s="195"/>
      <c r="AM29" s="193"/>
      <c r="AN29" s="193"/>
      <c r="AO29" s="193"/>
      <c r="AP29" s="193"/>
      <c r="AQ29" s="193"/>
      <c r="AS29" s="197"/>
    </row>
    <row r="30" spans="1:45" hidden="1">
      <c r="A30" s="193"/>
      <c r="B30" s="193"/>
      <c r="C30" s="282" t="str">
        <f>IF(AS30="","ซ่อนช่อง",CONCATENATE("14. ",VLOOKUP(AS30,Table1[#All],2,0)))</f>
        <v>ซ่อนช่อง</v>
      </c>
      <c r="D30" s="282"/>
      <c r="E30" s="282"/>
      <c r="F30" s="282"/>
      <c r="G30" s="282"/>
      <c r="H30" s="282"/>
      <c r="I30" s="282"/>
      <c r="J30" s="282"/>
      <c r="K30" s="282"/>
      <c r="L30" s="282"/>
      <c r="M30" s="282"/>
      <c r="N30" s="282"/>
      <c r="O30" s="194"/>
      <c r="P30" s="193" t="str">
        <f t="shared" si="2"/>
        <v/>
      </c>
      <c r="Q30" s="193"/>
      <c r="R30" s="193"/>
      <c r="S30" s="193"/>
      <c r="T30" s="193"/>
      <c r="U30" s="193"/>
      <c r="V30" s="193"/>
      <c r="W30" s="193" t="str">
        <f t="shared" si="3"/>
        <v/>
      </c>
      <c r="X30" s="193"/>
      <c r="Y30" s="193"/>
      <c r="Z30" s="193"/>
      <c r="AA30" s="193"/>
      <c r="AB30" s="193"/>
      <c r="AC30" s="193"/>
      <c r="AD30" s="283" t="str">
        <f>IF(AS30="","",VLOOKUP(AS30,Table1[#All],3,0))</f>
        <v/>
      </c>
      <c r="AE30" s="283"/>
      <c r="AF30" s="283"/>
      <c r="AG30" s="283"/>
      <c r="AH30" s="283"/>
      <c r="AI30" s="283"/>
      <c r="AJ30" s="283"/>
      <c r="AK30" s="283"/>
      <c r="AL30" s="195"/>
      <c r="AM30" s="193"/>
      <c r="AN30" s="193"/>
      <c r="AO30" s="193"/>
      <c r="AP30" s="193"/>
      <c r="AQ30" s="193"/>
      <c r="AS30" s="197"/>
    </row>
    <row r="31" spans="1:45" hidden="1">
      <c r="A31" s="193"/>
      <c r="B31" s="193"/>
      <c r="C31" s="282" t="str">
        <f>IF(AS31="","ซ่อนช่อง",CONCATENATE("15. ",VLOOKUP(AS31,Table1[#All],2,0)))</f>
        <v>ซ่อนช่อง</v>
      </c>
      <c r="D31" s="282"/>
      <c r="E31" s="282"/>
      <c r="F31" s="282"/>
      <c r="G31" s="282"/>
      <c r="H31" s="282"/>
      <c r="I31" s="282"/>
      <c r="J31" s="282"/>
      <c r="K31" s="282"/>
      <c r="L31" s="282"/>
      <c r="M31" s="282"/>
      <c r="N31" s="282"/>
      <c r="O31" s="194"/>
      <c r="P31" s="193" t="str">
        <f t="shared" si="2"/>
        <v/>
      </c>
      <c r="Q31" s="193"/>
      <c r="R31" s="193"/>
      <c r="S31" s="193"/>
      <c r="T31" s="193"/>
      <c r="U31" s="193"/>
      <c r="V31" s="193"/>
      <c r="W31" s="193" t="str">
        <f t="shared" si="3"/>
        <v/>
      </c>
      <c r="X31" s="193"/>
      <c r="Y31" s="193"/>
      <c r="Z31" s="193"/>
      <c r="AA31" s="193"/>
      <c r="AB31" s="193"/>
      <c r="AC31" s="193"/>
      <c r="AD31" s="283" t="str">
        <f>IF(AS31="","",VLOOKUP(AS31,Table1[#All],3,0))</f>
        <v/>
      </c>
      <c r="AE31" s="283"/>
      <c r="AF31" s="283"/>
      <c r="AG31" s="283"/>
      <c r="AH31" s="283"/>
      <c r="AI31" s="283"/>
      <c r="AJ31" s="283"/>
      <c r="AK31" s="283"/>
      <c r="AL31" s="195"/>
      <c r="AM31" s="193"/>
      <c r="AN31" s="193"/>
      <c r="AO31" s="193"/>
      <c r="AP31" s="193"/>
      <c r="AQ31" s="193"/>
      <c r="AS31" s="197"/>
    </row>
    <row r="32" spans="1:45" hidden="1">
      <c r="A32" s="189"/>
      <c r="B32" s="189"/>
      <c r="C32" s="282" t="str">
        <f>IF(AS32="","ซ่อนช่อง",CONCATENATE("16. ",VLOOKUP(AS32,Table1[#All],2,0)))</f>
        <v>ซ่อนช่อง</v>
      </c>
      <c r="D32" s="282"/>
      <c r="E32" s="282"/>
      <c r="F32" s="282"/>
      <c r="G32" s="282"/>
      <c r="H32" s="282"/>
      <c r="I32" s="282"/>
      <c r="J32" s="282"/>
      <c r="K32" s="282"/>
      <c r="L32" s="282"/>
      <c r="M32" s="282"/>
      <c r="N32" s="282"/>
      <c r="O32" s="199"/>
      <c r="P32" s="193" t="str">
        <f t="shared" si="2"/>
        <v/>
      </c>
      <c r="Q32" s="189"/>
      <c r="R32" s="189"/>
      <c r="S32" s="189"/>
      <c r="T32" s="189"/>
      <c r="U32" s="189"/>
      <c r="V32" s="189"/>
      <c r="W32" s="193" t="str">
        <f t="shared" si="3"/>
        <v/>
      </c>
      <c r="X32" s="189"/>
      <c r="Y32" s="189"/>
      <c r="Z32" s="189"/>
      <c r="AA32" s="189"/>
      <c r="AB32" s="189"/>
      <c r="AC32" s="189"/>
      <c r="AD32" s="283" t="str">
        <f>IF(AS32="","",VLOOKUP(AS32,Table1[#All],3,0))</f>
        <v/>
      </c>
      <c r="AE32" s="283"/>
      <c r="AF32" s="283"/>
      <c r="AG32" s="283"/>
      <c r="AH32" s="283"/>
      <c r="AI32" s="283"/>
      <c r="AJ32" s="283"/>
      <c r="AK32" s="283"/>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4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7" t="s">
        <v>311</v>
      </c>
      <c r="B7" s="287"/>
      <c r="C7" s="287"/>
      <c r="D7" s="287"/>
      <c r="E7" s="287"/>
      <c r="F7" s="287"/>
      <c r="G7" s="287"/>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7"/>
    </row>
    <row r="8" spans="1:39" ht="26.25">
      <c r="A8" s="288" t="s">
        <v>312</v>
      </c>
      <c r="B8" s="288"/>
      <c r="C8" s="288"/>
      <c r="D8" s="288"/>
      <c r="E8" s="288"/>
      <c r="F8" s="288"/>
      <c r="G8" s="288"/>
      <c r="H8" s="288"/>
      <c r="I8" s="288"/>
      <c r="J8" s="288"/>
      <c r="K8" s="288"/>
      <c r="L8" s="288"/>
      <c r="M8" s="288"/>
      <c r="N8" s="288"/>
      <c r="O8" s="288"/>
      <c r="P8" s="288"/>
      <c r="Q8" s="288"/>
      <c r="R8" s="288"/>
      <c r="S8" s="288"/>
      <c r="T8" s="288"/>
      <c r="U8" s="288"/>
      <c r="V8" s="288"/>
      <c r="W8" s="288"/>
      <c r="X8" s="288"/>
      <c r="Y8" s="288"/>
      <c r="Z8" s="288"/>
      <c r="AA8" s="288"/>
      <c r="AB8" s="288"/>
      <c r="AC8" s="288"/>
      <c r="AD8" s="288"/>
      <c r="AE8" s="288"/>
      <c r="AF8" s="288"/>
      <c r="AG8" s="288"/>
      <c r="AH8" s="288"/>
      <c r="AI8" s="288"/>
      <c r="AJ8" s="288"/>
      <c r="AK8" s="288"/>
      <c r="AL8" s="288"/>
      <c r="AM8" s="288"/>
    </row>
    <row r="10" spans="1:39">
      <c r="V10" s="2" t="s">
        <v>62</v>
      </c>
      <c r="X10" s="253"/>
      <c r="Y10" s="253"/>
      <c r="Z10" s="278" t="s">
        <v>270</v>
      </c>
      <c r="AA10" s="278"/>
      <c r="AB10" s="253"/>
      <c r="AC10" s="253"/>
      <c r="AD10" s="253"/>
      <c r="AE10" s="253"/>
      <c r="AF10" s="253"/>
      <c r="AG10" s="253"/>
      <c r="AH10" s="278" t="s">
        <v>313</v>
      </c>
      <c r="AI10" s="278"/>
      <c r="AJ10" s="253"/>
      <c r="AK10" s="253"/>
      <c r="AL10" s="253"/>
      <c r="AM10" s="253"/>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53">
        <f>Sheet1!D8</f>
        <v>27</v>
      </c>
      <c r="AH12" s="253"/>
      <c r="AI12" s="253"/>
      <c r="AJ12" s="2" t="s">
        <v>316</v>
      </c>
    </row>
    <row r="13" spans="1:39">
      <c r="A13" s="2" t="s">
        <v>279</v>
      </c>
      <c r="D13" s="253" t="s">
        <v>276</v>
      </c>
      <c r="E13" s="253"/>
      <c r="F13" s="253"/>
      <c r="G13" s="253"/>
      <c r="H13" s="278" t="s">
        <v>281</v>
      </c>
      <c r="I13" s="278"/>
      <c r="J13" s="278"/>
      <c r="K13" s="278"/>
      <c r="L13" s="253">
        <v>470</v>
      </c>
      <c r="M13" s="253"/>
      <c r="N13" s="253"/>
      <c r="O13" s="253"/>
      <c r="P13" s="278" t="s">
        <v>282</v>
      </c>
      <c r="Q13" s="278"/>
      <c r="R13" s="253" t="s">
        <v>152</v>
      </c>
      <c r="S13" s="253"/>
      <c r="T13" s="278" t="s">
        <v>317</v>
      </c>
      <c r="U13" s="278"/>
      <c r="V13" s="253" t="s">
        <v>152</v>
      </c>
      <c r="W13" s="253"/>
      <c r="X13" s="253"/>
      <c r="Y13" s="253"/>
      <c r="Z13" s="253"/>
      <c r="AA13" s="253"/>
      <c r="AB13" s="253"/>
      <c r="AC13" s="278" t="s">
        <v>283</v>
      </c>
      <c r="AD13" s="278"/>
      <c r="AE13" s="253" t="s">
        <v>285</v>
      </c>
      <c r="AF13" s="253"/>
      <c r="AG13" s="253"/>
      <c r="AH13" s="253"/>
      <c r="AI13" s="253"/>
      <c r="AJ13" s="253"/>
      <c r="AK13" s="253"/>
      <c r="AL13" s="253"/>
      <c r="AM13" s="253"/>
    </row>
    <row r="14" spans="1:39">
      <c r="A14" s="2" t="s">
        <v>318</v>
      </c>
      <c r="D14" s="253" t="s">
        <v>345</v>
      </c>
      <c r="E14" s="253"/>
      <c r="F14" s="253"/>
      <c r="G14" s="253"/>
      <c r="H14" s="253"/>
      <c r="I14" s="253"/>
      <c r="J14" s="253"/>
      <c r="K14" s="253"/>
      <c r="L14" s="278" t="s">
        <v>287</v>
      </c>
      <c r="M14" s="278"/>
      <c r="N14" s="278"/>
      <c r="O14" s="253" t="s">
        <v>292</v>
      </c>
      <c r="P14" s="253"/>
      <c r="Q14" s="253"/>
      <c r="R14" s="253"/>
      <c r="S14" s="253"/>
      <c r="T14" s="253"/>
      <c r="U14" s="253"/>
      <c r="V14" s="253"/>
      <c r="W14" s="253"/>
      <c r="X14" s="253"/>
      <c r="Y14" s="253"/>
      <c r="Z14" s="278" t="s">
        <v>289</v>
      </c>
      <c r="AA14" s="278"/>
      <c r="AB14" s="253" t="s">
        <v>293</v>
      </c>
      <c r="AC14" s="253"/>
      <c r="AD14" s="253"/>
      <c r="AE14" s="253"/>
      <c r="AF14" s="253"/>
      <c r="AG14" s="253"/>
      <c r="AH14" s="253"/>
      <c r="AI14" s="253"/>
      <c r="AJ14" s="253"/>
      <c r="AK14" s="253"/>
      <c r="AL14" s="253"/>
      <c r="AM14" s="253"/>
    </row>
    <row r="15" spans="1:39">
      <c r="A15" s="2" t="s">
        <v>332</v>
      </c>
    </row>
    <row r="16" spans="1:39">
      <c r="A16" s="2" t="s">
        <v>331</v>
      </c>
    </row>
    <row r="17" spans="1:40">
      <c r="A17" s="280"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ของศาลแขวงเชียงดาว ในคดีหมายเลขคดีดำที่ ผบE465/2566 คดีหมายเลขแดงที่ ผบE578/2566 ของบุคคลดังต่อไปนี้</v>
      </c>
      <c r="B17" s="280"/>
      <c r="C17" s="280"/>
      <c r="D17" s="280"/>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280"/>
    </row>
    <row r="18" spans="1:40">
      <c r="A18" s="280"/>
      <c r="B18" s="280"/>
      <c r="C18" s="280"/>
      <c r="D18" s="280"/>
      <c r="E18" s="280"/>
      <c r="F18" s="280"/>
      <c r="G18" s="280"/>
      <c r="H18" s="280"/>
      <c r="I18" s="280"/>
      <c r="J18" s="280"/>
      <c r="K18" s="280"/>
      <c r="L18" s="280"/>
      <c r="M18" s="280"/>
      <c r="N18" s="280"/>
      <c r="O18" s="280"/>
      <c r="P18" s="280"/>
      <c r="Q18" s="280"/>
      <c r="R18" s="280"/>
      <c r="S18" s="280"/>
      <c r="T18" s="280"/>
      <c r="U18" s="280"/>
      <c r="V18" s="280"/>
      <c r="W18" s="280"/>
      <c r="X18" s="280"/>
      <c r="Y18" s="280"/>
      <c r="Z18" s="280"/>
      <c r="AA18" s="280"/>
      <c r="AB18" s="280"/>
      <c r="AC18" s="280"/>
      <c r="AD18" s="280"/>
      <c r="AE18" s="280"/>
      <c r="AF18" s="280"/>
      <c r="AG18" s="280"/>
      <c r="AH18" s="280"/>
      <c r="AI18" s="280"/>
      <c r="AJ18" s="280"/>
      <c r="AK18" s="280"/>
      <c r="AL18" s="280"/>
      <c r="AM18" s="280"/>
    </row>
    <row r="19" spans="1:40">
      <c r="A19" s="280"/>
      <c r="B19" s="280"/>
      <c r="C19" s="280"/>
      <c r="D19" s="280"/>
      <c r="E19" s="280"/>
      <c r="F19" s="280"/>
      <c r="G19" s="280"/>
      <c r="H19" s="280"/>
      <c r="I19" s="280"/>
      <c r="J19" s="280"/>
      <c r="K19" s="280"/>
      <c r="L19" s="280"/>
      <c r="M19" s="280"/>
      <c r="N19" s="280"/>
      <c r="O19" s="280"/>
      <c r="P19" s="280"/>
      <c r="Q19" s="280"/>
      <c r="R19" s="280"/>
      <c r="S19" s="280"/>
      <c r="T19" s="280"/>
      <c r="U19" s="280"/>
      <c r="V19" s="280"/>
      <c r="W19" s="280"/>
      <c r="X19" s="280"/>
      <c r="Y19" s="280"/>
      <c r="Z19" s="280"/>
      <c r="AA19" s="280"/>
      <c r="AB19" s="280"/>
      <c r="AC19" s="280"/>
      <c r="AD19" s="280"/>
      <c r="AE19" s="280"/>
      <c r="AF19" s="280"/>
      <c r="AG19" s="280"/>
      <c r="AH19" s="280"/>
      <c r="AI19" s="280"/>
      <c r="AJ19" s="280"/>
      <c r="AK19" s="280"/>
      <c r="AL19" s="280"/>
      <c r="AM19" s="280"/>
    </row>
    <row r="20" spans="1:40">
      <c r="AN20" s="172" t="s">
        <v>333</v>
      </c>
    </row>
    <row r="21" spans="1:40">
      <c r="A21" s="188" t="str">
        <f>CONCATENATE("1.  ",VLOOKUP(AN21,Table1[#All],2,0))</f>
        <v>1.  นางสิทธิโชด ดาราวงษ์</v>
      </c>
      <c r="B21" s="188"/>
      <c r="C21" s="188"/>
      <c r="D21" s="188"/>
      <c r="E21" s="188"/>
      <c r="F21" s="188"/>
      <c r="G21" s="188"/>
      <c r="H21" s="188"/>
      <c r="I21" s="188"/>
      <c r="J21" s="188"/>
      <c r="K21" s="188"/>
      <c r="L21" s="188"/>
      <c r="M21" s="188"/>
      <c r="N21" s="188"/>
      <c r="O21" s="188"/>
      <c r="P21" s="188"/>
      <c r="Q21" s="278" t="s">
        <v>327</v>
      </c>
      <c r="R21" s="278"/>
      <c r="S21" s="278"/>
      <c r="T21" s="278"/>
      <c r="U21" s="278"/>
      <c r="V21" s="278"/>
      <c r="W21" s="278"/>
      <c r="X21" s="278"/>
      <c r="Y21" s="278"/>
      <c r="Z21" s="290">
        <f>VLOOKUP(AN21,Table1[#All],3,0)</f>
        <v>1509900673984</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78" t="str">
        <f>CONCATENATE("( ",Sheet1!B8," )")</f>
        <v>( นายปฏิยุทธ์ ฟองแก้ว )</v>
      </c>
      <c r="Y29" s="278"/>
      <c r="Z29" s="278"/>
      <c r="AA29" s="278"/>
      <c r="AB29" s="278"/>
      <c r="AC29" s="278"/>
      <c r="AD29" s="278"/>
      <c r="AE29" s="278"/>
      <c r="AF29" s="278"/>
      <c r="AG29" s="278"/>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2"/>
      <c r="M6" s="292"/>
      <c r="N6" s="292"/>
    </row>
    <row r="7" spans="2:15">
      <c r="J7" s="35"/>
    </row>
    <row r="8" spans="2:15" ht="26.25">
      <c r="G8" s="293" t="e">
        <f>#REF!</f>
        <v>#REF!</v>
      </c>
      <c r="H8" s="293"/>
      <c r="I8" s="293"/>
      <c r="J8" s="293"/>
      <c r="K8" s="293"/>
    </row>
    <row r="9" spans="2:15">
      <c r="G9" s="27" t="s">
        <v>115</v>
      </c>
      <c r="H9" s="291" t="s">
        <v>66</v>
      </c>
      <c r="I9" s="291"/>
    </row>
    <row r="11" spans="2:15">
      <c r="F11" s="31" t="s">
        <v>117</v>
      </c>
      <c r="G11" s="31"/>
      <c r="H11" s="31"/>
      <c r="I11" s="31"/>
      <c r="J11" s="31"/>
      <c r="K11" s="31"/>
      <c r="L11" s="31"/>
      <c r="M11" s="31"/>
      <c r="N11" s="27" t="s">
        <v>118</v>
      </c>
    </row>
    <row r="12" spans="2:15">
      <c r="E12" s="296" t="s">
        <v>116</v>
      </c>
      <c r="M12" s="27"/>
    </row>
    <row r="13" spans="2:15">
      <c r="E13" s="296"/>
      <c r="F13" s="295" t="str">
        <f>ปกสำนวน!$C$10</f>
        <v>นางสาวสิริพิชญ์  ใจหมั่น</v>
      </c>
      <c r="G13" s="295"/>
      <c r="H13" s="295"/>
      <c r="I13" s="295"/>
      <c r="J13" s="295"/>
      <c r="K13" s="295"/>
      <c r="L13" s="295"/>
      <c r="M13" s="295"/>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7" t="s">
        <v>131</v>
      </c>
      <c r="F26" s="297"/>
      <c r="G26" s="21" t="s">
        <v>62</v>
      </c>
      <c r="H26" s="294"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2" t="s">
        <v>0</v>
      </c>
      <c r="C19" s="302"/>
      <c r="D19" s="302"/>
      <c r="E19" s="302"/>
      <c r="F19" s="302" t="s">
        <v>138</v>
      </c>
      <c r="G19" s="302"/>
      <c r="H19" s="302"/>
      <c r="I19" s="308" t="s">
        <v>63</v>
      </c>
      <c r="J19" s="309"/>
      <c r="K19" s="309"/>
      <c r="L19" s="302" t="s">
        <v>139</v>
      </c>
      <c r="M19" s="302"/>
      <c r="N19" s="302"/>
    </row>
    <row r="20" spans="1:16">
      <c r="B20" s="303" t="e">
        <f>$I$8</f>
        <v>#REF!</v>
      </c>
      <c r="C20" s="303"/>
      <c r="D20" s="303"/>
      <c r="E20" s="303"/>
      <c r="F20" s="312" t="e">
        <f>#REF!</f>
        <v>#REF!</v>
      </c>
      <c r="G20" s="312"/>
      <c r="H20" s="312"/>
      <c r="I20" s="306" t="e">
        <f>#REF!</f>
        <v>#REF!</v>
      </c>
      <c r="J20" s="307"/>
      <c r="K20" s="307"/>
      <c r="L20" s="313" t="e">
        <f>#REF!</f>
        <v>#REF!</v>
      </c>
      <c r="M20" s="313"/>
      <c r="N20" s="313"/>
    </row>
    <row r="21" spans="1:16">
      <c r="B21" s="304" t="s">
        <v>146</v>
      </c>
      <c r="C21" s="305"/>
      <c r="D21" s="305"/>
      <c r="E21" s="305"/>
      <c r="F21" s="305"/>
      <c r="G21" s="305"/>
      <c r="H21" s="305"/>
      <c r="I21" s="305"/>
      <c r="J21" s="305"/>
      <c r="K21" s="305"/>
      <c r="L21" s="310" t="e">
        <f>SUM(L20)</f>
        <v>#REF!</v>
      </c>
      <c r="M21" s="310"/>
      <c r="N21" s="310"/>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15" t="s">
        <v>60</v>
      </c>
      <c r="P7" s="315"/>
      <c r="Q7" s="48"/>
      <c r="R7" s="48"/>
      <c r="S7" s="48"/>
      <c r="T7" s="48"/>
      <c r="U7" s="48"/>
      <c r="V7" s="49" t="e">
        <f>ใบปะหน้าค่าธรรมเนียมศาล!$C$6</f>
        <v>#REF!</v>
      </c>
      <c r="W7" s="336" t="s">
        <v>202</v>
      </c>
      <c r="X7" s="336"/>
      <c r="Y7" s="50"/>
    </row>
    <row r="8" spans="1:25" ht="21" customHeight="1">
      <c r="A8" s="51"/>
      <c r="O8" s="315" t="s">
        <v>62</v>
      </c>
      <c r="P8" s="315"/>
      <c r="Q8" s="48"/>
      <c r="R8" s="48"/>
      <c r="S8" s="345" t="e">
        <f>#REF!</f>
        <v>#REF!</v>
      </c>
      <c r="T8" s="345"/>
      <c r="U8" s="345"/>
      <c r="V8" s="345"/>
      <c r="W8" s="345"/>
      <c r="X8" s="345"/>
      <c r="Y8" s="52"/>
    </row>
    <row r="9" spans="1:25" ht="21.75">
      <c r="A9" s="53" t="s">
        <v>63</v>
      </c>
      <c r="B9" s="54"/>
      <c r="C9" s="55" t="e">
        <f>#REF!</f>
        <v>#REF!</v>
      </c>
      <c r="D9" s="56"/>
      <c r="E9" s="56"/>
      <c r="F9" s="56"/>
      <c r="G9" s="56"/>
      <c r="H9" s="56"/>
      <c r="I9" s="56"/>
      <c r="J9" s="56"/>
      <c r="K9" s="56"/>
      <c r="L9" s="56"/>
      <c r="M9" s="57" t="s">
        <v>64</v>
      </c>
      <c r="R9" s="58"/>
      <c r="S9" s="58"/>
      <c r="T9" s="59"/>
      <c r="U9" s="59" t="s">
        <v>152</v>
      </c>
      <c r="V9" s="337"/>
      <c r="W9" s="337"/>
      <c r="X9" s="337"/>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30" t="e">
        <f>#REF!</f>
        <v>#REF!</v>
      </c>
      <c r="F11" s="330"/>
      <c r="G11" s="330"/>
      <c r="H11" s="330"/>
      <c r="I11" s="330"/>
      <c r="J11" s="58"/>
      <c r="K11" s="58"/>
      <c r="L11" s="344" t="s">
        <v>0</v>
      </c>
      <c r="M11" s="344"/>
      <c r="N11" s="56"/>
      <c r="O11" s="346" t="e">
        <f>#REF!</f>
        <v>#REF!</v>
      </c>
      <c r="P11" s="346"/>
      <c r="Q11" s="346"/>
      <c r="R11" s="346"/>
      <c r="S11" s="346"/>
      <c r="T11" s="346"/>
      <c r="U11" s="346"/>
      <c r="V11" s="346"/>
      <c r="W11" s="346"/>
      <c r="X11" s="346"/>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17" t="s">
        <v>72</v>
      </c>
      <c r="B14" s="318"/>
      <c r="C14" s="318"/>
      <c r="D14" s="318"/>
      <c r="E14" s="318"/>
      <c r="F14" s="318"/>
      <c r="G14" s="318"/>
      <c r="H14" s="318"/>
      <c r="I14" s="319"/>
      <c r="J14" s="317" t="s">
        <v>73</v>
      </c>
      <c r="K14" s="318"/>
      <c r="L14" s="318"/>
      <c r="M14" s="318"/>
      <c r="N14" s="318"/>
      <c r="O14" s="318"/>
      <c r="P14" s="318"/>
      <c r="Q14" s="319"/>
      <c r="R14" s="317" t="s">
        <v>74</v>
      </c>
      <c r="S14" s="318"/>
      <c r="T14" s="318"/>
      <c r="U14" s="318"/>
      <c r="V14" s="318"/>
      <c r="W14" s="318"/>
      <c r="X14" s="318"/>
      <c r="Y14" s="319"/>
    </row>
    <row r="15" spans="1:25" ht="21.75">
      <c r="A15" s="351" t="s">
        <v>103</v>
      </c>
      <c r="B15" s="352"/>
      <c r="C15" s="352"/>
      <c r="D15" s="352"/>
      <c r="E15" s="352"/>
      <c r="F15" s="352"/>
      <c r="G15" s="352"/>
      <c r="H15" s="352"/>
      <c r="I15" s="353"/>
      <c r="J15" s="338" t="e">
        <f>$E$10</f>
        <v>#REF!</v>
      </c>
      <c r="K15" s="339"/>
      <c r="L15" s="339"/>
      <c r="M15" s="339"/>
      <c r="N15" s="339"/>
      <c r="O15" s="339"/>
      <c r="P15" s="339"/>
      <c r="Q15" s="340"/>
      <c r="R15" s="341" t="e">
        <f>#REF!</f>
        <v>#REF!</v>
      </c>
      <c r="S15" s="342"/>
      <c r="T15" s="342"/>
      <c r="U15" s="342"/>
      <c r="V15" s="342"/>
      <c r="W15" s="342"/>
      <c r="X15" s="342"/>
      <c r="Y15" s="343"/>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31" t="s">
        <v>75</v>
      </c>
      <c r="B18" s="332"/>
      <c r="C18" s="332"/>
      <c r="D18" s="332"/>
      <c r="E18" s="332"/>
      <c r="F18" s="332"/>
      <c r="G18" s="332"/>
      <c r="H18" s="332"/>
      <c r="I18" s="332"/>
      <c r="J18" s="332"/>
      <c r="K18" s="332"/>
      <c r="L18" s="332"/>
      <c r="M18" s="332"/>
      <c r="N18" s="332"/>
      <c r="O18" s="332"/>
      <c r="P18" s="332"/>
      <c r="Q18" s="333"/>
      <c r="R18" s="357" t="e">
        <f>SUM(R15:Y17)</f>
        <v>#REF!</v>
      </c>
      <c r="S18" s="309"/>
      <c r="T18" s="309"/>
      <c r="U18" s="309"/>
      <c r="V18" s="309"/>
      <c r="W18" s="309"/>
      <c r="X18" s="309"/>
      <c r="Y18" s="350"/>
    </row>
    <row r="19" spans="1:25" ht="21.75">
      <c r="A19" s="96" t="s">
        <v>76</v>
      </c>
      <c r="B19" s="97"/>
      <c r="C19" s="97"/>
      <c r="D19" s="97"/>
      <c r="E19" s="97"/>
      <c r="F19" s="97"/>
      <c r="G19" s="97"/>
      <c r="H19" s="97"/>
      <c r="I19" s="97"/>
      <c r="J19" s="97"/>
      <c r="K19" s="97"/>
      <c r="L19" s="66"/>
      <c r="M19" s="58"/>
      <c r="N19" s="66"/>
      <c r="O19" s="58"/>
      <c r="P19" s="334" t="s">
        <v>73</v>
      </c>
      <c r="Q19" s="334"/>
      <c r="R19" s="58"/>
      <c r="S19" s="58"/>
      <c r="T19" s="58"/>
      <c r="U19" s="58"/>
      <c r="V19" s="58"/>
      <c r="W19" s="58"/>
      <c r="X19" s="57" t="s">
        <v>77</v>
      </c>
      <c r="Y19" s="46"/>
    </row>
    <row r="20" spans="1:25" ht="21.75">
      <c r="A20" s="53" t="s">
        <v>78</v>
      </c>
      <c r="B20" s="57"/>
      <c r="C20" s="57"/>
      <c r="D20" s="55" t="e">
        <f>$C$9</f>
        <v>#REF!</v>
      </c>
      <c r="E20" s="55"/>
      <c r="F20" s="55"/>
      <c r="G20" s="54"/>
      <c r="H20" s="56"/>
      <c r="I20" s="56"/>
      <c r="J20" s="315" t="s">
        <v>79</v>
      </c>
      <c r="K20" s="315"/>
      <c r="L20" s="315"/>
      <c r="M20" s="335" t="e">
        <f>#REF!</f>
        <v>#REF!</v>
      </c>
      <c r="N20" s="335"/>
      <c r="O20" s="335"/>
      <c r="P20" s="315" t="s">
        <v>80</v>
      </c>
      <c r="Q20" s="315"/>
      <c r="R20" s="315"/>
      <c r="S20" s="358" t="e">
        <f>$R$18</f>
        <v>#REF!</v>
      </c>
      <c r="T20" s="358"/>
      <c r="U20" s="358"/>
      <c r="V20" s="358"/>
      <c r="W20" s="358"/>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17" t="s">
        <v>49</v>
      </c>
      <c r="B24" s="318"/>
      <c r="C24" s="318"/>
      <c r="D24" s="318"/>
      <c r="E24" s="318"/>
      <c r="F24" s="318"/>
      <c r="G24" s="318"/>
      <c r="H24" s="318"/>
      <c r="I24" s="318"/>
      <c r="J24" s="318"/>
      <c r="K24" s="318"/>
      <c r="L24" s="318"/>
      <c r="M24" s="318"/>
      <c r="N24" s="318"/>
      <c r="O24" s="319"/>
      <c r="P24" s="317" t="s">
        <v>84</v>
      </c>
      <c r="Q24" s="318"/>
      <c r="R24" s="318"/>
      <c r="S24" s="318"/>
      <c r="T24" s="319"/>
      <c r="U24" s="317" t="s">
        <v>80</v>
      </c>
      <c r="V24" s="318"/>
      <c r="W24" s="318"/>
      <c r="X24" s="318"/>
      <c r="Y24" s="319"/>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54"/>
      <c r="Q26" s="355"/>
      <c r="R26" s="355"/>
      <c r="S26" s="355"/>
      <c r="T26" s="356"/>
      <c r="U26" s="359" t="e">
        <f>#REF!</f>
        <v>#REF!</v>
      </c>
      <c r="V26" s="360"/>
      <c r="W26" s="360"/>
      <c r="X26" s="360"/>
      <c r="Y26" s="361"/>
    </row>
    <row r="27" spans="1:25" ht="21.75">
      <c r="A27" s="68" t="s">
        <v>14</v>
      </c>
      <c r="B27" s="57" t="s">
        <v>87</v>
      </c>
      <c r="G27" s="58"/>
      <c r="H27" s="58"/>
      <c r="I27" s="58"/>
      <c r="J27" s="58"/>
      <c r="K27" s="58"/>
      <c r="L27" s="58"/>
      <c r="M27" s="58"/>
      <c r="N27" s="58"/>
      <c r="O27" s="60"/>
      <c r="P27" s="354"/>
      <c r="Q27" s="355"/>
      <c r="R27" s="355"/>
      <c r="S27" s="355"/>
      <c r="T27" s="356"/>
      <c r="U27" s="327"/>
      <c r="V27" s="328"/>
      <c r="W27" s="328"/>
      <c r="X27" s="328"/>
      <c r="Y27" s="329"/>
    </row>
    <row r="28" spans="1:25" ht="21.75">
      <c r="A28" s="68" t="s">
        <v>14</v>
      </c>
      <c r="B28" s="57" t="s">
        <v>88</v>
      </c>
      <c r="F28" s="62"/>
      <c r="G28" s="62" t="s">
        <v>14</v>
      </c>
      <c r="H28" s="99" t="s">
        <v>89</v>
      </c>
      <c r="I28" s="100"/>
      <c r="J28" s="100"/>
      <c r="K28" s="101" t="s">
        <v>14</v>
      </c>
      <c r="L28" s="99" t="s">
        <v>90</v>
      </c>
      <c r="M28" s="99"/>
      <c r="N28" s="100"/>
      <c r="O28" s="102"/>
      <c r="P28" s="354"/>
      <c r="Q28" s="355"/>
      <c r="R28" s="355"/>
      <c r="S28" s="355"/>
      <c r="T28" s="356"/>
      <c r="U28" s="327"/>
      <c r="V28" s="328"/>
      <c r="W28" s="328"/>
      <c r="X28" s="328"/>
      <c r="Y28" s="329"/>
    </row>
    <row r="29" spans="1:25" ht="21.75">
      <c r="A29" s="68" t="s">
        <v>14</v>
      </c>
      <c r="B29" s="57" t="s">
        <v>91</v>
      </c>
      <c r="F29" s="69"/>
      <c r="G29" s="69"/>
      <c r="H29" s="103"/>
      <c r="I29" s="104"/>
      <c r="J29" s="104"/>
      <c r="K29" s="105"/>
      <c r="L29" s="103"/>
      <c r="M29" s="103"/>
      <c r="N29" s="104"/>
      <c r="O29" s="104"/>
      <c r="P29" s="354"/>
      <c r="Q29" s="355"/>
      <c r="R29" s="355"/>
      <c r="S29" s="355"/>
      <c r="T29" s="356"/>
      <c r="U29" s="327"/>
      <c r="V29" s="328"/>
      <c r="W29" s="328"/>
      <c r="X29" s="328"/>
      <c r="Y29" s="329"/>
    </row>
    <row r="30" spans="1:25" ht="21.75">
      <c r="A30" s="68" t="s">
        <v>14</v>
      </c>
      <c r="B30" s="57" t="s">
        <v>91</v>
      </c>
      <c r="F30" s="69"/>
      <c r="G30" s="54"/>
      <c r="H30" s="56"/>
      <c r="I30" s="56"/>
      <c r="J30" s="69"/>
      <c r="K30" s="54"/>
      <c r="L30" s="54"/>
      <c r="M30" s="56"/>
      <c r="N30" s="56"/>
      <c r="O30" s="63"/>
      <c r="P30" s="354"/>
      <c r="Q30" s="355"/>
      <c r="R30" s="355"/>
      <c r="S30" s="355"/>
      <c r="T30" s="356"/>
      <c r="U30" s="327"/>
      <c r="V30" s="328"/>
      <c r="W30" s="328"/>
      <c r="X30" s="328"/>
      <c r="Y30" s="329"/>
    </row>
    <row r="31" spans="1:25" ht="22.5" thickBot="1">
      <c r="A31" s="320" t="s">
        <v>92</v>
      </c>
      <c r="B31" s="315"/>
      <c r="D31" s="56"/>
      <c r="E31" s="56"/>
      <c r="F31" s="56"/>
      <c r="G31" s="56"/>
      <c r="H31" s="56"/>
      <c r="I31" s="56"/>
      <c r="J31" s="56"/>
      <c r="K31" s="56"/>
      <c r="L31" s="56"/>
      <c r="M31" s="56"/>
      <c r="N31" s="56"/>
      <c r="O31" s="63"/>
      <c r="P31" s="64"/>
      <c r="T31" s="46"/>
      <c r="U31" s="327"/>
      <c r="V31" s="328"/>
      <c r="W31" s="328"/>
      <c r="X31" s="328"/>
      <c r="Y31" s="329"/>
    </row>
    <row r="32" spans="1:25" ht="22.5" thickBot="1">
      <c r="A32" s="70" t="s">
        <v>93</v>
      </c>
      <c r="B32" s="57"/>
      <c r="D32" s="309" t="e">
        <f>"- ("&amp;BAHTTEXT($U$32)&amp;") -"</f>
        <v>#REF!</v>
      </c>
      <c r="E32" s="309"/>
      <c r="F32" s="309"/>
      <c r="G32" s="309"/>
      <c r="H32" s="309"/>
      <c r="I32" s="309"/>
      <c r="J32" s="309"/>
      <c r="K32" s="309"/>
      <c r="L32" s="309"/>
      <c r="M32" s="309"/>
      <c r="N32" s="309"/>
      <c r="O32" s="350"/>
      <c r="P32" s="67"/>
      <c r="U32" s="321" t="e">
        <f>SUM(U26:$Y$30)</f>
        <v>#REF!</v>
      </c>
      <c r="V32" s="322"/>
      <c r="W32" s="322"/>
      <c r="X32" s="322"/>
      <c r="Y32" s="323"/>
    </row>
    <row r="33" spans="1:25" ht="11.25" customHeight="1">
      <c r="A33" s="64"/>
      <c r="O33" s="46"/>
      <c r="T33" s="46"/>
      <c r="Y33" s="46"/>
    </row>
    <row r="34" spans="1:25" ht="21.75">
      <c r="A34" s="317" t="s">
        <v>148</v>
      </c>
      <c r="B34" s="318"/>
      <c r="C34" s="318"/>
      <c r="D34" s="318"/>
      <c r="E34" s="319"/>
      <c r="F34" s="317" t="s">
        <v>149</v>
      </c>
      <c r="G34" s="318"/>
      <c r="H34" s="318"/>
      <c r="I34" s="318"/>
      <c r="J34" s="319"/>
      <c r="K34" s="317" t="s">
        <v>150</v>
      </c>
      <c r="L34" s="318"/>
      <c r="M34" s="318"/>
      <c r="N34" s="318"/>
      <c r="O34" s="318"/>
      <c r="P34" s="317" t="s">
        <v>150</v>
      </c>
      <c r="Q34" s="318"/>
      <c r="R34" s="318"/>
      <c r="S34" s="318"/>
      <c r="T34" s="318"/>
      <c r="U34" s="324" t="s">
        <v>151</v>
      </c>
      <c r="V34" s="325"/>
      <c r="W34" s="325"/>
      <c r="X34" s="325"/>
      <c r="Y34" s="32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14" t="s">
        <v>95</v>
      </c>
      <c r="B37" s="315"/>
      <c r="C37" s="315"/>
      <c r="D37" s="315"/>
      <c r="E37" s="316"/>
      <c r="F37" s="314" t="s">
        <v>95</v>
      </c>
      <c r="G37" s="315"/>
      <c r="H37" s="315"/>
      <c r="I37" s="315"/>
      <c r="J37" s="316"/>
      <c r="K37" s="315" t="s">
        <v>94</v>
      </c>
      <c r="L37" s="315"/>
      <c r="M37" s="315"/>
      <c r="N37" s="315"/>
      <c r="O37" s="316"/>
      <c r="R37" s="71" t="s">
        <v>96</v>
      </c>
      <c r="T37" s="46"/>
      <c r="U37" s="315" t="s">
        <v>94</v>
      </c>
      <c r="V37" s="315"/>
      <c r="W37" s="315"/>
      <c r="X37" s="315"/>
      <c r="Y37" s="316"/>
    </row>
    <row r="38" spans="1:25" ht="21.75">
      <c r="A38" s="72" t="s">
        <v>62</v>
      </c>
      <c r="B38" s="347"/>
      <c r="C38" s="348"/>
      <c r="D38" s="348"/>
      <c r="E38" s="349"/>
      <c r="F38" s="54" t="s">
        <v>62</v>
      </c>
      <c r="G38" s="348"/>
      <c r="H38" s="348"/>
      <c r="I38" s="348"/>
      <c r="J38" s="349"/>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9" t="s">
        <v>107</v>
      </c>
      <c r="B1" s="229"/>
      <c r="C1" s="229"/>
      <c r="D1" s="229"/>
      <c r="E1" s="229"/>
      <c r="F1" s="229"/>
      <c r="G1" s="229"/>
      <c r="H1" s="229"/>
      <c r="I1" s="229"/>
    </row>
    <row r="3" spans="1:9" ht="21.75" customHeight="1">
      <c r="C3" s="19" t="s">
        <v>108</v>
      </c>
      <c r="D3" s="19"/>
      <c r="E3" s="280" t="e">
        <f>#REF!</f>
        <v>#REF!</v>
      </c>
      <c r="F3" s="280"/>
      <c r="G3" s="280"/>
      <c r="H3" s="36"/>
      <c r="I3" s="36"/>
    </row>
    <row r="4" spans="1:9">
      <c r="C4" s="19" t="s">
        <v>109</v>
      </c>
      <c r="D4" s="19"/>
      <c r="E4" s="362" t="e">
        <f>#REF!</f>
        <v>#REF!</v>
      </c>
      <c r="F4" s="362"/>
      <c r="G4" s="362"/>
    </row>
    <row r="5" spans="1:9">
      <c r="B5" s="22"/>
      <c r="C5" s="22"/>
      <c r="D5" s="22"/>
      <c r="E5" s="22"/>
      <c r="F5" s="22"/>
      <c r="G5" s="22"/>
      <c r="H5" s="22"/>
    </row>
    <row r="35" spans="1:10" ht="29.25">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36" t="e">
        <f>#REF!</f>
        <v>#REF!</v>
      </c>
      <c r="C21" s="236"/>
    </row>
    <row r="22" spans="1:16">
      <c r="B22" s="75" t="s">
        <v>45</v>
      </c>
    </row>
    <row r="23" spans="1:16" ht="22.5" thickBot="1">
      <c r="C23" s="74"/>
      <c r="D23" s="74"/>
      <c r="E23" s="74"/>
      <c r="F23" s="74"/>
      <c r="G23" s="74"/>
      <c r="H23" s="74"/>
      <c r="I23" s="74"/>
      <c r="J23" s="74"/>
      <c r="K23" s="74"/>
      <c r="L23" s="74"/>
      <c r="M23" s="74"/>
      <c r="N23" s="74"/>
    </row>
    <row r="24" spans="1:16" ht="22.5" thickBot="1">
      <c r="C24" s="80" t="s">
        <v>1</v>
      </c>
      <c r="D24" s="372" t="s">
        <v>49</v>
      </c>
      <c r="E24" s="363"/>
      <c r="F24" s="363"/>
      <c r="G24" s="363"/>
      <c r="H24" s="363"/>
      <c r="I24" s="363"/>
      <c r="J24" s="363"/>
      <c r="K24" s="81"/>
      <c r="L24" s="363" t="s">
        <v>48</v>
      </c>
      <c r="M24" s="363"/>
      <c r="N24" s="363"/>
    </row>
    <row r="25" spans="1:16">
      <c r="C25" s="82">
        <v>1</v>
      </c>
      <c r="D25" s="83" t="s">
        <v>58</v>
      </c>
      <c r="G25" s="84" t="s">
        <v>46</v>
      </c>
      <c r="H25" s="38" t="s">
        <v>47</v>
      </c>
      <c r="I25" s="85" t="e">
        <f>#REF!</f>
        <v>#REF!</v>
      </c>
      <c r="K25" s="86"/>
      <c r="L25" s="364" t="e">
        <f>#REF!</f>
        <v>#REF!</v>
      </c>
      <c r="M25" s="364"/>
      <c r="N25" s="364"/>
    </row>
    <row r="26" spans="1:16">
      <c r="C26" s="82">
        <v>2</v>
      </c>
      <c r="D26" s="83" t="s">
        <v>100</v>
      </c>
      <c r="K26" s="87"/>
      <c r="L26" s="365" t="e">
        <f>IF(#REF!&gt;701,#REF!,2000)</f>
        <v>#REF!</v>
      </c>
      <c r="M26" s="365"/>
      <c r="N26" s="365"/>
    </row>
    <row r="27" spans="1:16">
      <c r="C27" s="82"/>
      <c r="D27" s="83"/>
      <c r="K27" s="87"/>
      <c r="L27" s="365"/>
      <c r="M27" s="365"/>
      <c r="N27" s="365"/>
    </row>
    <row r="28" spans="1:16">
      <c r="C28" s="88"/>
      <c r="D28" s="89"/>
      <c r="E28" s="55"/>
      <c r="F28" s="55"/>
      <c r="G28" s="55"/>
      <c r="H28" s="55"/>
      <c r="I28" s="366" t="s">
        <v>52</v>
      </c>
      <c r="J28" s="366"/>
      <c r="K28" s="366"/>
      <c r="L28" s="367"/>
      <c r="M28" s="367"/>
      <c r="N28" s="367"/>
    </row>
    <row r="29" spans="1:16" ht="22.5" thickBot="1">
      <c r="C29" s="90"/>
      <c r="D29" s="371"/>
      <c r="E29" s="371"/>
      <c r="F29" s="371"/>
      <c r="G29" s="374" t="e">
        <f>"- ("&amp;BAHTTEXT($L$29)&amp;") -"</f>
        <v>#REF!</v>
      </c>
      <c r="H29" s="374"/>
      <c r="I29" s="374"/>
      <c r="J29" s="374"/>
      <c r="K29" s="374"/>
      <c r="L29" s="373" t="e">
        <f>SUM(L25:N28)</f>
        <v>#REF!</v>
      </c>
      <c r="M29" s="373"/>
      <c r="N29" s="373"/>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2025-01-07T10:20:23Z</cp:lastPrinted>
  <dcterms:created xsi:type="dcterms:W3CDTF">2016-06-06T16:13:57Z</dcterms:created>
  <dcterms:modified xsi:type="dcterms:W3CDTF">2025-01-07T10:23:53Z</dcterms:modified>
</cp:coreProperties>
</file>