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2869-นางจันทร์นวล ใจประสิทธิ์\"/>
    </mc:Choice>
  </mc:AlternateContent>
  <xr:revisionPtr revIDLastSave="0" documentId="8_{F9BA2FD5-9055-4FD5-84EB-F19FF3AD1B05}"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<sst xmlns="http://schemas.openxmlformats.org/spreadsheetml/2006/main" count="721" uniqueCount="363">
  <si>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</si>
  <si>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</si>
  <si>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</si>
  <si>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</si>
  <si>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</si>
  <si>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</si>
  <si>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</si>
  <si>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</si>
  <si>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</si>
  <si>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</si>
  <si>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</si>
  <si>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</si>
  <si>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</si>
  <si>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</si>
  <si>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</si>
  <si>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</si>
  <si>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</si>
  <si>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</si>
  <si>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</si>
  <si>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</si>
  <si>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</si>
  <si>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</si>
  <si>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</si>
  <si>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</si>
  <si>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</si>
  <si>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</si>
  <si>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</si>
  <si>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</si>
  <si>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</si>
  <si>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</si>
  <si>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</si>
  <si>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</si>
  <si>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</si>
  <si>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</si>
  <si>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</si>
  <si>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</si>
  <si>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</si>
  <si>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</si>
  <si>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</si>
  <si>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</si>
  <si>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</si>
  <si>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</si>
  <si>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</si>
  <si>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</si>
  <si>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</si>
  <si>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</si>
  <si>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</si>
  <si>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</si>
  <si>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</si>
  <si>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</si>
  <si>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</si>
  <si>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</si>
  <si>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</si>
  <si>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</si>
  <si>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</si>
  <si>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</si>
  <si>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</si>
  <si>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</si>
  <si>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</si>
  <si>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</si>
  <si>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</si>
  <si>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</si>
  <si>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</si>
  <si>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</si>
  <si>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</si>
  <si>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</si>
  <si>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</si>
  <si>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</si>
  <si>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</si>
  <si>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</si>
  <si>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</si>
  <si>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</si>
  <si>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</si>
  <si>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</si>
  <si>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</si>
  <si>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</si>
  <si>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</si>
  <si>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</si>
  <si>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</si>
  <si>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</si>
  <si>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</si>
  <si>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</si>
  <si>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</si>
  <si>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</si>
  <si>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</si>
  <si>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</si>
  <si>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</si>
  <si>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</si>
  <si>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</si>
  <si>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</si>
  <si>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</si>
  <si>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</si>
  <si>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</si>
  <si>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</si>
  <si>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</si>
  <si>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</si>
  <si>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</si>
  <si>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</si>
  <si>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</si>
  <si>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</si>
  <si>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</si>
  <si>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</si>
  <si>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</si>
  <si>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</si>
  <si>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</si>
  <si>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</si>
  <si>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</si>
  <si>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</si>
  <si>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</si>
  <si>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</si>
  <si>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</si>
  <si>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</si>
  <si>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</si>
  <si>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</si>
  <si>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</si>
  <si>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</si>
  <si>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</si>
  <si>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</si>
  <si>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</si>
  <si>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</si>
  <si>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</si>
  <si>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</si>
  <si>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</si>
  <si>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</si>
  <si>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</si>
  <si>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</si>
  <si>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</si>
  <si>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</si>
  <si>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</si>
  <si>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</si>
  <si>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</si>
  <si>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</si>
  <si>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</si>
  <si>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</si>
  <si>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</si>
  <si>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</si>
  <si>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</si>
  <si>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</si>
  <si>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</si>
  <si>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</si>
  <si>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</si>
  <si>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</si>
  <si>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</si>
  <si>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</si>
  <si>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</si>
  <si>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</si>
  <si>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</si>
  <si>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</si>
  <si>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</si>
  <si>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</si>
  <si>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</si>
  <si>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</si>
  <si>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</si>
  <si>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</si>
  <si>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</si>
  <si>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</si>
  <si>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</si>
  <si>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</si>
  <si>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</si>
  <si>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</si>
  <si>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</si>
  <si>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</si>
  <si>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</si>
  <si>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</si>
  <si>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</si>
  <si>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</si>
  <si>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</si>
  <si>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</si>
  <si>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</si>
  <si>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</si>
  <si>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</si>
  <si>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</si>
  <si>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</si>
  <si>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</si>
  <si>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</si>
  <si>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</si>
  <si>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</si>
  <si>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</si>
  <si>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</si>
  <si>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</si>
  <si>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</si>
  <si>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</si>
  <si>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</si>
  <si>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</si>
  <si>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</si>
  <si>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</si>
  <si>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</si>
  <si>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</si>
  <si>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</si>
  <si>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</si>
  <si>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</si>
  <si>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</si>
  <si>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</si>
  <si>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</si>
  <si>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</si>
  <si>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</si>
  <si>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</si>
  <si>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</si>
  <si>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</si>
  <si>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</si>
  <si>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</si>
  <si>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</si>
  <si>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</si>
  <si>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</si>
  <si>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</si>
  <si>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</si>
  <si>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</si>
  <si>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</si>
  <si>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</si>
  <si>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</si>
  <si>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</si>
  <si>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</si>
  <si>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</si>
  <si>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</si>
  <si>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</si>
  <si>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</si>
  <si>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</si>
  <si>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</si>
  <si>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</si>
  <si>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</si>
  <si>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</si>
  <si>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</si>
  <si>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</si>
  <si>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</si>
  <si>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</si>
  <si>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</si>
  <si>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</si>
  <si>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</si>
  <si>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</si>
  <si>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</si>
  <si>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</si>
  <si>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</si>
  <si>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</si>
  <si>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</si>
  <si>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</si>
  <si>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</si>
  <si>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</si>
  <si>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</si>
  <si>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</si>
  <si>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</si>
  <si>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</si>
  <si>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</si>
  <si>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</si>
  <si>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</si>
  <si>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</si>
  <si>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</si>
  <si>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</si>
  <si>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</si>
  <si>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</si>
  <si>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</si>
  <si>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</si>
  <si>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</si>
  <si>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</si>
  <si>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</si>
  <si>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</si>
  <si>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</si>
  <si>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</si>
  <si>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</si>
  <si>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</si>
  <si>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</si>
  <si>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</si>
  <si>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</si>
  <si>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</si>
  <si>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</si>
  <si>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</si>
  <si>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</si>
  <si>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</si>
  <si>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</si>
  <si>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</si>
  <si>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</si>
  <si>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</si>
  <si>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</si>
  <si>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</si>
  <si>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</si>
  <si>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</si>
  <si>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</si>
  <si>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</si>
  <si>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</si>
  <si>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</si>
  <si>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</si>
  <si>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</si>
  <si>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</si>
  <si>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</si>
  <si>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</si>
  <si>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</si>
  <si>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</si>
  <si>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</si>
  <si>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</si>
  <si>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</si>
  <si>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</si>
  <si>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</si>
  <si>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</si>
  <si>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</si>
  <si>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</si>
  <si>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</si>
  <si>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</si>
  <si>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</si>
  <si>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</si>
  <si>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</si>
  <si>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</si>
  <si>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</si>
  <si>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</si>
  <si>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</si>
  <si>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</si>
  <si>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</si>
  <si>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</si>
  <si>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</si>
  <si>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</si>
  <si>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</si>
  <si>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</si>
  <si>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</si>
  <si>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</si>
  <si>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</si>
  <si>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</si>
  <si>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</si>
  <si>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</si>
  <si>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</si>
  <si>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</si>
  <si>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</si>
  <si>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</si>
  <si>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</si>
  <si>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</si>
  <si>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</si>
  <si>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</si>
  <si>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</si>
  <si>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</si>
  <si>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</si>
  <si>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</si>
  <si>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</si>
  <si>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</si>
  <si>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</si>
  <si>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</si>
  <si>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</si>
  <si>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</si>
  <si>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</si>
  <si>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</si>
  <si>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</si>
  <si>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</si>
  <si>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</si>
  <si>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</si>
  <si>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</si>
  <si>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</si>
  <si>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</si>
  <si>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</si>
  <si>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</si>
  <si>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</si>
  <si>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</si>
  <si>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</si>
  <si>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</si>
  <si>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นางสาวจันทร์นวล ใจประสิทธิ์</t>
  </si>
  <si>
    <t>นายสุรชัย ติดทะ</t>
  </si>
  <si>
    <t>นายอำนวย จินะพึง</t>
  </si>
  <si>
    <t>นายจรัส สุวีระ</t>
  </si>
  <si>
    <t>3-5103-00302-90-8</t>
  </si>
  <si>
    <t>3-5101-00883-72-9</t>
  </si>
  <si>
    <t>3-5016-00085-09-1</t>
  </si>
  <si>
    <t>3-5016-00082-58-1</t>
  </si>
  <si>
    <t>2869(68) - รายงานผลสืบทรัพย์ ราย นางจันทร์นวล ใจประสิทธิ์ สาขาฮอด (สืบรอบที่ 1) - ไม่พบทรัพย์</t>
  </si>
  <si>
    <t>คู่สมรสจำเลยที่ 1</t>
  </si>
  <si>
    <t>จังหวัดเชียงใหม่ สาขาจอมทอง ส่วนแยกฮอด</t>
  </si>
  <si>
    <t>3-5002-00598-92-9</t>
  </si>
  <si>
    <t>นางคำนวล สุวีระ</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</si>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</sst>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7" sqref="B1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2869</v>
      </c>
    </row>
    <row r="2" spans="1:11">
      <c r="A2" s="143" t="s">
        <v>251</v>
      </c>
      <c r="B2" s="145" t="str">
        <f t="array" ref="B2">_xlfn.IFS(I1&lt;850,VLOOKUP(I1,[1]บังคับคดี!$B:$ZZ,60,0),AND(I1&gt;=850,I1&lt;1435),VLOOKUP(I1,'[1]บังคับคดีใหม่ ปี2563-2564'!$B:$ZZ,63,0),I1&gt;=1435,VLOOKUP(I1,'[1]สืบทรัพย์ ปี 2564-25666'!$B:$ZZ,71,0))</f>
        <v>นางจันทร์นวล ใจประสิทธิ์</v>
      </c>
      <c r="C2" s="175" t="s">
        <v>73</v>
      </c>
      <c r="D2" s="145" t="str">
        <f t="array" ref="D2">_xlfn.IFS(I1&lt;850,VLOOKUP(I1,[1]บังคับคดี!$B:$ZZ,10,0),AND(I1&gt;=850,I1&lt;1435),VLOOKUP(I1,'[1]บังคับคดีใหม่ ปี2563-2564'!$B:$ZZ,11,0),I1&gt;=1435,VLOOKUP(I1,'[1]สืบทรัพย์ ปี 2564-25666'!$B:$ZZ,11,0))</f>
        <v>ฮอด</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 (รายบุคคล)</v>
      </c>
      <c r="C3" s="175" t="s">
        <v>208</v>
      </c>
      <c r="D3" s="147">
        <f t="array" ref="D3">_xlfn.IFS(I1&lt;850,VLOOKUP(I1,[1]บังคับคดี!$B:$ZZ,59,0),AND(I1&gt;=850,I1&lt;1435),VLOOKUP(I1,'[1]บังคับคดีใหม่ ปี2563-2564'!$B:$ZZ,64,0),I1&gt;=1435,VLOOKUP(I1,'[1]สืบทรัพย์ ปี 2564-25666'!$B:$ZZ,72,0))</f>
        <v>0</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800063928272</v>
      </c>
      <c r="C4" s="176" t="s">
        <v>264</v>
      </c>
      <c r="D4" s="219">
        <v>243843</v>
      </c>
      <c r="E4" s="222" t="s">
        <v>335</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ผบE599/2567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ผบE481/2567</v>
      </c>
      <c r="I5" s="157" t="s">
        <v>257</v>
      </c>
    </row>
    <row r="6" spans="1:11">
      <c r="A6" s="153" t="s">
        <v>336</v>
      </c>
      <c r="B6" s="171">
        <v>154864.65</v>
      </c>
      <c r="C6" s="225" t="s">
        <v>344</v>
      </c>
      <c r="D6" s="148">
        <v>244112</v>
      </c>
    </row>
    <row r="7" spans="1:11">
      <c r="A7" s="153"/>
      <c r="B7" s="190"/>
      <c r="D7" s="191"/>
    </row>
    <row r="8" spans="1:11">
      <c r="A8" s="153" t="s">
        <v>277</v>
      </c>
      <c r="B8" s="145" t="s">
        <v>346</v>
      </c>
      <c r="C8" s="175" t="s">
        <v>314</v>
      </c>
      <c r="D8" s="145">
        <v>28</v>
      </c>
      <c r="E8" s="175" t="s">
        <v>278</v>
      </c>
      <c r="F8" s="192">
        <v>1560100415109</v>
      </c>
      <c r="G8"/>
    </row>
    <row r="9" spans="1:11">
      <c r="A9" s="153" t="s">
        <v>324</v>
      </c>
      <c r="B9" s="220">
        <v>243912</v>
      </c>
      <c r="D9"/>
    </row>
    <row r="10" spans="1:11">
      <c r="A10" s="153"/>
      <c r="B10"/>
      <c r="C10"/>
      <c r="D10"/>
    </row>
    <row r="11" spans="1:11">
      <c r="A11" s="155" t="s">
        <v>244</v>
      </c>
      <c r="B11" s="160" t="s">
        <v>345</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349</v>
      </c>
      <c r="C12" s="203" t="s">
        <v>353</v>
      </c>
      <c r="D12" s="152"/>
      <c r="E12" s="158"/>
      <c r="F12" s="169"/>
      <c r="G12" s="152"/>
      <c r="I12" s="249" t="s">
        <v>242</v>
      </c>
      <c r="J12" s="249"/>
      <c r="K12" s="249"/>
    </row>
    <row r="13" spans="1:11" s="151" customFormat="1">
      <c r="A13" s="165" t="str">
        <f>IF(B14="","คู่สมรส","คู่สมรสจำเลยที่ 1")</f>
        <v>คู่สมรสจำเลยที่ 1</v>
      </c>
      <c r="B13" s="158" t="s">
        <v>350</v>
      </c>
      <c r="C13" s="203" t="s">
        <v>360</v>
      </c>
      <c r="D13" s="152"/>
      <c r="E13" s="158"/>
      <c r="F13" s="169"/>
      <c r="G13" s="152"/>
      <c r="I13" s="249"/>
      <c r="J13" s="249"/>
      <c r="K13" s="249"/>
    </row>
    <row r="14" spans="1:11" s="151" customFormat="1">
      <c r="A14" s="165" t="s">
        <v>212</v>
      </c>
      <c r="B14" s="158" t="s">
        <v>351</v>
      </c>
      <c r="C14" s="203" t="s">
        <v>354</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352</v>
      </c>
      <c r="C16" s="203" t="s">
        <v>355</v>
      </c>
      <c r="D16" s="152"/>
      <c r="E16" s="158"/>
      <c r="F16" s="169"/>
      <c r="G16" s="152"/>
      <c r="I16" s="166" t="s">
        <v>337</v>
      </c>
      <c r="J16" s="166"/>
      <c r="K16" s="166"/>
    </row>
    <row r="17" spans="1:12" s="151" customFormat="1">
      <c r="A17" s="165" t="s">
        <v>215</v>
      </c>
      <c r="B17" s="158" t="s">
        <v>361</v>
      </c>
      <c r="C17" s="203" t="s">
        <v>356</v>
      </c>
      <c r="D17" s="152"/>
      <c r="E17" s="158"/>
      <c r="F17" s="169"/>
      <c r="G17" s="152"/>
      <c r="I17" s="166" t="s">
        <v>338</v>
      </c>
      <c r="J17" s="166"/>
      <c r="K17" s="166"/>
    </row>
    <row r="18" spans="1:12" s="151" customFormat="1" ht="21.75" customHeight="1">
      <c r="A18" s="165" t="s">
        <v>216</v>
      </c>
      <c r="B18" s="158"/>
      <c r="C18" s="203"/>
      <c r="D18" s="152"/>
      <c r="E18" s="158"/>
      <c r="F18" s="169"/>
      <c r="G18" s="152"/>
      <c r="I18" s="166" t="s">
        <v>339</v>
      </c>
      <c r="J18" s="159"/>
      <c r="K18" s="159"/>
    </row>
    <row r="19" spans="1:12" s="151" customFormat="1" ht="21.75" customHeight="1">
      <c r="A19" s="165" t="s">
        <v>219</v>
      </c>
      <c r="B19" s="158"/>
      <c r="C19" s="203"/>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2869 - รายงานผลสืบทรัพย์ ราย นางจันทร์นวล ใจประสิทธิ์ สาขาฮอด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19"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55" t="str">
        <f>Sheet1!B2</f>
        <v>นางจันทร์นวล ใจประสิทธิ์</v>
      </c>
      <c r="F4" s="255"/>
      <c r="G4" s="255"/>
      <c r="H4" s="255"/>
      <c r="I4" s="255"/>
      <c r="J4" s="255"/>
      <c r="K4" s="255"/>
      <c r="L4" s="255"/>
      <c r="M4" s="255"/>
      <c r="N4" s="255"/>
      <c r="O4" s="255"/>
      <c r="P4" s="255"/>
      <c r="Q4" s="255"/>
      <c r="R4" s="255"/>
      <c r="S4" s="255"/>
      <c r="T4" s="255"/>
      <c r="U4" s="254" t="s">
        <v>73</v>
      </c>
      <c r="V4" s="254"/>
      <c r="W4" s="255" t="str">
        <f>Sheet1!D2</f>
        <v>ฮอด</v>
      </c>
      <c r="X4" s="255"/>
      <c r="Y4" s="255"/>
      <c r="Z4" s="255"/>
      <c r="AA4" s="255"/>
      <c r="AB4" s="255"/>
      <c r="AC4" s="255"/>
      <c r="AD4" s="255"/>
      <c r="AE4" s="255"/>
      <c r="AF4" s="255"/>
      <c r="AG4" s="255"/>
      <c r="AH4" s="255"/>
      <c r="AI4" s="255"/>
      <c r="AJ4" s="255"/>
      <c r="AK4" s="138"/>
      <c r="AL4" s="186" t="s">
        <v>261</v>
      </c>
      <c r="AM4" s="185" t="s">
        <v>357</v>
      </c>
      <c r="AO4" s="161" t="s">
        <v>241</v>
      </c>
      <c r="AP4" s="138"/>
      <c r="AQ4" s="138"/>
    </row>
    <row r="5" spans="1:43">
      <c r="A5" s="19" t="s">
        <v>206</v>
      </c>
      <c r="B5" s="137"/>
      <c r="D5" s="255" t="str">
        <f>Sheet1!B3</f>
        <v>สินเชื่อพัฒนาองค์กรชุมชน (รายบุคคล)</v>
      </c>
      <c r="E5" s="255"/>
      <c r="F5" s="255"/>
      <c r="G5" s="255"/>
      <c r="H5" s="255"/>
      <c r="I5" s="255"/>
      <c r="J5" s="255"/>
      <c r="K5" s="255"/>
      <c r="L5" s="255"/>
      <c r="M5" s="255"/>
      <c r="N5" s="255"/>
      <c r="O5" s="255"/>
      <c r="P5" s="255"/>
      <c r="Q5" s="255"/>
      <c r="R5" s="255"/>
      <c r="S5" s="254" t="s">
        <v>208</v>
      </c>
      <c r="T5" s="254"/>
      <c r="U5" s="254"/>
      <c r="V5" s="254"/>
      <c r="W5" s="253" t="str">
        <f>IF(OR(Sheet1!D3=0,Sheet1!D3="-"),"-",Sheet1!D3)</f>
        <v>-</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2869(68) - รายงานผลสืบทรัพย์ ราย นางจันทร์นวล ใจประสิทธิ์ สาขาฮอด (สืบรอบที่ 1) - ไม่พบทรัพย์</v>
      </c>
      <c r="AM5" s="138"/>
      <c r="AO5" s="162" t="s">
        <v>258</v>
      </c>
      <c r="AP5" s="138"/>
      <c r="AQ5" s="138"/>
    </row>
    <row r="6" spans="1:43">
      <c r="A6" s="19" t="s">
        <v>207</v>
      </c>
      <c r="B6" s="137"/>
      <c r="F6" s="259">
        <f>Sheet1!B4</f>
        <v>800063928272</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341</v>
      </c>
      <c r="AO6" s="162" t="s">
        <v>250</v>
      </c>
      <c r="AP6" s="138"/>
      <c r="AQ6" s="138"/>
    </row>
    <row r="7" spans="1:43">
      <c r="A7" s="19" t="s">
        <v>63</v>
      </c>
      <c r="B7" s="137"/>
      <c r="C7" s="255" t="str">
        <f>Sheet1!B5</f>
        <v>จังหวัดฮอด</v>
      </c>
      <c r="D7" s="255"/>
      <c r="E7" s="255"/>
      <c r="F7" s="255"/>
      <c r="G7" s="255"/>
      <c r="H7" s="255"/>
      <c r="I7" s="255"/>
      <c r="J7" s="255"/>
      <c r="K7" s="279" t="s">
        <v>209</v>
      </c>
      <c r="L7" s="279"/>
      <c r="M7" s="279"/>
      <c r="N7" s="279"/>
      <c r="O7" s="279"/>
      <c r="P7" s="279"/>
      <c r="Q7" s="256" t="str">
        <f>Sheet1!D5</f>
        <v>ผบE599/2567</v>
      </c>
      <c r="R7" s="256"/>
      <c r="S7" s="256"/>
      <c r="T7" s="256"/>
      <c r="U7" s="256"/>
      <c r="V7" s="256"/>
      <c r="W7" s="256"/>
      <c r="X7" s="278" t="s">
        <v>210</v>
      </c>
      <c r="Y7" s="278"/>
      <c r="Z7" s="278"/>
      <c r="AA7" s="278"/>
      <c r="AB7" s="278"/>
      <c r="AC7" s="278"/>
      <c r="AD7" s="256" t="str">
        <f>Sheet1!F5</f>
        <v>ผบE481/2567</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นางสาวจันทร์นวล ใจประสิทธิ์</v>
      </c>
      <c r="G9" s="257"/>
      <c r="H9" s="257"/>
      <c r="I9" s="257"/>
      <c r="J9" s="257"/>
      <c r="K9" s="257"/>
      <c r="L9" s="257"/>
      <c r="M9" s="257"/>
      <c r="N9" s="257"/>
      <c r="O9" s="257"/>
      <c r="P9" s="257"/>
      <c r="Q9" s="257"/>
      <c r="R9" s="257"/>
      <c r="S9" s="2" t="str">
        <f>Sheet1!A13</f>
        <v>คู่สมรสจำเลยที่ 1</v>
      </c>
      <c r="Y9" s="258" t="str">
        <f>Sheet1!B13</f>
        <v>นายสุรชัย ติดทะ</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นายอำนวย จินะพึง</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c r="A11" s="19"/>
      <c r="B11" s="2" t="s">
        <v>213</v>
      </c>
      <c r="F11" s="257" t="str">
        <f>Sheet1!B16</f>
        <v>นายจรัส สุวีระ</v>
      </c>
      <c r="G11" s="257"/>
      <c r="H11" s="257"/>
      <c r="I11" s="257"/>
      <c r="J11" s="257"/>
      <c r="K11" s="257"/>
      <c r="L11" s="257"/>
      <c r="M11" s="257"/>
      <c r="N11" s="257"/>
      <c r="O11" s="257"/>
      <c r="P11" s="257"/>
      <c r="Q11" s="257"/>
      <c r="R11" s="257"/>
      <c r="S11" s="2" t="s">
        <v>215</v>
      </c>
      <c r="Y11" s="258" t="str">
        <f>Sheet1!B17</f>
        <v>นางคำนวล สุวีระ</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topLeftCell="A9" zoomScaleNormal="100" workbookViewId="0">
      <selection activeCell="AU38" sqref="AU38"/>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347</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343</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348</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359</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ผบE599/2567 ในคดีหมายเลขแดงที่  ผบE481/2567 ลว.13 สิงหาคม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333</v>
      </c>
      <c r="AU16" s="216">
        <f>COUNTIF(C17:N32,"ซ่อนช่อง")</f>
        <v>11</v>
      </c>
      <c r="AV16" s="215" t="s">
        <v>334</v>
      </c>
    </row>
    <row r="17" spans="1:45">
      <c r="A17" s="188"/>
      <c r="B17" s="188"/>
      <c r="C17" s="257" t="str">
        <f>IF(AS17="","ซ่อนช่อง",CONCATENATE("1. ",VLOOKUP(AS17,Table1[#All],2,0)))</f>
        <v>1. นางสาวจันทร์นวล ใจประสิทธิ์</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3-5103-00302-90-8</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นายสุรชัย ติดทะ</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3-5002-00598-92-9</v>
      </c>
      <c r="AE18" s="285"/>
      <c r="AF18" s="285"/>
      <c r="AG18" s="285"/>
      <c r="AH18" s="285"/>
      <c r="AI18" s="285"/>
      <c r="AJ18" s="285"/>
      <c r="AK18" s="285"/>
      <c r="AL18" s="195"/>
      <c r="AM18" s="193"/>
      <c r="AN18" s="193"/>
      <c r="AO18" s="193"/>
      <c r="AP18" s="193"/>
      <c r="AQ18" s="193"/>
      <c r="AS18" s="197" t="s">
        <v>358</v>
      </c>
    </row>
    <row r="19" spans="1:45">
      <c r="A19" s="193"/>
      <c r="B19" s="193"/>
      <c r="C19" s="284" t="str">
        <f>IF(AS19="","ซ่อนช่อง",CONCATENATE("3. ",VLOOKUP(AS19,Table1[#All],2,0)))</f>
        <v>3. นายอำนวย จินะพึง</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3-5101-00883-72-9</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นายจรัส สุวีระ</v>
      </c>
      <c r="D20" s="284"/>
      <c r="E20" s="284"/>
      <c r="F20" s="284"/>
      <c r="G20" s="284"/>
      <c r="H20" s="284"/>
      <c r="I20" s="284"/>
      <c r="J20" s="284"/>
      <c r="K20" s="284"/>
      <c r="L20" s="284"/>
      <c r="M20" s="284"/>
      <c r="N20" s="284"/>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3-5016-00085-09-1</v>
      </c>
      <c r="AE20" s="285"/>
      <c r="AF20" s="285"/>
      <c r="AG20" s="285"/>
      <c r="AH20" s="285"/>
      <c r="AI20" s="285"/>
      <c r="AJ20" s="285"/>
      <c r="AK20" s="285"/>
      <c r="AL20" s="195"/>
      <c r="AM20" s="193"/>
      <c r="AN20" s="193"/>
      <c r="AO20" s="193"/>
      <c r="AP20" s="193"/>
      <c r="AQ20" s="193"/>
      <c r="AS20" s="197" t="s">
        <v>213</v>
      </c>
    </row>
    <row r="21" spans="1:45">
      <c r="A21" s="193"/>
      <c r="B21" s="193"/>
      <c r="C21" s="284" t="str">
        <f>IF(AS21="","ซ่อนช่อง",CONCATENATE("5. ",VLOOKUP(AS21,Table1[#All],2,0)))</f>
        <v>5. นางคำนวล สุวีระ</v>
      </c>
      <c r="D21" s="284"/>
      <c r="E21" s="284"/>
      <c r="F21" s="284"/>
      <c r="G21" s="284"/>
      <c r="H21" s="284"/>
      <c r="I21" s="284"/>
      <c r="J21" s="284"/>
      <c r="K21" s="284"/>
      <c r="L21" s="284"/>
      <c r="M21" s="284"/>
      <c r="N21" s="284"/>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5" t="str">
        <f>IF(AS21="","",VLOOKUP(AS21,Table1[#All],3,0))</f>
        <v>3-5016-00082-58-1</v>
      </c>
      <c r="AE21" s="285"/>
      <c r="AF21" s="285"/>
      <c r="AG21" s="285"/>
      <c r="AH21" s="285"/>
      <c r="AI21" s="285"/>
      <c r="AJ21" s="285"/>
      <c r="AK21" s="285"/>
      <c r="AL21" s="195"/>
      <c r="AM21" s="193"/>
      <c r="AN21" s="193"/>
      <c r="AO21" s="193"/>
      <c r="AP21" s="193"/>
      <c r="AQ21" s="193"/>
      <c r="AS21" s="197" t="s">
        <v>215</v>
      </c>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5    ราย</v>
      </c>
    </row>
    <row r="47" spans="1:45">
      <c r="A47" s="2" t="s">
        <v>301</v>
      </c>
    </row>
    <row r="48" spans="1:45">
      <c r="A48" s="2" t="s">
        <v>302</v>
      </c>
      <c r="V48" s="2" t="s">
        <v>306</v>
      </c>
    </row>
    <row r="49" spans="1:12">
      <c r="C49" s="2" t="s">
        <v>303</v>
      </c>
    </row>
    <row r="50" spans="1:12" hidden="1">
      <c r="B50" s="188"/>
      <c r="C50" s="188"/>
      <c r="D50" s="188"/>
      <c r="E50" s="188"/>
      <c r="F50" s="188"/>
      <c r="G50" s="188"/>
      <c r="H50" s="188"/>
      <c r="I50" s="188"/>
    </row>
    <row r="51" spans="1:12">
      <c r="A51" s="2" t="s">
        <v>304</v>
      </c>
    </row>
    <row r="52" spans="1:12">
      <c r="A52" s="2" t="s">
        <v>305</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AB14" sqref="AB14:AM14"/>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310</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311</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v>22</v>
      </c>
      <c r="Y10" s="255"/>
      <c r="Z10" s="280" t="s">
        <v>270</v>
      </c>
      <c r="AA10" s="280"/>
      <c r="AB10" s="255" t="s">
        <v>362</v>
      </c>
      <c r="AC10" s="255"/>
      <c r="AD10" s="255"/>
      <c r="AE10" s="255"/>
      <c r="AF10" s="255"/>
      <c r="AG10" s="255"/>
      <c r="AH10" s="280" t="s">
        <v>312</v>
      </c>
      <c r="AI10" s="280"/>
      <c r="AJ10" s="255">
        <v>2568</v>
      </c>
      <c r="AK10" s="255"/>
      <c r="AL10" s="255"/>
      <c r="AM10" s="255"/>
    </row>
    <row r="11" spans="1:39">
      <c r="A11" s="2" t="s">
        <v>33</v>
      </c>
      <c r="D11" s="2" t="s">
        <v>313</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314</v>
      </c>
      <c r="AG12" s="255">
        <f>Sheet1!D8</f>
        <v>28</v>
      </c>
      <c r="AH12" s="255"/>
      <c r="AI12" s="255"/>
      <c r="AJ12" s="2" t="s">
        <v>315</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316</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317</v>
      </c>
      <c r="D14" s="255" t="s">
        <v>343</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348</v>
      </c>
      <c r="AC14" s="255"/>
      <c r="AD14" s="255"/>
      <c r="AE14" s="255"/>
      <c r="AF14" s="255"/>
      <c r="AG14" s="255"/>
      <c r="AH14" s="255"/>
      <c r="AI14" s="255"/>
      <c r="AJ14" s="255"/>
      <c r="AK14" s="255"/>
      <c r="AL14" s="255"/>
      <c r="AM14" s="255"/>
    </row>
    <row r="15" spans="1:39">
      <c r="A15" s="2" t="s">
        <v>331</v>
      </c>
    </row>
    <row r="16" spans="1:39">
      <c r="A16" s="2" t="s">
        <v>330</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ผบE599/2567 คดีหมายเลขแดงที่ ผบE481/2567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332</v>
      </c>
    </row>
    <row r="21" spans="1:40">
      <c r="A21" s="188" t="str">
        <f>CONCATENATE("1.  ",VLOOKUP(AN21,Table1[#All],2,0))</f>
        <v>1.  นางสาวจันทร์นวล ใจประสิทธิ์</v>
      </c>
      <c r="B21" s="188"/>
      <c r="C21" s="188"/>
      <c r="D21" s="188"/>
      <c r="E21" s="188"/>
      <c r="F21" s="188"/>
      <c r="G21" s="188"/>
      <c r="H21" s="188"/>
      <c r="I21" s="188"/>
      <c r="J21" s="188"/>
      <c r="K21" s="188"/>
      <c r="L21" s="188"/>
      <c r="M21" s="188"/>
      <c r="N21" s="188"/>
      <c r="O21" s="188"/>
      <c r="P21" s="188"/>
      <c r="Q21" s="280" t="s">
        <v>326</v>
      </c>
      <c r="R21" s="280"/>
      <c r="S21" s="280"/>
      <c r="T21" s="280"/>
      <c r="U21" s="280"/>
      <c r="V21" s="280"/>
      <c r="W21" s="280"/>
      <c r="X21" s="280"/>
      <c r="Y21" s="280"/>
      <c r="Z21" s="292" t="str">
        <f>VLOOKUP(AN21,Table1[#All],3,0)</f>
        <v>3-5103-00302-90-8</v>
      </c>
      <c r="AA21" s="292"/>
      <c r="AB21" s="292"/>
      <c r="AC21" s="292"/>
      <c r="AD21" s="292"/>
      <c r="AE21" s="292"/>
      <c r="AF21" s="292"/>
      <c r="AG21" s="292"/>
      <c r="AH21" s="292"/>
      <c r="AI21" s="292"/>
      <c r="AJ21" s="292"/>
      <c r="AK21" s="292"/>
      <c r="AL21" s="292"/>
      <c r="AM21" s="292"/>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2025-05-09T02:28:25Z</cp:lastPrinted>
  <dcterms:created xsi:type="dcterms:W3CDTF">2016-06-06T16:13:57Z</dcterms:created>
  <dcterms:modified xsi:type="dcterms:W3CDTF">2025-07-26T08:26:14Z</dcterms:modified>
</cp:coreProperties>
</file>