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1604-นางอำภา เรือนคำปัน\"/>
    </mc:Choice>
  </mc:AlternateContent>
  <xr:revisionPtr revIDLastSave="0" documentId="8_{D1028620-5CE4-49F8-8D93-565E1BD30E0F}"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<sst xmlns="http://schemas.openxmlformats.org/spreadsheetml/2006/main" count="716" uniqueCount="361">
  <si>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</si>
  <si>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</si>
  <si>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</si>
  <si>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</si>
  <si>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</si>
  <si>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</si>
  <si>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</si>
  <si>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</si>
  <si>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</si>
  <si>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</si>
  <si>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</si>
  <si>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</si>
  <si>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</si>
  <si>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</si>
  <si>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</si>
  <si>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</si>
  <si>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</si>
  <si>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</si>
  <si>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</si>
  <si>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</si>
  <si>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</si>
  <si>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</si>
  <si>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</si>
  <si>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</si>
  <si>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</si>
  <si>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</si>
  <si>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</si>
  <si>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</si>
  <si>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</si>
  <si>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</si>
  <si>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</si>
  <si>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</si>
  <si>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</si>
  <si>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</si>
  <si>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</si>
  <si>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</si>
  <si>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</si>
  <si>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</si>
  <si>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</si>
  <si>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</si>
  <si>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</si>
  <si>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</si>
  <si>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</si>
  <si>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</si>
  <si>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</si>
  <si>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</si>
  <si>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</si>
  <si>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</si>
  <si>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</si>
  <si>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</si>
  <si>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</si>
  <si>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</si>
  <si>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</si>
  <si>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</si>
  <si>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</si>
  <si>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</si>
  <si>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</si>
  <si>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</si>
  <si>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</si>
  <si>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</si>
  <si>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</si>
  <si>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</si>
  <si>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</si>
  <si>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</si>
  <si>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</si>
  <si>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</si>
  <si>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</si>
  <si>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</si>
  <si>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</si>
  <si>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</si>
  <si>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</si>
  <si>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</si>
  <si>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</si>
  <si>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</si>
  <si>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</si>
  <si>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</si>
  <si>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</si>
  <si>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</si>
  <si>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</si>
  <si>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</si>
  <si>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</si>
  <si>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</si>
  <si>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</si>
  <si>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</si>
  <si>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</si>
  <si>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</si>
  <si>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</si>
  <si>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</si>
  <si>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</si>
  <si>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</si>
  <si>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</si>
  <si>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</si>
  <si>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</si>
  <si>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</si>
  <si>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</si>
  <si>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</si>
  <si>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</si>
  <si>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</si>
  <si>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</si>
  <si>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</si>
  <si>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</si>
  <si>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</si>
  <si>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</si>
  <si>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</si>
  <si>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</si>
  <si>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</si>
  <si>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</si>
  <si>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</si>
  <si>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</si>
  <si>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</si>
  <si>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</si>
  <si>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</si>
  <si>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</si>
  <si>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</si>
  <si>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</si>
  <si>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</si>
  <si>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</si>
  <si>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</si>
  <si>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</si>
  <si>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</si>
  <si>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</si>
  <si>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</si>
  <si>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</si>
  <si>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</si>
  <si>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</si>
  <si>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</si>
  <si>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</si>
  <si>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</si>
  <si>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</si>
  <si>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</si>
  <si>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</si>
  <si>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</si>
  <si>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</si>
  <si>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</si>
  <si>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</si>
  <si>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</si>
  <si>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</si>
  <si>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</si>
  <si>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</si>
  <si>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</si>
  <si>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</si>
  <si>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</si>
  <si>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</si>
  <si>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</si>
  <si>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</si>
  <si>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</si>
  <si>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</si>
  <si>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</si>
  <si>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</si>
  <si>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</si>
  <si>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</si>
  <si>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</si>
  <si>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</si>
  <si>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</si>
  <si>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</si>
  <si>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</si>
  <si>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</si>
  <si>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</si>
  <si>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</si>
  <si>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</si>
  <si>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</si>
  <si>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</si>
  <si>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</si>
  <si>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</si>
  <si>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</si>
  <si>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</si>
  <si>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</si>
  <si>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</si>
  <si>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</si>
  <si>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</si>
  <si>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</si>
  <si>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</si>
  <si>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</si>
  <si>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</si>
  <si>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</si>
  <si>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</si>
  <si>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</si>
  <si>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</si>
  <si>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</si>
  <si>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</si>
  <si>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</si>
  <si>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</si>
  <si>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</si>
  <si>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</si>
  <si>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</si>
  <si>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</si>
  <si>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</si>
  <si>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</si>
  <si>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</si>
  <si>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</si>
  <si>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</si>
  <si>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</si>
  <si>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</si>
  <si>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</si>
  <si>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</si>
  <si>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</si>
  <si>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</si>
  <si>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</si>
  <si>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</si>
  <si>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</si>
  <si>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</si>
  <si>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</si>
  <si>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</si>
  <si>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</si>
  <si>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</si>
  <si>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</si>
  <si>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</si>
  <si>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</si>
  <si>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</si>
  <si>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</si>
  <si>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</si>
  <si>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</si>
  <si>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</si>
  <si>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</si>
  <si>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</si>
  <si>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</si>
  <si>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</si>
  <si>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</si>
  <si>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</si>
  <si>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</si>
  <si>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</si>
  <si>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</si>
  <si>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</si>
  <si>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</si>
  <si>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</si>
  <si>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</si>
  <si>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</si>
  <si>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</si>
  <si>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</si>
  <si>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</si>
  <si>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</si>
  <si>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</si>
  <si>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</si>
  <si>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</si>
  <si>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</si>
  <si>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</si>
  <si>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</si>
  <si>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</si>
  <si>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</si>
  <si>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</si>
  <si>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</si>
  <si>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</si>
  <si>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</si>
  <si>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</si>
  <si>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</si>
  <si>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</si>
  <si>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</si>
  <si>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</si>
  <si>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</si>
  <si>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</si>
  <si>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</si>
  <si>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</si>
  <si>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</si>
  <si>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</si>
  <si>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</si>
  <si>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</si>
  <si>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</si>
  <si>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</si>
  <si>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</si>
  <si>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</si>
  <si>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</si>
  <si>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</si>
  <si>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</si>
  <si>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</si>
  <si>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</si>
  <si>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</si>
  <si>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</si>
  <si>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</si>
  <si>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</si>
  <si>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</si>
  <si>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</si>
  <si>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</si>
  <si>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</si>
  <si>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</si>
  <si>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</si>
  <si>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</si>
  <si>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</si>
  <si>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</si>
  <si>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</si>
  <si>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</si>
  <si>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</si>
  <si>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</si>
  <si>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</si>
  <si>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</si>
  <si>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</si>
  <si>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</si>
  <si>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</si>
  <si>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</si>
  <si>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</si>
  <si>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</si>
  <si>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</si>
  <si>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</si>
  <si>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</si>
  <si>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</si>
  <si>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</si>
  <si>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</si>
  <si>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</si>
  <si>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</si>
  <si>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</si>
  <si>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</si>
  <si>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</si>
  <si>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</si>
  <si>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</si>
  <si>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</si>
  <si>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</si>
  <si>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</si>
  <si>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</si>
  <si>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</si>
  <si>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</si>
  <si>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</si>
  <si>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</si>
  <si>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</si>
  <si>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</si>
  <si>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</si>
  <si>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</si>
  <si>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</si>
  <si>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</si>
  <si>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</si>
  <si>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</si>
  <si>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</si>
  <si>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</si>
  <si>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</si>
  <si>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</si>
  <si>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</si>
  <si>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</si>
  <si>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</si>
  <si>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</si>
  <si>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</si>
  <si>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</si>
  <si>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</si>
  <si>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</si>
  <si>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</si>
  <si>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</si>
  <si>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</si>
  <si>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</si>
  <si>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</si>
  <si>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</si>
  <si>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</si>
  <si>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</si>
  <si>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</si>
  <si>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</si>
  <si>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</si>
  <si>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</si>
  <si>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</si>
  <si>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</si>
  <si>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</si>
  <si>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</si>
  <si>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</si>
  <si>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</si>
  <si>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</si>
  <si>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จังหวัดเชียงใหม่ สาขาจอมทอง ส่วนแยกฮอด</t>
  </si>
  <si>
    <t>นายอนันต์ เรือนคำปัน</t>
  </si>
  <si>
    <t>นายจักรพันธ์ กุยปวง</t>
  </si>
  <si>
    <t>3-5002-00065-73-4</t>
  </si>
  <si>
    <t>3-5804-00329-21-2</t>
  </si>
  <si>
    <t>3-5016-00013-62-7</t>
  </si>
  <si>
    <t>3-5016-00025-53-6</t>
  </si>
  <si>
    <t>1604(68) - รายงานผลสืบทรัพย์ ราย นางอำภา  เรือนคำปัน สาขาฮอด (สืบรอบที่ 1) - ไม่พบทรัพย์</t>
  </si>
  <si>
    <t>นางอำภา เรือนคำปัน</t>
  </si>
  <si>
    <t>นางเทียม กุยปวง</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</si>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</sst>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7" sqref="C1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1604</v>
      </c>
    </row>
    <row r="2" spans="1:11">
      <c r="A2" s="143" t="s">
        <v>251</v>
      </c>
      <c r="B2" s="145" t="str">
        <f t="array" ref="B2">_xlfn.IFS(I1&lt;850,VLOOKUP(I1,[1]บังคับคดี!$B:$ZZ,60,0),AND(I1&gt;=850,I1&lt;1435),VLOOKUP(I1,'[1]บังคับคดีใหม่ ปี2563-2564'!$B:$ZZ,63,0),I1&gt;=1435,VLOOKUP(I1,'[1]สืบทรัพย์ ปี 2564-25666'!$B:$ZZ,71,0))</f>
        <v>นางอำภา  เรือนคำปัน</v>
      </c>
      <c r="C2" s="175" t="s">
        <v>73</v>
      </c>
      <c r="D2" s="145" t="str">
        <f t="array" ref="D2">_xlfn.IFS(I1&lt;850,VLOOKUP(I1,[1]บังคับคดี!$B:$ZZ,10,0),AND(I1&gt;=850,I1&lt;1435),VLOOKUP(I1,'[1]บังคับคดีใหม่ ปี2563-2564'!$B:$ZZ,11,0),I1&gt;=1435,VLOOKUP(I1,'[1]สืบทรัพย์ ปี 2564-25666'!$B:$ZZ,11,0))</f>
        <v>ฮอด</v>
      </c>
      <c r="E2" s="153" t="s">
        <v>256</v>
      </c>
      <c r="F2" s="145">
        <v>2</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883263011711</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800056387569</v>
      </c>
      <c r="C4" s="176" t="s">
        <v>264</v>
      </c>
      <c r="D4" s="219">
        <v>242690</v>
      </c>
      <c r="E4" s="222" t="s">
        <v>335</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ผบE24/2564</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ผบE148/2564</v>
      </c>
      <c r="I5" s="157" t="s">
        <v>257</v>
      </c>
    </row>
    <row r="6" spans="1:11">
      <c r="A6" s="153" t="s">
        <v>336</v>
      </c>
      <c r="B6" s="171">
        <v>154864.65</v>
      </c>
      <c r="C6" s="225" t="s">
        <v>344</v>
      </c>
      <c r="D6" s="148">
        <v>244112</v>
      </c>
    </row>
    <row r="7" spans="1:11">
      <c r="A7" s="153"/>
      <c r="B7" s="190"/>
      <c r="D7" s="191"/>
    </row>
    <row r="8" spans="1:11">
      <c r="A8" s="153" t="s">
        <v>277</v>
      </c>
      <c r="B8" s="145" t="s">
        <v>346</v>
      </c>
      <c r="C8" s="175" t="s">
        <v>314</v>
      </c>
      <c r="D8" s="145">
        <v>28</v>
      </c>
      <c r="E8" s="175" t="s">
        <v>278</v>
      </c>
      <c r="F8" s="192">
        <v>1560100415109</v>
      </c>
      <c r="G8"/>
    </row>
    <row r="9" spans="1:11">
      <c r="A9" s="153" t="s">
        <v>324</v>
      </c>
      <c r="B9" s="220">
        <v>243912</v>
      </c>
      <c r="D9"/>
    </row>
    <row r="10" spans="1:11">
      <c r="A10" s="153"/>
      <c r="B10"/>
      <c r="C10"/>
      <c r="D10"/>
    </row>
    <row r="11" spans="1:11">
      <c r="A11" s="155" t="s">
        <v>244</v>
      </c>
      <c r="B11" s="160" t="s">
        <v>345</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358</v>
      </c>
      <c r="C12" s="203" t="s">
        <v>353</v>
      </c>
      <c r="D12" s="152"/>
      <c r="E12" s="158"/>
      <c r="F12" s="169"/>
      <c r="G12" s="152"/>
      <c r="I12" s="249" t="s">
        <v>242</v>
      </c>
      <c r="J12" s="249"/>
      <c r="K12" s="249"/>
    </row>
    <row r="13" spans="1:11" s="151" customFormat="1">
      <c r="A13" s="165" t="str">
        <f>IF(B14="","คู่สมรส","คู่สมรสจำเลยที่ 1")</f>
        <v>คู่สมรสจำเลยที่ 1</v>
      </c>
      <c r="B13" s="158" t="s">
        <v>351</v>
      </c>
      <c r="C13" s="203" t="s">
        <v>354</v>
      </c>
      <c r="D13" s="152"/>
      <c r="E13" s="158"/>
      <c r="F13" s="169"/>
      <c r="G13" s="152"/>
      <c r="I13" s="249"/>
      <c r="J13" s="249"/>
      <c r="K13" s="249"/>
    </row>
    <row r="14" spans="1:11" s="151" customFormat="1">
      <c r="A14" s="165" t="s">
        <v>212</v>
      </c>
      <c r="B14" s="158" t="s">
        <v>352</v>
      </c>
      <c r="C14" s="203" t="s">
        <v>355</v>
      </c>
      <c r="D14" s="152"/>
      <c r="E14" s="158"/>
      <c r="F14" s="169"/>
      <c r="G14" s="152"/>
      <c r="I14" s="166" t="s">
        <v>248</v>
      </c>
      <c r="J14" s="166"/>
      <c r="K14" s="166"/>
    </row>
    <row r="15" spans="1:11" s="151" customFormat="1">
      <c r="A15" s="165" t="s">
        <v>214</v>
      </c>
      <c r="B15" s="158" t="s">
        <v>359</v>
      </c>
      <c r="C15" s="203" t="s">
        <v>356</v>
      </c>
      <c r="D15" s="152"/>
      <c r="E15" s="158"/>
      <c r="F15" s="169"/>
      <c r="G15" s="152"/>
      <c r="I15" s="166" t="s">
        <v>249</v>
      </c>
      <c r="J15" s="166"/>
      <c r="K15" s="166"/>
    </row>
    <row r="16" spans="1:11" s="151" customFormat="1">
      <c r="A16" s="165" t="s">
        <v>213</v>
      </c>
      <c r="B16" s="158"/>
      <c r="C16" s="203"/>
      <c r="D16" s="152"/>
      <c r="E16" s="158"/>
      <c r="F16" s="169"/>
      <c r="G16" s="152"/>
      <c r="I16" s="166" t="s">
        <v>337</v>
      </c>
      <c r="J16" s="166"/>
      <c r="K16" s="166"/>
    </row>
    <row r="17" spans="1:12" s="151" customFormat="1">
      <c r="A17" s="165" t="s">
        <v>215</v>
      </c>
      <c r="B17" s="158"/>
      <c r="C17" s="203"/>
      <c r="D17" s="152"/>
      <c r="E17" s="158"/>
      <c r="F17" s="169"/>
      <c r="G17" s="152"/>
      <c r="I17" s="166" t="s">
        <v>338</v>
      </c>
      <c r="J17" s="166"/>
      <c r="K17" s="166"/>
    </row>
    <row r="18" spans="1:12" s="151" customFormat="1" ht="21.75" customHeight="1">
      <c r="A18" s="165" t="s">
        <v>216</v>
      </c>
      <c r="B18" s="158"/>
      <c r="C18" s="203"/>
      <c r="D18" s="152"/>
      <c r="E18" s="158"/>
      <c r="F18" s="169"/>
      <c r="G18" s="152"/>
      <c r="I18" s="166" t="s">
        <v>339</v>
      </c>
      <c r="J18" s="159"/>
      <c r="K18" s="159"/>
    </row>
    <row r="19" spans="1:12" s="151" customFormat="1" ht="21.75" customHeight="1">
      <c r="A19" s="165" t="s">
        <v>219</v>
      </c>
      <c r="B19" s="158"/>
      <c r="C19" s="203"/>
      <c r="D19" s="152"/>
      <c r="E19" s="158"/>
      <c r="F19" s="169"/>
      <c r="G19" s="152"/>
      <c r="I19" s="224" t="s">
        <v>340</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1604 - รายงานผลสืบทรัพย์ ราย นางอำภา  เรือนคำปัน สาขาฮอด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8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2" t="str">
        <f>Sheet1!B2</f>
        <v>นางอำภา  เรือนคำปัน</v>
      </c>
      <c r="F4" s="272"/>
      <c r="G4" s="272"/>
      <c r="H4" s="272"/>
      <c r="I4" s="272"/>
      <c r="J4" s="272"/>
      <c r="K4" s="272"/>
      <c r="L4" s="272"/>
      <c r="M4" s="272"/>
      <c r="N4" s="272"/>
      <c r="O4" s="272"/>
      <c r="P4" s="272"/>
      <c r="Q4" s="272"/>
      <c r="R4" s="272"/>
      <c r="S4" s="272"/>
      <c r="T4" s="272"/>
      <c r="U4" s="252" t="s">
        <v>73</v>
      </c>
      <c r="V4" s="252"/>
      <c r="W4" s="272" t="str">
        <f>Sheet1!D2</f>
        <v>ฮอด</v>
      </c>
      <c r="X4" s="272"/>
      <c r="Y4" s="272"/>
      <c r="Z4" s="272"/>
      <c r="AA4" s="272"/>
      <c r="AB4" s="272"/>
      <c r="AC4" s="272"/>
      <c r="AD4" s="272"/>
      <c r="AE4" s="272"/>
      <c r="AF4" s="272"/>
      <c r="AG4" s="272"/>
      <c r="AH4" s="272"/>
      <c r="AI4" s="272"/>
      <c r="AJ4" s="272"/>
      <c r="AK4" s="138"/>
      <c r="AL4" s="186" t="s">
        <v>261</v>
      </c>
      <c r="AM4" s="185" t="s">
        <v>357</v>
      </c>
      <c r="AO4" s="161" t="s">
        <v>241</v>
      </c>
      <c r="AP4" s="138"/>
      <c r="AQ4" s="138"/>
    </row>
    <row r="5" spans="1:43">
      <c r="A5" s="19" t="s">
        <v>206</v>
      </c>
      <c r="B5" s="137"/>
      <c r="D5" s="272" t="str">
        <f>Sheet1!B3</f>
        <v>สินเชื่อธนาคารประชาชน</v>
      </c>
      <c r="E5" s="272"/>
      <c r="F5" s="272"/>
      <c r="G5" s="272"/>
      <c r="H5" s="272"/>
      <c r="I5" s="272"/>
      <c r="J5" s="272"/>
      <c r="K5" s="272"/>
      <c r="L5" s="272"/>
      <c r="M5" s="272"/>
      <c r="N5" s="272"/>
      <c r="O5" s="272"/>
      <c r="P5" s="272"/>
      <c r="Q5" s="272"/>
      <c r="R5" s="272"/>
      <c r="S5" s="252" t="s">
        <v>208</v>
      </c>
      <c r="T5" s="252"/>
      <c r="U5" s="252"/>
      <c r="V5" s="252"/>
      <c r="W5" s="278">
        <f>IF(OR(Sheet1!D3=0,Sheet1!D3="-"),"-",Sheet1!D3)</f>
        <v>883263011711</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1604(68) - รายงานผลสืบทรัพย์ ราย นางอำภา  เรือนคำปัน สาขาฮอด (สืบรอบที่ 2) - ไม่พบทรัพย์</v>
      </c>
      <c r="AM5" s="138"/>
      <c r="AO5" s="162" t="s">
        <v>258</v>
      </c>
      <c r="AP5" s="138"/>
      <c r="AQ5" s="138"/>
    </row>
    <row r="6" spans="1:43">
      <c r="A6" s="19" t="s">
        <v>207</v>
      </c>
      <c r="B6" s="137"/>
      <c r="F6" s="273">
        <f>Sheet1!B4</f>
        <v>800056387569</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341</v>
      </c>
      <c r="AO6" s="162" t="s">
        <v>250</v>
      </c>
      <c r="AP6" s="138"/>
      <c r="AQ6" s="138"/>
    </row>
    <row r="7" spans="1:43">
      <c r="A7" s="19" t="s">
        <v>63</v>
      </c>
      <c r="B7" s="137"/>
      <c r="C7" s="272" t="str">
        <f>Sheet1!B5</f>
        <v>จังหวัดฮอด</v>
      </c>
      <c r="D7" s="272"/>
      <c r="E7" s="272"/>
      <c r="F7" s="272"/>
      <c r="G7" s="272"/>
      <c r="H7" s="272"/>
      <c r="I7" s="272"/>
      <c r="J7" s="272"/>
      <c r="K7" s="251" t="s">
        <v>209</v>
      </c>
      <c r="L7" s="251"/>
      <c r="M7" s="251"/>
      <c r="N7" s="251"/>
      <c r="O7" s="251"/>
      <c r="P7" s="251"/>
      <c r="Q7" s="279" t="str">
        <f>Sheet1!D5</f>
        <v>ผบE24/2564</v>
      </c>
      <c r="R7" s="279"/>
      <c r="S7" s="279"/>
      <c r="T7" s="279"/>
      <c r="U7" s="279"/>
      <c r="V7" s="279"/>
      <c r="W7" s="279"/>
      <c r="X7" s="250" t="s">
        <v>210</v>
      </c>
      <c r="Y7" s="250"/>
      <c r="Z7" s="250"/>
      <c r="AA7" s="250"/>
      <c r="AB7" s="250"/>
      <c r="AC7" s="250"/>
      <c r="AD7" s="279" t="str">
        <f>Sheet1!F5</f>
        <v>ผบE148/2564</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นางอำภา เรือนคำปัน</v>
      </c>
      <c r="G9" s="258"/>
      <c r="H9" s="258"/>
      <c r="I9" s="258"/>
      <c r="J9" s="258"/>
      <c r="K9" s="258"/>
      <c r="L9" s="258"/>
      <c r="M9" s="258"/>
      <c r="N9" s="258"/>
      <c r="O9" s="258"/>
      <c r="P9" s="258"/>
      <c r="Q9" s="258"/>
      <c r="R9" s="258"/>
      <c r="S9" s="2" t="str">
        <f>Sheet1!A13</f>
        <v>คู่สมรสจำเลยที่ 1</v>
      </c>
      <c r="Y9" s="265" t="str">
        <f>Sheet1!B13</f>
        <v>นายอนันต์ เรือนคำปัน</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นายจักรพันธ์ กุยปวง</v>
      </c>
      <c r="G10" s="258"/>
      <c r="H10" s="258"/>
      <c r="I10" s="258"/>
      <c r="J10" s="258"/>
      <c r="K10" s="258"/>
      <c r="L10" s="258"/>
      <c r="M10" s="258"/>
      <c r="N10" s="258"/>
      <c r="O10" s="258"/>
      <c r="P10" s="258"/>
      <c r="Q10" s="258"/>
      <c r="R10" s="258"/>
      <c r="S10" s="2" t="s">
        <v>214</v>
      </c>
      <c r="Y10" s="265" t="str">
        <f>Sheet1!B15</f>
        <v>นางเทียม กุยปวง</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f>Sheet1!B16</f>
        <v>0</v>
      </c>
      <c r="G11" s="258"/>
      <c r="H11" s="258"/>
      <c r="I11" s="258"/>
      <c r="J11" s="258"/>
      <c r="K11" s="258"/>
      <c r="L11" s="258"/>
      <c r="M11" s="258"/>
      <c r="N11" s="258"/>
      <c r="O11" s="258"/>
      <c r="P11" s="258"/>
      <c r="Q11" s="258"/>
      <c r="R11" s="258"/>
      <c r="S11" s="2" t="s">
        <v>215</v>
      </c>
      <c r="Y11" s="265">
        <f>Sheet1!B17</f>
        <v>0</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ซ่อนช่อง</v>
      </c>
      <c r="B29" s="254"/>
      <c r="C29" s="254"/>
      <c r="D29" s="254"/>
      <c r="E29" s="254"/>
      <c r="F29" s="254"/>
      <c r="G29" s="253" t="s">
        <v>234</v>
      </c>
      <c r="H29" s="253"/>
      <c r="I29" s="253"/>
      <c r="J29" s="253"/>
      <c r="K29" s="253"/>
      <c r="L29" s="253"/>
      <c r="M29" s="253"/>
      <c r="N29" s="253"/>
      <c r="O29" s="253"/>
      <c r="P29" s="253"/>
      <c r="Q29" s="253"/>
      <c r="R29" s="253"/>
      <c r="S29" s="253"/>
      <c r="T29" s="256" t="e">
        <f>VLOOKUP(A29,Sheet1!A11:G31,4,0)</f>
        <v>#N/A</v>
      </c>
      <c r="U29" s="256"/>
      <c r="V29" s="256"/>
      <c r="W29" s="256"/>
      <c r="X29" s="257" t="e">
        <f>IF(OR(T29="ไม่พบ",T29="-"),"-",VLOOKUP(A29,Sheet1!A11:G31,5,0))</f>
        <v>#N/A</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ซ่อนช่อง</v>
      </c>
      <c r="B31" s="254"/>
      <c r="C31" s="254"/>
      <c r="D31" s="254"/>
      <c r="E31" s="254"/>
      <c r="F31" s="254"/>
      <c r="G31" s="253" t="s">
        <v>234</v>
      </c>
      <c r="H31" s="253"/>
      <c r="I31" s="253"/>
      <c r="J31" s="253"/>
      <c r="K31" s="253"/>
      <c r="L31" s="253"/>
      <c r="M31" s="253"/>
      <c r="N31" s="253"/>
      <c r="O31" s="253"/>
      <c r="P31" s="253"/>
      <c r="Q31" s="253"/>
      <c r="R31" s="253"/>
      <c r="S31" s="253"/>
      <c r="T31" s="256" t="e">
        <f>VLOOKUP(A31,Sheet1!A11:G31,4,0)</f>
        <v>#N/A</v>
      </c>
      <c r="U31" s="256"/>
      <c r="V31" s="256"/>
      <c r="W31" s="256"/>
      <c r="X31" s="257" t="e">
        <f>IF(OR(T31="ไม่พบ",T31="-"),"-",VLOOKUP(A31,Sheet1!A11:G31,5,0))</f>
        <v>#N/A</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8"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Layout" topLeftCell="A7" zoomScaleNormal="100" workbookViewId="0">
      <selection activeCell="A21" sqref="A21:XFD21"/>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347</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343</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348</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350</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ผบE24/2564 ในคดีหมายเลขแดงที่  ผบE148/2564 ลว.16 มิถุนายน 2564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333</v>
      </c>
      <c r="AU16" s="216">
        <f>COUNTIF(C17:N32,"ซ่อนช่อง")</f>
        <v>12</v>
      </c>
      <c r="AV16" s="215" t="s">
        <v>334</v>
      </c>
    </row>
    <row r="17" spans="1:45">
      <c r="A17" s="188"/>
      <c r="B17" s="188"/>
      <c r="C17" s="258" t="str">
        <f>IF(AS17="","ซ่อนช่อง",CONCATENATE("1. ",VLOOKUP(AS17,Table1[#All],2,0)))</f>
        <v>1. นางอำภา เรือนคำปัน</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3-5002-00065-73-4</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นายอนันต์ เรือนคำปัน</v>
      </c>
      <c r="D18" s="280"/>
      <c r="E18" s="280"/>
      <c r="F18" s="280"/>
      <c r="G18" s="280"/>
      <c r="H18" s="280"/>
      <c r="I18" s="280"/>
      <c r="J18" s="280"/>
      <c r="K18" s="280"/>
      <c r="L18" s="280"/>
      <c r="M18" s="280"/>
      <c r="N18" s="280"/>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3-5804-00329-21-2</v>
      </c>
      <c r="AE18" s="281"/>
      <c r="AF18" s="281"/>
      <c r="AG18" s="281"/>
      <c r="AH18" s="281"/>
      <c r="AI18" s="281"/>
      <c r="AJ18" s="281"/>
      <c r="AK18" s="281"/>
      <c r="AL18" s="195"/>
      <c r="AM18" s="193"/>
      <c r="AN18" s="193"/>
      <c r="AO18" s="193"/>
      <c r="AP18" s="193"/>
      <c r="AQ18" s="193"/>
      <c r="AS18" s="197" t="s">
        <v>349</v>
      </c>
    </row>
    <row r="19" spans="1:45">
      <c r="A19" s="193"/>
      <c r="B19" s="193"/>
      <c r="C19" s="280" t="str">
        <f>IF(AS19="","ซ่อนช่อง",CONCATENATE("3. ",VLOOKUP(AS19,Table1[#All],2,0)))</f>
        <v>3. นายจักรพันธ์ กุยปวง</v>
      </c>
      <c r="D19" s="280"/>
      <c r="E19" s="280"/>
      <c r="F19" s="280"/>
      <c r="G19" s="280"/>
      <c r="H19" s="280"/>
      <c r="I19" s="280"/>
      <c r="J19" s="280"/>
      <c r="K19" s="280"/>
      <c r="L19" s="280"/>
      <c r="M19" s="280"/>
      <c r="N19" s="280"/>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3-5016-00013-62-7</v>
      </c>
      <c r="AE19" s="281"/>
      <c r="AF19" s="281"/>
      <c r="AG19" s="281"/>
      <c r="AH19" s="281"/>
      <c r="AI19" s="281"/>
      <c r="AJ19" s="281"/>
      <c r="AK19" s="281"/>
      <c r="AL19" s="195"/>
      <c r="AM19" s="193"/>
      <c r="AN19" s="193"/>
      <c r="AO19" s="193"/>
      <c r="AP19" s="193"/>
      <c r="AQ19" s="193"/>
      <c r="AS19" s="197" t="s">
        <v>212</v>
      </c>
    </row>
    <row r="20" spans="1:45">
      <c r="A20" s="193"/>
      <c r="B20" s="193"/>
      <c r="C20" s="280" t="str">
        <f>IF(AS20="","ซ่อนช่อง",CONCATENATE("4. ",VLOOKUP(AS20,Table1[#All],2,0)))</f>
        <v>4. นางเทียม กุยปวง</v>
      </c>
      <c r="D20" s="280"/>
      <c r="E20" s="280"/>
      <c r="F20" s="280"/>
      <c r="G20" s="280"/>
      <c r="H20" s="280"/>
      <c r="I20" s="280"/>
      <c r="J20" s="280"/>
      <c r="K20" s="280"/>
      <c r="L20" s="280"/>
      <c r="M20" s="280"/>
      <c r="N20" s="280"/>
      <c r="O20" s="194"/>
      <c r="P20" s="193" t="str">
        <f t="shared" ref="P20:P36" si="2">IF(AS20="","",AS20)</f>
        <v>คู่สมรสจำเลยที่ 2</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3-5016-00025-53-6</v>
      </c>
      <c r="AE20" s="281"/>
      <c r="AF20" s="281"/>
      <c r="AG20" s="281"/>
      <c r="AH20" s="281"/>
      <c r="AI20" s="281"/>
      <c r="AJ20" s="281"/>
      <c r="AK20" s="281"/>
      <c r="AL20" s="195"/>
      <c r="AM20" s="193"/>
      <c r="AN20" s="193"/>
      <c r="AO20" s="193"/>
      <c r="AP20" s="193"/>
      <c r="AQ20" s="193"/>
      <c r="AS20" s="197" t="s">
        <v>214</v>
      </c>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301</v>
      </c>
    </row>
    <row r="48" spans="1:45">
      <c r="A48" s="2" t="s">
        <v>302</v>
      </c>
      <c r="V48" s="2" t="s">
        <v>306</v>
      </c>
    </row>
    <row r="49" spans="1:12">
      <c r="C49" s="2" t="s">
        <v>303</v>
      </c>
    </row>
    <row r="50" spans="1:12" hidden="1">
      <c r="B50" s="188"/>
      <c r="C50" s="188"/>
      <c r="D50" s="188"/>
      <c r="E50" s="188"/>
      <c r="F50" s="188"/>
      <c r="G50" s="188"/>
      <c r="H50" s="188"/>
      <c r="I50" s="188"/>
    </row>
    <row r="51" spans="1:12">
      <c r="A51" s="2" t="s">
        <v>304</v>
      </c>
    </row>
    <row r="52" spans="1:12">
      <c r="A52" s="2" t="s">
        <v>305</v>
      </c>
    </row>
    <row r="53" spans="1:12" hidden="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AB15" sqref="AB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310</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311</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v>22</v>
      </c>
      <c r="Y10" s="272"/>
      <c r="Z10" s="284" t="s">
        <v>270</v>
      </c>
      <c r="AA10" s="284"/>
      <c r="AB10" s="272" t="s">
        <v>360</v>
      </c>
      <c r="AC10" s="272"/>
      <c r="AD10" s="272"/>
      <c r="AE10" s="272"/>
      <c r="AF10" s="272"/>
      <c r="AG10" s="272"/>
      <c r="AH10" s="284" t="s">
        <v>312</v>
      </c>
      <c r="AI10" s="284"/>
      <c r="AJ10" s="272">
        <v>2568</v>
      </c>
      <c r="AK10" s="272"/>
      <c r="AL10" s="272"/>
      <c r="AM10" s="272"/>
    </row>
    <row r="11" spans="1:39">
      <c r="A11" s="2" t="s">
        <v>33</v>
      </c>
      <c r="D11" s="2" t="s">
        <v>313</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314</v>
      </c>
      <c r="AG12" s="272">
        <f>Sheet1!D8</f>
        <v>28</v>
      </c>
      <c r="AH12" s="272"/>
      <c r="AI12" s="272"/>
      <c r="AJ12" s="2" t="s">
        <v>315</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316</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317</v>
      </c>
      <c r="D14" s="272" t="s">
        <v>343</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348</v>
      </c>
      <c r="AC14" s="272"/>
      <c r="AD14" s="272"/>
      <c r="AE14" s="272"/>
      <c r="AF14" s="272"/>
      <c r="AG14" s="272"/>
      <c r="AH14" s="272"/>
      <c r="AI14" s="272"/>
      <c r="AJ14" s="272"/>
      <c r="AK14" s="272"/>
      <c r="AL14" s="272"/>
      <c r="AM14" s="272"/>
    </row>
    <row r="15" spans="1:39">
      <c r="A15" s="2" t="s">
        <v>331</v>
      </c>
    </row>
    <row r="16" spans="1:39">
      <c r="A16" s="2" t="s">
        <v>330</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ผบE24/2564 คดีหมายเลขแดงที่ ผบE148/2564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332</v>
      </c>
    </row>
    <row r="21" spans="1:40">
      <c r="A21" s="188" t="str">
        <f>CONCATENATE("1.  ",VLOOKUP(AN21,Table1[#All],2,0))</f>
        <v>1.  นางอำภา เรือนคำปัน</v>
      </c>
      <c r="B21" s="188"/>
      <c r="C21" s="188"/>
      <c r="D21" s="188"/>
      <c r="E21" s="188"/>
      <c r="F21" s="188"/>
      <c r="G21" s="188"/>
      <c r="H21" s="188"/>
      <c r="I21" s="188"/>
      <c r="J21" s="188"/>
      <c r="K21" s="188"/>
      <c r="L21" s="188"/>
      <c r="M21" s="188"/>
      <c r="N21" s="188"/>
      <c r="O21" s="188"/>
      <c r="P21" s="188"/>
      <c r="Q21" s="284" t="s">
        <v>326</v>
      </c>
      <c r="R21" s="284"/>
      <c r="S21" s="284"/>
      <c r="T21" s="284"/>
      <c r="U21" s="284"/>
      <c r="V21" s="284"/>
      <c r="W21" s="284"/>
      <c r="X21" s="284"/>
      <c r="Y21" s="284"/>
      <c r="Z21" s="290" t="str">
        <f>VLOOKUP(AN21,Table1[#All],3,0)</f>
        <v>3-5002-00065-73-4</v>
      </c>
      <c r="AA21" s="290"/>
      <c r="AB21" s="290"/>
      <c r="AC21" s="290"/>
      <c r="AD21" s="290"/>
      <c r="AE21" s="290"/>
      <c r="AF21" s="290"/>
      <c r="AG21" s="290"/>
      <c r="AH21" s="290"/>
      <c r="AI21" s="290"/>
      <c r="AJ21" s="290"/>
      <c r="AK21" s="290"/>
      <c r="AL21" s="290"/>
      <c r="AM21" s="290"/>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2025-02-08T09:52:35Z</cp:lastPrinted>
  <dcterms:created xsi:type="dcterms:W3CDTF">2016-06-06T16:13:57Z</dcterms:created>
  <dcterms:modified xsi:type="dcterms:W3CDTF">2025-07-26T08:15:01Z</dcterms:modified>
</cp:coreProperties>
</file>