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71-นายสุกิจ เป็งปันนา\"/>
    </mc:Choice>
  </mc:AlternateContent>
  <xr:revisionPtr revIDLastSave="0" documentId="13_ncr:1_{0EC80E43-94A9-4791-95C6-22DA8ED55395}"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<sst xmlns="http://schemas.openxmlformats.org/spreadsheetml/2006/main" count="724" uniqueCount="362">
  <si>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</si>
  <si>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</si>
  <si>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</si>
  <si>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</si>
  <si>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</si>
  <si>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</si>
  <si>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</si>
  <si>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</si>
  <si>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</si>
  <si>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</si>
  <si>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</si>
  <si>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</si>
  <si>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</si>
  <si>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</si>
  <si>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</si>
  <si>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</si>
  <si>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</si>
  <si>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</si>
  <si>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</si>
  <si>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</si>
  <si>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</si>
  <si>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</si>
  <si>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</si>
  <si>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</si>
  <si>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</si>
  <si>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</si>
  <si>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</si>
  <si>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</si>
  <si>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</si>
  <si>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</si>
  <si>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</si>
  <si>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</si>
  <si>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</si>
  <si>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</si>
  <si>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</si>
  <si>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</si>
  <si>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</si>
  <si>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</si>
  <si>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</si>
  <si>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</si>
  <si>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</si>
  <si>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</si>
  <si>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</si>
  <si>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</si>
  <si>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</si>
  <si>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</si>
  <si>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</si>
  <si>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</si>
  <si>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</si>
  <si>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</si>
  <si>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</si>
  <si>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</si>
  <si>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</si>
  <si>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</si>
  <si>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</si>
  <si>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</si>
  <si>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</si>
  <si>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</si>
  <si>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</si>
  <si>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</si>
  <si>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</si>
  <si>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</si>
  <si>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</si>
  <si>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</si>
  <si>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</si>
  <si>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</si>
  <si>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</si>
  <si>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</si>
  <si>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</si>
  <si>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</si>
  <si>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</si>
  <si>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</si>
  <si>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</si>
  <si>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</si>
  <si>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</si>
  <si>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</si>
  <si>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</si>
  <si>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</si>
  <si>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</si>
  <si>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</si>
  <si>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</si>
  <si>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</si>
  <si>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</si>
  <si>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</si>
  <si>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</si>
  <si>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</si>
  <si>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</si>
  <si>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</si>
  <si>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</si>
  <si>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</si>
  <si>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</si>
  <si>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</si>
  <si>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</si>
  <si>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</si>
  <si>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</si>
  <si>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</si>
  <si>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</si>
  <si>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</si>
  <si>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</si>
  <si>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</si>
  <si>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</si>
  <si>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</si>
  <si>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</si>
  <si>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</si>
  <si>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</si>
  <si>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</si>
  <si>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</si>
  <si>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</si>
  <si>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</si>
  <si>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</si>
  <si>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</si>
  <si>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</si>
  <si>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</si>
  <si>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</si>
  <si>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</si>
  <si>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</si>
  <si>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</si>
  <si>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</si>
  <si>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</si>
  <si>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</si>
  <si>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</si>
  <si>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</si>
  <si>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</si>
  <si>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</si>
  <si>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</si>
  <si>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</si>
  <si>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</si>
  <si>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</si>
  <si>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</si>
  <si>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</si>
  <si>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</si>
  <si>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</si>
  <si>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</si>
  <si>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</si>
  <si>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</si>
  <si>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</si>
  <si>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</si>
  <si>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</si>
  <si>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</si>
  <si>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</si>
  <si>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</si>
  <si>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</si>
  <si>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</si>
  <si>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</si>
  <si>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</si>
  <si>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</si>
  <si>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</si>
  <si>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</si>
  <si>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</si>
  <si>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</si>
  <si>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</si>
  <si>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</si>
  <si>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</si>
  <si>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</si>
  <si>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</si>
  <si>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</si>
  <si>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</si>
  <si>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</si>
  <si>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</si>
  <si>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</si>
  <si>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</si>
  <si>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</si>
  <si>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</si>
  <si>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</si>
  <si>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</si>
  <si>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</si>
  <si>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</si>
  <si>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</si>
  <si>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</si>
  <si>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</si>
  <si>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</si>
  <si>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</si>
  <si>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</si>
  <si>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</si>
  <si>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</si>
  <si>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</si>
  <si>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</si>
  <si>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</si>
  <si>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</si>
  <si>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</si>
  <si>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</si>
  <si>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</si>
  <si>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</si>
  <si>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</si>
  <si>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</si>
  <si>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</si>
  <si>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</si>
  <si>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</si>
  <si>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</si>
  <si>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</si>
  <si>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</si>
  <si>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</si>
  <si>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</si>
  <si>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</si>
  <si>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</si>
  <si>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</si>
  <si>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</si>
  <si>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</si>
  <si>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</si>
  <si>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</si>
  <si>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</si>
  <si>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</si>
  <si>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</si>
  <si>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</si>
  <si>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</si>
  <si>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</si>
  <si>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</si>
  <si>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</si>
  <si>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</si>
  <si>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</si>
  <si>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</si>
  <si>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</si>
  <si>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</si>
  <si>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</si>
  <si>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</si>
  <si>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</si>
  <si>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</si>
  <si>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</si>
  <si>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</si>
  <si>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</si>
  <si>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</si>
  <si>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</si>
  <si>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</si>
  <si>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</si>
  <si>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</si>
  <si>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</si>
  <si>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</si>
  <si>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</si>
  <si>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</si>
  <si>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</si>
  <si>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</si>
  <si>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</si>
  <si>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</si>
  <si>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</si>
  <si>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</si>
  <si>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</si>
  <si>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</si>
  <si>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</si>
  <si>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</si>
  <si>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</si>
  <si>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</si>
  <si>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</si>
  <si>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</si>
  <si>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</si>
  <si>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</si>
  <si>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</si>
  <si>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</si>
  <si>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</si>
  <si>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</si>
  <si>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</si>
  <si>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</si>
  <si>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</si>
  <si>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</si>
  <si>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</si>
  <si>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</si>
  <si>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</si>
  <si>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</si>
  <si>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</si>
  <si>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</si>
  <si>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</si>
  <si>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</si>
  <si>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</si>
  <si>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</si>
  <si>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</si>
  <si>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</si>
  <si>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</si>
  <si>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</si>
  <si>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</si>
  <si>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</si>
  <si>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</si>
  <si>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</si>
  <si>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</si>
  <si>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</si>
  <si>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</si>
  <si>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</si>
  <si>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</si>
  <si>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</si>
  <si>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</si>
  <si>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</si>
  <si>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</si>
  <si>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</si>
  <si>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</si>
  <si>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</si>
  <si>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</si>
  <si>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</si>
  <si>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</si>
  <si>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</si>
  <si>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</si>
  <si>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</si>
  <si>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</si>
  <si>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</si>
  <si>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</si>
  <si>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</si>
  <si>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</si>
  <si>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</si>
  <si>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</si>
  <si>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</si>
  <si>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</si>
  <si>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</si>
  <si>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</si>
  <si>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</si>
  <si>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</si>
  <si>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</si>
  <si>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</si>
  <si>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</si>
  <si>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</si>
  <si>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</si>
  <si>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</si>
  <si>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</si>
  <si>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</si>
  <si>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</si>
  <si>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</si>
  <si>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</si>
  <si>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</si>
  <si>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</si>
  <si>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</si>
  <si>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</si>
  <si>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</si>
  <si>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</si>
  <si>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</si>
  <si>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</si>
  <si>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</si>
  <si>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</si>
  <si>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</si>
  <si>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</si>
  <si>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</si>
  <si>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</si>
  <si>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</si>
  <si>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</si>
  <si>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</si>
  <si>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</si>
  <si>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</si>
  <si>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</si>
  <si>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</si>
  <si>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</si>
  <si>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</si>
  <si>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</si>
  <si>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</si>
  <si>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</si>
  <si>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</si>
  <si>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</si>
  <si>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</si>
  <si>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</si>
  <si>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</si>
  <si>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</si>
  <si>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</si>
  <si>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</si>
  <si>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</si>
  <si>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</si>
  <si>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</si>
  <si>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จังหวัดเชียงใหม่ สาขาจอมทอง</t>
  </si>
  <si>
    <t>นายสุกิจ เป็งปันมา</t>
  </si>
  <si>
    <t>นายเพชร์ กันเพชร์</t>
  </si>
  <si>
    <t>นางอำพร เรือนมล</t>
  </si>
  <si>
    <t>นายสาคร แสนใจ</t>
  </si>
  <si>
    <t>นายทนงศักดิ์ วงษ์ดี</t>
  </si>
  <si>
    <t>3-5106-00505-28-6</t>
  </si>
  <si>
    <t>3-5002-00834-71-1</t>
  </si>
  <si>
    <t>3-5201-01513-83-6</t>
  </si>
  <si>
    <t>3-5708-00204-60-3</t>
  </si>
  <si>
    <t>2871(68) - รายงานผลสืบทรัพย์ ราย นายสุกิจ เป็งปันนา สาขาจอมทอง (สืบรอบที่ 1) - ไม่พบทรัพย์</t>
  </si>
  <si>
    <t>3-5103-00406-06-1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</si>
</sst>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2" sqref="C1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2871</v>
      </c>
    </row>
    <row r="2" spans="1:11">
      <c r="A2" s="143" t="s">
        <v>251</v>
      </c>
      <c r="B2" s="145" t="str">
        <f t="array" ref="B2">_xlfn.IFS(I1&lt;850,VLOOKUP(I1,[1]บังคับคดี!$B:$ZZ,60,0),AND(I1&gt;=850,I1&lt;1435),VLOOKUP(I1,'[1]บังคับคดีใหม่ ปี2563-2564'!$B:$ZZ,63,0),I1&gt;=1435,VLOOKUP(I1,'[1]สืบทรัพย์ ปี 2564-25666'!$B:$ZZ,71,0))</f>
        <v>นายสุกิจ เป็งปันนา</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สินเชื่อองค์กรชุมชน</v>
      </c>
      <c r="C3" s="175" t="s">
        <v>208</v>
      </c>
      <c r="D3" s="147">
        <f t="array" ref="D3">_xlfn.IFS(I1&lt;850,VLOOKUP(I1,[1]บังคับคดี!$B:$ZZ,59,0),AND(I1&gt;=850,I1&lt;1435),VLOOKUP(I1,'[1]บังคับคดีใหม่ ปี2563-2564'!$B:$ZZ,64,0),I1&gt;=1435,VLOOKUP(I1,'[1]สืบทรัพย์ ปี 2564-25666'!$B:$ZZ,72,0))</f>
        <v>888167010215</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800063377991</v>
      </c>
      <c r="C4" s="176" t="s">
        <v>264</v>
      </c>
      <c r="D4" s="219">
        <v>243963</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ผบ.62/2567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ผบ.4/2568</v>
      </c>
      <c r="I5" s="157" t="s">
        <v>257</v>
      </c>
    </row>
    <row r="6" spans="1:11">
      <c r="A6" s="153" t="s">
        <v>337</v>
      </c>
      <c r="B6" s="171">
        <v>85887.1</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t="s">
        <v>361</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352</v>
      </c>
      <c r="C14" s="203" t="s">
        <v>356</v>
      </c>
      <c r="D14" s="152"/>
      <c r="E14" s="158"/>
      <c r="F14" s="169"/>
      <c r="G14" s="152"/>
      <c r="I14" s="166" t="s">
        <v>248</v>
      </c>
      <c r="J14" s="166"/>
      <c r="K14" s="166"/>
    </row>
    <row r="15" spans="1:11" s="151" customFormat="1">
      <c r="A15" s="165" t="s">
        <v>214</v>
      </c>
      <c r="B15" s="158" t="s">
        <v>353</v>
      </c>
      <c r="C15" s="203" t="s">
        <v>357</v>
      </c>
      <c r="D15" s="152"/>
      <c r="E15" s="158"/>
      <c r="F15" s="169"/>
      <c r="G15" s="152"/>
      <c r="I15" s="166" t="s">
        <v>249</v>
      </c>
      <c r="J15" s="166"/>
      <c r="K15" s="166"/>
    </row>
    <row r="16" spans="1:11" s="151" customFormat="1">
      <c r="A16" s="165" t="s">
        <v>213</v>
      </c>
      <c r="B16" s="158" t="s">
        <v>354</v>
      </c>
      <c r="C16" s="203" t="s">
        <v>358</v>
      </c>
      <c r="D16" s="152"/>
      <c r="E16" s="158"/>
      <c r="F16" s="169"/>
      <c r="G16" s="152"/>
      <c r="I16" s="166" t="s">
        <v>338</v>
      </c>
      <c r="J16" s="166"/>
      <c r="K16" s="166"/>
    </row>
    <row r="17" spans="1:12" s="151" customFormat="1">
      <c r="A17" s="165" t="s">
        <v>215</v>
      </c>
      <c r="B17" s="158" t="s">
        <v>152</v>
      </c>
      <c r="C17" s="203" t="s">
        <v>152</v>
      </c>
      <c r="D17" s="152"/>
      <c r="E17" s="158"/>
      <c r="F17" s="169"/>
      <c r="G17" s="152"/>
      <c r="I17" s="166" t="s">
        <v>339</v>
      </c>
      <c r="J17" s="166"/>
      <c r="K17" s="166"/>
    </row>
    <row r="18" spans="1:12" s="151" customFormat="1" ht="21.75" customHeight="1">
      <c r="A18" s="165" t="s">
        <v>216</v>
      </c>
      <c r="B18" s="158" t="s">
        <v>355</v>
      </c>
      <c r="C18" s="203" t="s">
        <v>359</v>
      </c>
      <c r="D18" s="152"/>
      <c r="E18" s="158"/>
      <c r="F18" s="169"/>
      <c r="G18" s="152"/>
      <c r="I18" s="166" t="s">
        <v>340</v>
      </c>
      <c r="J18" s="159"/>
      <c r="K18" s="159"/>
    </row>
    <row r="19" spans="1:12" s="151" customFormat="1" ht="21.75" customHeight="1">
      <c r="A19" s="165" t="s">
        <v>219</v>
      </c>
      <c r="B19" s="158" t="s">
        <v>152</v>
      </c>
      <c r="C19" s="203" t="s">
        <v>152</v>
      </c>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2871 - รายงานผลสืบทรัพย์ ราย นายสุกิจ เป็งปันนา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10" zoomScaleNormal="100" zoomScaleSheetLayoutView="100" workbookViewId="0">
      <selection activeCell="AL21" sqref="AL21"/>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นายสุกิจ เป็งปันนา</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360</v>
      </c>
      <c r="AO4" s="161" t="s">
        <v>241</v>
      </c>
      <c r="AP4" s="138"/>
      <c r="AQ4" s="138"/>
    </row>
    <row r="5" spans="1:43">
      <c r="A5" s="19" t="s">
        <v>206</v>
      </c>
      <c r="B5" s="137"/>
      <c r="D5" s="255" t="str">
        <f>Sheet1!B3</f>
        <v>สินเชื่อองค์กรชุมชน</v>
      </c>
      <c r="E5" s="255"/>
      <c r="F5" s="255"/>
      <c r="G5" s="255"/>
      <c r="H5" s="255"/>
      <c r="I5" s="255"/>
      <c r="J5" s="255"/>
      <c r="K5" s="255"/>
      <c r="L5" s="255"/>
      <c r="M5" s="255"/>
      <c r="N5" s="255"/>
      <c r="O5" s="255"/>
      <c r="P5" s="255"/>
      <c r="Q5" s="255"/>
      <c r="R5" s="255"/>
      <c r="S5" s="254" t="s">
        <v>208</v>
      </c>
      <c r="T5" s="254"/>
      <c r="U5" s="254"/>
      <c r="V5" s="254"/>
      <c r="W5" s="253">
        <f>IF(OR(Sheet1!D3=0,Sheet1!D3="-"),"-",Sheet1!D3)</f>
        <v>888167010215</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2871(68) - รายงานผลสืบทรัพย์ ราย นายสุกิจ เป็งปันนา สาขาจอมทอง (สืบรอบที่ 1) - ไม่พบทรัพย์</v>
      </c>
      <c r="AM5" s="138"/>
      <c r="AO5" s="162" t="s">
        <v>258</v>
      </c>
      <c r="AP5" s="138"/>
      <c r="AQ5" s="138"/>
    </row>
    <row r="6" spans="1:43">
      <c r="A6" s="19" t="s">
        <v>207</v>
      </c>
      <c r="B6" s="137"/>
      <c r="F6" s="259">
        <f>Sheet1!B4</f>
        <v>800063377991</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จังหวัดฮอด</v>
      </c>
      <c r="D7" s="255"/>
      <c r="E7" s="255"/>
      <c r="F7" s="255"/>
      <c r="G7" s="255"/>
      <c r="H7" s="255"/>
      <c r="I7" s="255"/>
      <c r="J7" s="255"/>
      <c r="K7" s="279" t="s">
        <v>209</v>
      </c>
      <c r="L7" s="279"/>
      <c r="M7" s="279"/>
      <c r="N7" s="279"/>
      <c r="O7" s="279"/>
      <c r="P7" s="279"/>
      <c r="Q7" s="256" t="str">
        <f>Sheet1!D5</f>
        <v>ผบ.62/2567</v>
      </c>
      <c r="R7" s="256"/>
      <c r="S7" s="256"/>
      <c r="T7" s="256"/>
      <c r="U7" s="256"/>
      <c r="V7" s="256"/>
      <c r="W7" s="256"/>
      <c r="X7" s="278" t="s">
        <v>210</v>
      </c>
      <c r="Y7" s="278"/>
      <c r="Z7" s="278"/>
      <c r="AA7" s="278"/>
      <c r="AB7" s="278"/>
      <c r="AC7" s="278"/>
      <c r="AD7" s="256" t="str">
        <f>Sheet1!F5</f>
        <v>ผบ.4/2568</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นายสุกิจ เป็งปันมา</v>
      </c>
      <c r="G9" s="257"/>
      <c r="H9" s="257"/>
      <c r="I9" s="257"/>
      <c r="J9" s="257"/>
      <c r="K9" s="257"/>
      <c r="L9" s="257"/>
      <c r="M9" s="257"/>
      <c r="N9" s="257"/>
      <c r="O9" s="257"/>
      <c r="P9" s="257"/>
      <c r="Q9" s="257"/>
      <c r="R9" s="257"/>
      <c r="S9" s="2" t="str">
        <f>Sheet1!A13</f>
        <v>คู่สมรสจำเลยที่ 1</v>
      </c>
      <c r="Y9" s="258" t="str">
        <f>Sheet1!B13</f>
        <v>-</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นายเพชร์ กันเพชร์</v>
      </c>
      <c r="G10" s="257"/>
      <c r="H10" s="257"/>
      <c r="I10" s="257"/>
      <c r="J10" s="257"/>
      <c r="K10" s="257"/>
      <c r="L10" s="257"/>
      <c r="M10" s="257"/>
      <c r="N10" s="257"/>
      <c r="O10" s="257"/>
      <c r="P10" s="257"/>
      <c r="Q10" s="257"/>
      <c r="R10" s="257"/>
      <c r="S10" s="2" t="s">
        <v>214</v>
      </c>
      <c r="Y10" s="258" t="str">
        <f>Sheet1!B15</f>
        <v>นางอำพร เรือนมล</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t="str">
        <f>Sheet1!B16</f>
        <v>นายสาคร แสนใจ</v>
      </c>
      <c r="G11" s="257"/>
      <c r="H11" s="257"/>
      <c r="I11" s="257"/>
      <c r="J11" s="257"/>
      <c r="K11" s="257"/>
      <c r="L11" s="257"/>
      <c r="M11" s="257"/>
      <c r="N11" s="257"/>
      <c r="O11" s="257"/>
      <c r="P11" s="257"/>
      <c r="Q11" s="257"/>
      <c r="R11" s="257"/>
      <c r="S11" s="2" t="s">
        <v>215</v>
      </c>
      <c r="Y11" s="258" t="str">
        <f>Sheet1!B17</f>
        <v>-</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t="str">
        <f>Sheet1!B18</f>
        <v>นายทนงศักดิ์ วงษ์ดี</v>
      </c>
      <c r="G12" s="257"/>
      <c r="H12" s="257"/>
      <c r="I12" s="257"/>
      <c r="J12" s="257"/>
      <c r="K12" s="257"/>
      <c r="L12" s="257"/>
      <c r="M12" s="257"/>
      <c r="N12" s="257"/>
      <c r="O12" s="257"/>
      <c r="P12" s="257"/>
      <c r="Q12" s="257"/>
      <c r="R12" s="257"/>
      <c r="S12" s="2" t="s">
        <v>219</v>
      </c>
      <c r="Y12" s="258" t="str">
        <f>Sheet1!B19</f>
        <v>-</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จำเลยที่ 4</v>
      </c>
      <c r="B33" s="272"/>
      <c r="C33" s="272"/>
      <c r="D33" s="272"/>
      <c r="E33" s="272"/>
      <c r="F33" s="273"/>
      <c r="G33" s="263" t="s">
        <v>234</v>
      </c>
      <c r="H33" s="263"/>
      <c r="I33" s="263"/>
      <c r="J33" s="263"/>
      <c r="K33" s="263"/>
      <c r="L33" s="263"/>
      <c r="M33" s="263"/>
      <c r="N33" s="263"/>
      <c r="O33" s="263"/>
      <c r="P33" s="263"/>
      <c r="Q33" s="263"/>
      <c r="R33" s="263"/>
      <c r="S33" s="263"/>
      <c r="T33" s="264">
        <f>VLOOKUP(A33,Sheet1!A11:G31,4,0)</f>
        <v>0</v>
      </c>
      <c r="U33" s="264"/>
      <c r="V33" s="264"/>
      <c r="W33" s="264"/>
      <c r="X33" s="262">
        <f>IF(OR(T33="ไม่พบ",T33="-"),"-",VLOOKUP(A33,Sheet1!A11:G31,5,0))</f>
        <v>0</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คู่สมรสจำเลยที่ 4</v>
      </c>
      <c r="B35" s="252"/>
      <c r="C35" s="252"/>
      <c r="D35" s="252"/>
      <c r="E35" s="252"/>
      <c r="F35" s="252"/>
      <c r="G35" s="263" t="s">
        <v>234</v>
      </c>
      <c r="H35" s="263"/>
      <c r="I35" s="263"/>
      <c r="J35" s="263"/>
      <c r="K35" s="263"/>
      <c r="L35" s="263"/>
      <c r="M35" s="263"/>
      <c r="N35" s="263"/>
      <c r="O35" s="263"/>
      <c r="P35" s="263"/>
      <c r="Q35" s="263"/>
      <c r="R35" s="263"/>
      <c r="S35" s="263"/>
      <c r="T35" s="264">
        <f>VLOOKUP(A35,Sheet1!A11:G31,4,0)</f>
        <v>0</v>
      </c>
      <c r="U35" s="264"/>
      <c r="V35" s="264"/>
      <c r="W35" s="264"/>
      <c r="X35" s="262">
        <f>IF(OR(T35="ไม่พบ",T35="-"),"-",VLOOKUP(A35,Sheet1!A11:G31,5,0))</f>
        <v>0</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15" zoomScaleNormal="100" workbookViewId="0">
      <selection activeCell="AS21" sqref="AS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ผบ.62/2567 ในคดีหมายเลขแดงที่  ผบ.4/2568 ลว.11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11</v>
      </c>
      <c r="AV16" s="215" t="s">
        <v>335</v>
      </c>
    </row>
    <row r="17" spans="1:45">
      <c r="A17" s="188"/>
      <c r="B17" s="188"/>
      <c r="C17" s="257" t="str">
        <f>IF(AS17="","ซ่อนช่อง",CONCATENATE("1. ",VLOOKUP(AS17,Table1[#All],2,0)))</f>
        <v>1. นายสุกิจ เป็งปันมา</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3-5103-00406-06-1</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นายเพชร์ กันเพชร์</v>
      </c>
      <c r="D18" s="284"/>
      <c r="E18" s="284"/>
      <c r="F18" s="284"/>
      <c r="G18" s="284"/>
      <c r="H18" s="284"/>
      <c r="I18" s="284"/>
      <c r="J18" s="284"/>
      <c r="K18" s="284"/>
      <c r="L18" s="284"/>
      <c r="M18" s="284"/>
      <c r="N18" s="284"/>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5" t="str">
        <f>IF(AS18="","",VLOOKUP(AS18,Table1[#All],3,0))</f>
        <v>3-5106-00505-28-6</v>
      </c>
      <c r="AE18" s="285"/>
      <c r="AF18" s="285"/>
      <c r="AG18" s="285"/>
      <c r="AH18" s="285"/>
      <c r="AI18" s="285"/>
      <c r="AJ18" s="285"/>
      <c r="AK18" s="285"/>
      <c r="AL18" s="195"/>
      <c r="AM18" s="193"/>
      <c r="AN18" s="193"/>
      <c r="AO18" s="193"/>
      <c r="AP18" s="193"/>
      <c r="AQ18" s="193"/>
      <c r="AS18" s="197" t="s">
        <v>212</v>
      </c>
    </row>
    <row r="19" spans="1:45">
      <c r="A19" s="193"/>
      <c r="B19" s="193"/>
      <c r="C19" s="284" t="str">
        <f>IF(AS19="","ซ่อนช่อง",CONCATENATE("3. ",VLOOKUP(AS19,Table1[#All],2,0)))</f>
        <v>3. นางอำพร เรือนมล</v>
      </c>
      <c r="D19" s="284"/>
      <c r="E19" s="284"/>
      <c r="F19" s="284"/>
      <c r="G19" s="284"/>
      <c r="H19" s="284"/>
      <c r="I19" s="284"/>
      <c r="J19" s="284"/>
      <c r="K19" s="284"/>
      <c r="L19" s="284"/>
      <c r="M19" s="284"/>
      <c r="N19" s="284"/>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3-5002-00834-71-1</v>
      </c>
      <c r="AE19" s="285"/>
      <c r="AF19" s="285"/>
      <c r="AG19" s="285"/>
      <c r="AH19" s="285"/>
      <c r="AI19" s="285"/>
      <c r="AJ19" s="285"/>
      <c r="AK19" s="285"/>
      <c r="AL19" s="195"/>
      <c r="AM19" s="193"/>
      <c r="AN19" s="193"/>
      <c r="AO19" s="193"/>
      <c r="AP19" s="193"/>
      <c r="AQ19" s="193"/>
      <c r="AS19" s="197" t="s">
        <v>214</v>
      </c>
    </row>
    <row r="20" spans="1:45">
      <c r="A20" s="193"/>
      <c r="B20" s="193"/>
      <c r="C20" s="284" t="str">
        <f>IF(AS20="","ซ่อนช่อง",CONCATENATE("4. ",VLOOKUP(AS20,Table1[#All],2,0)))</f>
        <v>4. นายสาคร แสนใจ</v>
      </c>
      <c r="D20" s="284"/>
      <c r="E20" s="284"/>
      <c r="F20" s="284"/>
      <c r="G20" s="284"/>
      <c r="H20" s="284"/>
      <c r="I20" s="284"/>
      <c r="J20" s="284"/>
      <c r="K20" s="284"/>
      <c r="L20" s="284"/>
      <c r="M20" s="284"/>
      <c r="N20" s="284"/>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3-5201-01513-83-6</v>
      </c>
      <c r="AE20" s="285"/>
      <c r="AF20" s="285"/>
      <c r="AG20" s="285"/>
      <c r="AH20" s="285"/>
      <c r="AI20" s="285"/>
      <c r="AJ20" s="285"/>
      <c r="AK20" s="285"/>
      <c r="AL20" s="195"/>
      <c r="AM20" s="193"/>
      <c r="AN20" s="193"/>
      <c r="AO20" s="193"/>
      <c r="AP20" s="193"/>
      <c r="AQ20" s="193"/>
      <c r="AS20" s="197" t="s">
        <v>213</v>
      </c>
    </row>
    <row r="21" spans="1:45">
      <c r="A21" s="193"/>
      <c r="B21" s="193"/>
      <c r="C21" s="284" t="str">
        <f>IF(AS21="","ซ่อนช่อง",CONCATENATE("5. ",VLOOKUP(AS21,Table1[#All],2,0)))</f>
        <v>5. นายทนงศักดิ์ วงษ์ดี</v>
      </c>
      <c r="D21" s="284"/>
      <c r="E21" s="284"/>
      <c r="F21" s="284"/>
      <c r="G21" s="284"/>
      <c r="H21" s="284"/>
      <c r="I21" s="284"/>
      <c r="J21" s="284"/>
      <c r="K21" s="284"/>
      <c r="L21" s="284"/>
      <c r="M21" s="284"/>
      <c r="N21" s="284"/>
      <c r="O21" s="194"/>
      <c r="P21" s="193" t="str">
        <f t="shared" si="2"/>
        <v>จำเลยที่ 4</v>
      </c>
      <c r="Q21" s="193"/>
      <c r="R21" s="193"/>
      <c r="S21" s="193"/>
      <c r="T21" s="193"/>
      <c r="U21" s="193"/>
      <c r="V21" s="193"/>
      <c r="W21" s="193" t="str">
        <f t="shared" si="3"/>
        <v>เลขบัตรประชาชน</v>
      </c>
      <c r="X21" s="193"/>
      <c r="Y21" s="193"/>
      <c r="Z21" s="193"/>
      <c r="AA21" s="193"/>
      <c r="AB21" s="193"/>
      <c r="AC21" s="193"/>
      <c r="AD21" s="285" t="str">
        <f>IF(AS21="","",VLOOKUP(AS21,Table1[#All],3,0))</f>
        <v>3-5708-00204-60-3</v>
      </c>
      <c r="AE21" s="285"/>
      <c r="AF21" s="285"/>
      <c r="AG21" s="285"/>
      <c r="AH21" s="285"/>
      <c r="AI21" s="285"/>
      <c r="AJ21" s="285"/>
      <c r="AK21" s="285"/>
      <c r="AL21" s="195"/>
      <c r="AM21" s="193"/>
      <c r="AN21" s="193"/>
      <c r="AO21" s="193"/>
      <c r="AP21" s="193"/>
      <c r="AQ21" s="193"/>
      <c r="AS21" s="197" t="s">
        <v>216</v>
      </c>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ผบ.62/2567 คดีหมายเลขแดงที่ ผบ.4/2568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นายสุกิจ เป็งปันมา</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3-5103-00406-06-1</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2025-05-09T02:37:26Z</cp:lastPrinted>
  <dcterms:created xsi:type="dcterms:W3CDTF">2016-06-06T16:13:57Z</dcterms:created>
  <dcterms:modified xsi:type="dcterms:W3CDTF">2025-05-09T04:21:59Z</dcterms:modified>
</cp:coreProperties>
</file>