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409-นายวิญญู ขึ้นนกคุ้ม\"/>
    </mc:Choice>
  </mc:AlternateContent>
  <xr:revisionPtr revIDLastSave="0" documentId="13_ncr:1_{02689474-61C8-4855-92BB-DC467CA10D64}"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<sst xmlns="http://schemas.openxmlformats.org/spreadsheetml/2006/main" count="727" uniqueCount="368">
  <si>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</si>
  <si>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</si>
  <si>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</si>
  <si>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</si>
  <si>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</si>
  <si>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</si>
  <si>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</si>
  <si>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</si>
  <si>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</si>
  <si>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</si>
  <si>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</si>
  <si>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</si>
  <si>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</si>
  <si>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</si>
  <si>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</si>
  <si>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</si>
  <si>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</si>
  <si>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</si>
  <si>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</si>
  <si>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</si>
  <si>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</si>
  <si>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</si>
  <si>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</si>
  <si>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</si>
  <si>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</si>
  <si>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</si>
  <si>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</si>
  <si>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</si>
  <si>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</si>
  <si>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</si>
  <si>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</si>
  <si>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</si>
  <si>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</si>
  <si>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</si>
  <si>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</si>
  <si>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</si>
  <si>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</si>
  <si>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</si>
  <si>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</si>
  <si>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</si>
  <si>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</si>
  <si>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</si>
  <si>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</si>
  <si>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</si>
  <si>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</si>
  <si>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</si>
  <si>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</si>
  <si>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</si>
  <si>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</si>
  <si>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</si>
  <si>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</si>
  <si>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</si>
  <si>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</si>
  <si>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</si>
  <si>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</si>
  <si>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</si>
  <si>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</si>
  <si>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</si>
  <si>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</si>
  <si>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</si>
  <si>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</si>
  <si>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</si>
  <si>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</si>
  <si>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</si>
  <si>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</si>
  <si>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</si>
  <si>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</si>
  <si>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</si>
  <si>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</si>
  <si>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</si>
  <si>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</si>
  <si>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</si>
  <si>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</si>
  <si>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</si>
  <si>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</si>
  <si>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</si>
  <si>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</si>
  <si>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</si>
  <si>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</si>
  <si>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</si>
  <si>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</si>
  <si>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</si>
  <si>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</si>
  <si>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</si>
  <si>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</si>
  <si>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</si>
  <si>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</si>
  <si>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</si>
  <si>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</si>
  <si>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</si>
  <si>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</si>
  <si>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</si>
  <si>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</si>
  <si>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</si>
  <si>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</si>
  <si>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</si>
  <si>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</si>
  <si>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</si>
  <si>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</si>
  <si>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</si>
  <si>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</si>
  <si>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</si>
  <si>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</si>
  <si>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</si>
  <si>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</si>
  <si>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</si>
  <si>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</si>
  <si>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</si>
  <si>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</si>
  <si>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</si>
  <si>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</si>
  <si>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</si>
  <si>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</si>
  <si>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</si>
  <si>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</si>
  <si>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</si>
  <si>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</si>
  <si>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</si>
  <si>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</si>
  <si>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</si>
  <si>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</si>
  <si>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</si>
  <si>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</si>
  <si>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</si>
  <si>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</si>
  <si>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</si>
  <si>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</si>
  <si>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</si>
  <si>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</si>
  <si>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</si>
  <si>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</si>
  <si>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</si>
  <si>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</si>
  <si>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</si>
  <si>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</si>
  <si>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</si>
  <si>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</si>
  <si>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</si>
  <si>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</si>
  <si>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</si>
  <si>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</si>
  <si>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</si>
  <si>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</si>
  <si>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</si>
  <si>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</si>
  <si>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</si>
  <si>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</si>
  <si>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</si>
  <si>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</si>
  <si>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</si>
  <si>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</si>
  <si>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</si>
  <si>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</si>
  <si>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</si>
  <si>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</si>
  <si>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</si>
  <si>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</si>
  <si>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</si>
  <si>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</si>
  <si>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</si>
  <si>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</si>
  <si>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</si>
  <si>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</si>
  <si>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</si>
  <si>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</si>
  <si>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</si>
  <si>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</si>
  <si>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</si>
  <si>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</si>
  <si>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</si>
  <si>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</si>
  <si>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</si>
  <si>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</si>
  <si>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</si>
  <si>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</si>
  <si>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</si>
  <si>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</si>
  <si>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</si>
  <si>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</si>
  <si>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</si>
  <si>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</si>
  <si>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</si>
  <si>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</si>
  <si>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</si>
  <si>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</si>
  <si>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</si>
  <si>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</si>
  <si>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</si>
  <si>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</si>
  <si>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</si>
  <si>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</si>
  <si>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</si>
  <si>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</si>
  <si>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</si>
  <si>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</si>
  <si>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</si>
  <si>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</si>
  <si>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</si>
  <si>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</si>
  <si>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</si>
  <si>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</si>
  <si>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</si>
  <si>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</si>
  <si>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</si>
  <si>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</si>
  <si>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</si>
  <si>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</si>
  <si>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</si>
  <si>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</si>
  <si>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</si>
  <si>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</si>
  <si>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</si>
  <si>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</si>
  <si>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</si>
  <si>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</si>
  <si>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</si>
  <si>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</si>
  <si>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</si>
  <si>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</si>
  <si>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</si>
  <si>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</si>
  <si>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</si>
  <si>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</si>
  <si>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</si>
  <si>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</si>
  <si>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</si>
  <si>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</si>
  <si>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</si>
  <si>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</si>
  <si>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</si>
  <si>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</si>
  <si>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</si>
  <si>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</si>
  <si>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</si>
  <si>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</si>
  <si>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</si>
  <si>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</si>
  <si>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</si>
  <si>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</si>
  <si>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</si>
  <si>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</si>
  <si>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</si>
  <si>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</si>
  <si>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</si>
  <si>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</si>
  <si>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</si>
  <si>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</si>
  <si>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</si>
  <si>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</si>
  <si>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</si>
  <si>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</si>
  <si>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</si>
  <si>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</si>
  <si>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</si>
  <si>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</si>
  <si>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</si>
  <si>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</si>
  <si>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</si>
  <si>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</si>
  <si>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</si>
  <si>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</si>
  <si>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</si>
  <si>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</si>
  <si>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</si>
  <si>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</si>
  <si>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</si>
  <si>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</si>
  <si>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</si>
  <si>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</si>
  <si>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</si>
  <si>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</si>
  <si>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</si>
  <si>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</si>
  <si>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</si>
  <si>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</si>
  <si>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</si>
  <si>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</si>
  <si>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</si>
  <si>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</si>
  <si>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</si>
  <si>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</si>
  <si>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</si>
  <si>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</si>
  <si>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</si>
  <si>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</si>
  <si>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</si>
  <si>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</si>
  <si>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</si>
  <si>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</si>
  <si>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</si>
  <si>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</si>
  <si>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</si>
  <si>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</si>
  <si>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</si>
  <si>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</si>
  <si>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</si>
  <si>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</si>
  <si>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</si>
  <si>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</si>
  <si>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</si>
  <si>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</si>
  <si>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</si>
  <si>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</si>
  <si>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</si>
  <si>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</si>
  <si>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</si>
  <si>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</si>
  <si>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</si>
  <si>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</si>
  <si>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</si>
  <si>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</si>
  <si>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</si>
  <si>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</si>
  <si>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</si>
  <si>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</si>
  <si>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</si>
  <si>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</si>
  <si>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</si>
  <si>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</si>
  <si>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</si>
  <si>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</si>
  <si>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</si>
  <si>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</si>
  <si>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</si>
  <si>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</si>
  <si>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</si>
  <si>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</si>
  <si>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</si>
  <si>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</si>
  <si>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</si>
  <si>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</si>
  <si>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</si>
  <si>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</si>
  <si>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</si>
  <si>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</si>
  <si>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</si>
  <si>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</si>
  <si>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</si>
  <si>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</si>
  <si>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</si>
  <si>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</si>
  <si>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</si>
  <si>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</si>
  <si>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</si>
  <si>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</si>
  <si>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</si>
  <si>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</si>
  <si>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</si>
  <si>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</si>
  <si>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</si>
  <si>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</si>
  <si>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นายวิญญู ขึ้นนกคุ้ม</t>
  </si>
  <si>
    <t>นายมนู ชัยยศสมบูรณ์</t>
  </si>
  <si>
    <t>นายสมบูรณ์ กันสิน</t>
  </si>
  <si>
    <t>นายนพพร พรมโส</t>
  </si>
  <si>
    <t>นางสาวพรทิพย์ เลาหมู่</t>
  </si>
  <si>
    <t>3-3605-00645-82-7</t>
  </si>
  <si>
    <t>5-5020-01045-97-9</t>
  </si>
  <si>
    <t>3-5006-00327-89-2</t>
  </si>
  <si>
    <t>3-5002-00513-57-5</t>
  </si>
  <si>
    <t>3-5001-00037-88-7</t>
  </si>
  <si>
    <t>5-5007-00008-26-4</t>
  </si>
  <si>
    <t>3-4105-00277-24-0</t>
  </si>
  <si>
    <t>3-5803-00089-61-9</t>
  </si>
  <si>
    <t>409(68) - รายงานผลสืบทรัพย์ ราย นายวิญญู ขึ้นนกคุ้ม สาขาเซ็นทรัล แอร์พอร์ต พลาซ่า เชียงใหม่ (สืบรอบที่ 1) - ไม่พบทรัพย์</t>
  </si>
  <si>
    <t>นางคำ ขึ้นนกคุ้ม</t>
  </si>
  <si>
    <t>นางวนิดา แช่ย้าง</t>
  </si>
  <si>
    <t>นางสุภาวรรณ์ กันสิน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</si>
</sst>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4"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409</v>
      </c>
    </row>
    <row r="2" spans="1:11">
      <c r="A2" s="143" t="s">
        <v>251</v>
      </c>
      <c r="B2" s="145" t="str">
        <f t="array" ref="B2">_xlfn.IFS(I1&lt;850,VLOOKUP(I1,[1]บังคับคดี!$B:$ZZ,60,0),AND(I1&gt;=850,I1&lt;1435),VLOOKUP(I1,'[1]บังคับคดีใหม่ ปี2563-2564'!$B:$ZZ,63,0),I1&gt;=1435,VLOOKUP(I1,'[1]สืบทรัพย์ ปี 2564-25666'!$B:$ZZ,71,0))</f>
        <v>นายวิญญู   ขึ้นนกคุ้ม</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พัฒนากลุ่มอาชีพ (ชพค.)</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800026752926</v>
      </c>
      <c r="C4" s="176" t="s">
        <v>264</v>
      </c>
      <c r="D4" s="219">
        <v>241982</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ผบ.352/2562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ผบ.1357/2562</v>
      </c>
      <c r="I5" s="157" t="s">
        <v>257</v>
      </c>
    </row>
    <row r="6" spans="1:11">
      <c r="A6" s="153" t="s">
        <v>337</v>
      </c>
      <c r="B6" s="171">
        <v>1302729.75</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356</v>
      </c>
      <c r="D12" s="152"/>
      <c r="E12" s="158"/>
      <c r="F12" s="169"/>
      <c r="G12" s="152"/>
      <c r="I12" s="249" t="s">
        <v>242</v>
      </c>
      <c r="J12" s="249"/>
      <c r="K12" s="249"/>
    </row>
    <row r="13" spans="1:11" s="151" customFormat="1">
      <c r="A13" s="165" t="str">
        <f>IF(B14="","คู่สมรส","คู่สมรสจำเลยที่ 1")</f>
        <v>คู่สมรสจำเลยที่ 1</v>
      </c>
      <c r="B13" s="158" t="s">
        <v>365</v>
      </c>
      <c r="C13" s="203" t="s">
        <v>357</v>
      </c>
      <c r="D13" s="152"/>
      <c r="E13" s="158"/>
      <c r="F13" s="169"/>
      <c r="G13" s="152"/>
      <c r="I13" s="249"/>
      <c r="J13" s="249"/>
      <c r="K13" s="249"/>
    </row>
    <row r="14" spans="1:11" s="151" customFormat="1">
      <c r="A14" s="165" t="s">
        <v>212</v>
      </c>
      <c r="B14" s="158" t="s">
        <v>352</v>
      </c>
      <c r="C14" s="203" t="s">
        <v>358</v>
      </c>
      <c r="D14" s="152"/>
      <c r="E14" s="158"/>
      <c r="F14" s="169"/>
      <c r="G14" s="152"/>
      <c r="I14" s="166" t="s">
        <v>248</v>
      </c>
      <c r="J14" s="166"/>
      <c r="K14" s="166"/>
    </row>
    <row r="15" spans="1:11" s="151" customFormat="1">
      <c r="A15" s="165" t="s">
        <v>214</v>
      </c>
      <c r="B15" s="158" t="s">
        <v>366</v>
      </c>
      <c r="C15" s="203" t="s">
        <v>359</v>
      </c>
      <c r="D15" s="152"/>
      <c r="E15" s="158"/>
      <c r="F15" s="169"/>
      <c r="G15" s="152"/>
      <c r="I15" s="166" t="s">
        <v>249</v>
      </c>
      <c r="J15" s="166"/>
      <c r="K15" s="166"/>
    </row>
    <row r="16" spans="1:11" s="151" customFormat="1">
      <c r="A16" s="165" t="s">
        <v>213</v>
      </c>
      <c r="B16" s="158" t="s">
        <v>353</v>
      </c>
      <c r="C16" s="203" t="s">
        <v>360</v>
      </c>
      <c r="D16" s="152"/>
      <c r="E16" s="158"/>
      <c r="F16" s="169"/>
      <c r="G16" s="152"/>
      <c r="I16" s="166" t="s">
        <v>338</v>
      </c>
      <c r="J16" s="166"/>
      <c r="K16" s="166"/>
    </row>
    <row r="17" spans="1:12" s="151" customFormat="1">
      <c r="A17" s="165" t="s">
        <v>215</v>
      </c>
      <c r="B17" s="158" t="s">
        <v>367</v>
      </c>
      <c r="C17" s="203" t="s">
        <v>361</v>
      </c>
      <c r="D17" s="152"/>
      <c r="E17" s="158"/>
      <c r="F17" s="169"/>
      <c r="G17" s="152"/>
      <c r="I17" s="166" t="s">
        <v>339</v>
      </c>
      <c r="J17" s="166"/>
      <c r="K17" s="166"/>
    </row>
    <row r="18" spans="1:12" s="151" customFormat="1" ht="21.75" customHeight="1">
      <c r="A18" s="165" t="s">
        <v>216</v>
      </c>
      <c r="B18" s="158" t="s">
        <v>354</v>
      </c>
      <c r="C18" s="203" t="s">
        <v>362</v>
      </c>
      <c r="D18" s="152"/>
      <c r="E18" s="158"/>
      <c r="F18" s="169"/>
      <c r="G18" s="152"/>
      <c r="I18" s="166" t="s">
        <v>340</v>
      </c>
      <c r="J18" s="159"/>
      <c r="K18" s="159"/>
    </row>
    <row r="19" spans="1:12" s="151" customFormat="1" ht="21.75" customHeight="1">
      <c r="A19" s="165" t="s">
        <v>219</v>
      </c>
      <c r="B19" s="158" t="s">
        <v>355</v>
      </c>
      <c r="C19" s="203" t="s">
        <v>363</v>
      </c>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409 - รายงานผลสืบทรัพย์ ราย นายวิญญู   ขึ้นนกคุ้ม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นายวิญญู   ขึ้นนกคุ้ม</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261</v>
      </c>
      <c r="AM4" s="185" t="s">
        <v>364</v>
      </c>
      <c r="AO4" s="161" t="s">
        <v>241</v>
      </c>
      <c r="AP4" s="138"/>
      <c r="AQ4" s="138"/>
    </row>
    <row r="5" spans="1:43">
      <c r="A5" s="19" t="s">
        <v>206</v>
      </c>
      <c r="B5" s="137"/>
      <c r="D5" s="272" t="str">
        <f>Sheet1!B3</f>
        <v>พัฒนากลุ่มอาชีพ (ชพค.)</v>
      </c>
      <c r="E5" s="272"/>
      <c r="F5" s="272"/>
      <c r="G5" s="272"/>
      <c r="H5" s="272"/>
      <c r="I5" s="272"/>
      <c r="J5" s="272"/>
      <c r="K5" s="272"/>
      <c r="L5" s="272"/>
      <c r="M5" s="272"/>
      <c r="N5" s="272"/>
      <c r="O5" s="272"/>
      <c r="P5" s="272"/>
      <c r="Q5" s="272"/>
      <c r="R5" s="272"/>
      <c r="S5" s="252" t="s">
        <v>208</v>
      </c>
      <c r="T5" s="252"/>
      <c r="U5" s="252"/>
      <c r="V5" s="252"/>
      <c r="W5" s="278" t="str">
        <f>IF(OR(Sheet1!D3=0,Sheet1!D3="-"),"-",Sheet1!D3)</f>
        <v>-</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409(68) - รายงานผลสืบทรัพย์ ราย นายวิญญู   ขึ้นนกคุ้ม สาขาเซ็นทรัล แอร์พอร์ต พลาซ่า เชียงใหม่ (สืบรอบที่ 1) - ไม่พบทรัพย์</v>
      </c>
      <c r="AM5" s="138"/>
      <c r="AO5" s="162" t="s">
        <v>258</v>
      </c>
      <c r="AP5" s="138"/>
      <c r="AQ5" s="138"/>
    </row>
    <row r="6" spans="1:43">
      <c r="A6" s="19" t="s">
        <v>207</v>
      </c>
      <c r="B6" s="137"/>
      <c r="F6" s="273">
        <f>Sheet1!B4</f>
        <v>800026752926</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จังหวัดเชียงใหม่</v>
      </c>
      <c r="D7" s="272"/>
      <c r="E7" s="272"/>
      <c r="F7" s="272"/>
      <c r="G7" s="272"/>
      <c r="H7" s="272"/>
      <c r="I7" s="272"/>
      <c r="J7" s="272"/>
      <c r="K7" s="251" t="s">
        <v>209</v>
      </c>
      <c r="L7" s="251"/>
      <c r="M7" s="251"/>
      <c r="N7" s="251"/>
      <c r="O7" s="251"/>
      <c r="P7" s="251"/>
      <c r="Q7" s="279" t="str">
        <f>Sheet1!D5</f>
        <v>ผบ.352/2562</v>
      </c>
      <c r="R7" s="279"/>
      <c r="S7" s="279"/>
      <c r="T7" s="279"/>
      <c r="U7" s="279"/>
      <c r="V7" s="279"/>
      <c r="W7" s="279"/>
      <c r="X7" s="250" t="s">
        <v>210</v>
      </c>
      <c r="Y7" s="250"/>
      <c r="Z7" s="250"/>
      <c r="AA7" s="250"/>
      <c r="AB7" s="250"/>
      <c r="AC7" s="250"/>
      <c r="AD7" s="279" t="str">
        <f>Sheet1!F5</f>
        <v>ผบ.1357/2562</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นายวิญญู ขึ้นนกคุ้ม</v>
      </c>
      <c r="G9" s="258"/>
      <c r="H9" s="258"/>
      <c r="I9" s="258"/>
      <c r="J9" s="258"/>
      <c r="K9" s="258"/>
      <c r="L9" s="258"/>
      <c r="M9" s="258"/>
      <c r="N9" s="258"/>
      <c r="O9" s="258"/>
      <c r="P9" s="258"/>
      <c r="Q9" s="258"/>
      <c r="R9" s="258"/>
      <c r="S9" s="2" t="str">
        <f>Sheet1!A13</f>
        <v>คู่สมรสจำเลยที่ 1</v>
      </c>
      <c r="Y9" s="265" t="str">
        <f>Sheet1!B13</f>
        <v>นางคำ ขึ้นนกคุ้ม</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นายมนู ชัยยศสมบูรณ์</v>
      </c>
      <c r="G10" s="258"/>
      <c r="H10" s="258"/>
      <c r="I10" s="258"/>
      <c r="J10" s="258"/>
      <c r="K10" s="258"/>
      <c r="L10" s="258"/>
      <c r="M10" s="258"/>
      <c r="N10" s="258"/>
      <c r="O10" s="258"/>
      <c r="P10" s="258"/>
      <c r="Q10" s="258"/>
      <c r="R10" s="258"/>
      <c r="S10" s="2" t="s">
        <v>214</v>
      </c>
      <c r="Y10" s="265" t="str">
        <f>Sheet1!B15</f>
        <v>นางวนิดา แช่ย้าง</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นายสมบูรณ์ กันสิน</v>
      </c>
      <c r="G11" s="258"/>
      <c r="H11" s="258"/>
      <c r="I11" s="258"/>
      <c r="J11" s="258"/>
      <c r="K11" s="258"/>
      <c r="L11" s="258"/>
      <c r="M11" s="258"/>
      <c r="N11" s="258"/>
      <c r="O11" s="258"/>
      <c r="P11" s="258"/>
      <c r="Q11" s="258"/>
      <c r="R11" s="258"/>
      <c r="S11" s="2" t="s">
        <v>215</v>
      </c>
      <c r="Y11" s="265" t="str">
        <f>Sheet1!B17</f>
        <v>นางสุภาวรรณ์ กันสิน</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t="str">
        <f>Sheet1!B18</f>
        <v>นายนพพร พรมโส</v>
      </c>
      <c r="G12" s="258"/>
      <c r="H12" s="258"/>
      <c r="I12" s="258"/>
      <c r="J12" s="258"/>
      <c r="K12" s="258"/>
      <c r="L12" s="258"/>
      <c r="M12" s="258"/>
      <c r="N12" s="258"/>
      <c r="O12" s="258"/>
      <c r="P12" s="258"/>
      <c r="Q12" s="258"/>
      <c r="R12" s="258"/>
      <c r="S12" s="2" t="s">
        <v>219</v>
      </c>
      <c r="Y12" s="265" t="str">
        <f>Sheet1!B19</f>
        <v>นางสาวพรทิพย์ เลาหมู่</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จำเลยที่ 4</v>
      </c>
      <c r="B33" s="260"/>
      <c r="C33" s="260"/>
      <c r="D33" s="260"/>
      <c r="E33" s="260"/>
      <c r="F33" s="261"/>
      <c r="G33" s="253" t="s">
        <v>234</v>
      </c>
      <c r="H33" s="253"/>
      <c r="I33" s="253"/>
      <c r="J33" s="253"/>
      <c r="K33" s="253"/>
      <c r="L33" s="253"/>
      <c r="M33" s="253"/>
      <c r="N33" s="253"/>
      <c r="O33" s="253"/>
      <c r="P33" s="253"/>
      <c r="Q33" s="253"/>
      <c r="R33" s="253"/>
      <c r="S33" s="253"/>
      <c r="T33" s="256">
        <f>VLOOKUP(A33,Sheet1!A11:G31,4,0)</f>
        <v>0</v>
      </c>
      <c r="U33" s="256"/>
      <c r="V33" s="256"/>
      <c r="W33" s="256"/>
      <c r="X33" s="257">
        <f>IF(OR(T33="ไม่พบ",T33="-"),"-",VLOOKUP(A33,Sheet1!A11:G31,5,0))</f>
        <v>0</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คู่สมรสจำเลยที่ 4</v>
      </c>
      <c r="B35" s="254"/>
      <c r="C35" s="254"/>
      <c r="D35" s="254"/>
      <c r="E35" s="254"/>
      <c r="F35" s="254"/>
      <c r="G35" s="253" t="s">
        <v>234</v>
      </c>
      <c r="H35" s="253"/>
      <c r="I35" s="253"/>
      <c r="J35" s="253"/>
      <c r="K35" s="253"/>
      <c r="L35" s="253"/>
      <c r="M35" s="253"/>
      <c r="N35" s="253"/>
      <c r="O35" s="253"/>
      <c r="P35" s="253"/>
      <c r="Q35" s="253"/>
      <c r="R35" s="253"/>
      <c r="S35" s="253"/>
      <c r="T35" s="256">
        <f>VLOOKUP(A35,Sheet1!A11:G31,4,0)</f>
        <v>0</v>
      </c>
      <c r="U35" s="256"/>
      <c r="V35" s="256"/>
      <c r="W35" s="256"/>
      <c r="X35" s="257">
        <f>IF(OR(T35="ไม่พบ",T35="-"),"-",VLOOKUP(A35,Sheet1!A11:G31,5,0))</f>
        <v>0</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9"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348</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ผบ.352/2562 ในคดีหมายเลขแดงที่  ผบ.1357/2562 ลว.9 กรกฎาคม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8</v>
      </c>
      <c r="AV16" s="215" t="s">
        <v>335</v>
      </c>
    </row>
    <row r="17" spans="1:45">
      <c r="A17" s="188"/>
      <c r="B17" s="188"/>
      <c r="C17" s="258" t="str">
        <f>IF(AS17="","ซ่อนช่อง",CONCATENATE("1. ",VLOOKUP(AS17,Table1[#All],2,0)))</f>
        <v>1. นายวิญญู ขึ้นนกคุ้ม</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3-3605-00645-82-7</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นางคำ ขึ้นนกคุ้ม</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5-5020-01045-97-9</v>
      </c>
      <c r="AE18" s="281"/>
      <c r="AF18" s="281"/>
      <c r="AG18" s="281"/>
      <c r="AH18" s="281"/>
      <c r="AI18" s="281"/>
      <c r="AJ18" s="281"/>
      <c r="AK18" s="281"/>
      <c r="AL18" s="195"/>
      <c r="AM18" s="193"/>
      <c r="AN18" s="193"/>
      <c r="AO18" s="193"/>
      <c r="AP18" s="193"/>
      <c r="AQ18" s="193"/>
      <c r="AS18" s="197" t="s">
        <v>350</v>
      </c>
    </row>
    <row r="19" spans="1:45">
      <c r="A19" s="193"/>
      <c r="B19" s="193"/>
      <c r="C19" s="280" t="str">
        <f>IF(AS19="","ซ่อนช่อง",CONCATENATE("3. ",VLOOKUP(AS19,Table1[#All],2,0)))</f>
        <v>3. นายมนู ชัยยศสมบูรณ์</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3-5006-00327-89-2</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นางวนิดา แช่ย้าง</v>
      </c>
      <c r="D20" s="280"/>
      <c r="E20" s="280"/>
      <c r="F20" s="280"/>
      <c r="G20" s="280"/>
      <c r="H20" s="280"/>
      <c r="I20" s="280"/>
      <c r="J20" s="280"/>
      <c r="K20" s="280"/>
      <c r="L20" s="280"/>
      <c r="M20" s="280"/>
      <c r="N20" s="280"/>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3-5002-00513-57-5</v>
      </c>
      <c r="AE20" s="281"/>
      <c r="AF20" s="281"/>
      <c r="AG20" s="281"/>
      <c r="AH20" s="281"/>
      <c r="AI20" s="281"/>
      <c r="AJ20" s="281"/>
      <c r="AK20" s="281"/>
      <c r="AL20" s="195"/>
      <c r="AM20" s="193"/>
      <c r="AN20" s="193"/>
      <c r="AO20" s="193"/>
      <c r="AP20" s="193"/>
      <c r="AQ20" s="193"/>
      <c r="AS20" s="197" t="s">
        <v>214</v>
      </c>
    </row>
    <row r="21" spans="1:45">
      <c r="A21" s="193"/>
      <c r="B21" s="193"/>
      <c r="C21" s="280" t="str">
        <f>IF(AS21="","ซ่อนช่อง",CONCATENATE("5. ",VLOOKUP(AS21,Table1[#All],2,0)))</f>
        <v>5. นายสมบูรณ์ กันสิน</v>
      </c>
      <c r="D21" s="280"/>
      <c r="E21" s="280"/>
      <c r="F21" s="280"/>
      <c r="G21" s="280"/>
      <c r="H21" s="280"/>
      <c r="I21" s="280"/>
      <c r="J21" s="280"/>
      <c r="K21" s="280"/>
      <c r="L21" s="280"/>
      <c r="M21" s="280"/>
      <c r="N21" s="280"/>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3-5001-00037-88-7</v>
      </c>
      <c r="AE21" s="281"/>
      <c r="AF21" s="281"/>
      <c r="AG21" s="281"/>
      <c r="AH21" s="281"/>
      <c r="AI21" s="281"/>
      <c r="AJ21" s="281"/>
      <c r="AK21" s="281"/>
      <c r="AL21" s="195"/>
      <c r="AM21" s="193"/>
      <c r="AN21" s="193"/>
      <c r="AO21" s="193"/>
      <c r="AP21" s="193"/>
      <c r="AQ21" s="193"/>
      <c r="AS21" s="197" t="s">
        <v>213</v>
      </c>
    </row>
    <row r="22" spans="1:45">
      <c r="A22" s="193"/>
      <c r="B22" s="193"/>
      <c r="C22" s="280" t="str">
        <f>IF(AS22="","ซ่อนช่อง",CONCATENATE("6. ",VLOOKUP(AS22,Table1[#All],2,0)))</f>
        <v>6. นางสุภาวรรณ์ กันสิน</v>
      </c>
      <c r="D22" s="280"/>
      <c r="E22" s="280"/>
      <c r="F22" s="280"/>
      <c r="G22" s="280"/>
      <c r="H22" s="280"/>
      <c r="I22" s="280"/>
      <c r="J22" s="280"/>
      <c r="K22" s="280"/>
      <c r="L22" s="280"/>
      <c r="M22" s="280"/>
      <c r="N22" s="280"/>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1" t="str">
        <f>IF(AS22="","",VLOOKUP(AS22,Table1[#All],3,0))</f>
        <v>5-5007-00008-26-4</v>
      </c>
      <c r="AE22" s="281"/>
      <c r="AF22" s="281"/>
      <c r="AG22" s="281"/>
      <c r="AH22" s="281"/>
      <c r="AI22" s="281"/>
      <c r="AJ22" s="281"/>
      <c r="AK22" s="281"/>
      <c r="AL22" s="195"/>
      <c r="AM22" s="193"/>
      <c r="AN22" s="193"/>
      <c r="AO22" s="193"/>
      <c r="AP22" s="193"/>
      <c r="AQ22" s="193"/>
      <c r="AS22" s="197" t="s">
        <v>215</v>
      </c>
    </row>
    <row r="23" spans="1:45">
      <c r="A23" s="193"/>
      <c r="B23" s="193"/>
      <c r="C23" s="280" t="str">
        <f>IF(AS23="","ซ่อนช่อง",CONCATENATE("7. ",VLOOKUP(AS23,Table1[#All],2,0)))</f>
        <v>7. นายนพพร พรมโส</v>
      </c>
      <c r="D23" s="280"/>
      <c r="E23" s="280"/>
      <c r="F23" s="280"/>
      <c r="G23" s="280"/>
      <c r="H23" s="280"/>
      <c r="I23" s="280"/>
      <c r="J23" s="280"/>
      <c r="K23" s="280"/>
      <c r="L23" s="280"/>
      <c r="M23" s="280"/>
      <c r="N23" s="280"/>
      <c r="O23" s="194"/>
      <c r="P23" s="193" t="str">
        <f t="shared" si="2"/>
        <v>จำเลยที่ 4</v>
      </c>
      <c r="Q23" s="193"/>
      <c r="R23" s="193"/>
      <c r="S23" s="193"/>
      <c r="T23" s="193"/>
      <c r="U23" s="193"/>
      <c r="V23" s="193"/>
      <c r="W23" s="193" t="str">
        <f t="shared" si="3"/>
        <v>เลขบัตรประชาชน</v>
      </c>
      <c r="X23" s="193"/>
      <c r="Y23" s="193"/>
      <c r="Z23" s="193"/>
      <c r="AA23" s="193"/>
      <c r="AB23" s="193"/>
      <c r="AC23" s="193"/>
      <c r="AD23" s="281" t="str">
        <f>IF(AS23="","",VLOOKUP(AS23,Table1[#All],3,0))</f>
        <v>3-4105-00277-24-0</v>
      </c>
      <c r="AE23" s="281"/>
      <c r="AF23" s="281"/>
      <c r="AG23" s="281"/>
      <c r="AH23" s="281"/>
      <c r="AI23" s="281"/>
      <c r="AJ23" s="281"/>
      <c r="AK23" s="281"/>
      <c r="AL23" s="195"/>
      <c r="AM23" s="193"/>
      <c r="AN23" s="193"/>
      <c r="AO23" s="193"/>
      <c r="AP23" s="193"/>
      <c r="AQ23" s="193"/>
      <c r="AS23" s="197" t="s">
        <v>216</v>
      </c>
    </row>
    <row r="24" spans="1:45">
      <c r="A24" s="193"/>
      <c r="B24" s="193"/>
      <c r="C24" s="280" t="str">
        <f>IF(AS24="","ซ่อนช่อง",CONCATENATE("8. ",VLOOKUP(AS24,Table1[#All],2,0)))</f>
        <v>8. นางสาวพรทิพย์ เลาหมู่</v>
      </c>
      <c r="D24" s="280"/>
      <c r="E24" s="280"/>
      <c r="F24" s="280"/>
      <c r="G24" s="280"/>
      <c r="H24" s="280"/>
      <c r="I24" s="280"/>
      <c r="J24" s="280"/>
      <c r="K24" s="280"/>
      <c r="L24" s="280"/>
      <c r="M24" s="280"/>
      <c r="N24" s="280"/>
      <c r="O24" s="194"/>
      <c r="P24" s="193" t="str">
        <f t="shared" si="2"/>
        <v>คู่สมรสจำเลยที่ 4</v>
      </c>
      <c r="Q24" s="193"/>
      <c r="R24" s="193"/>
      <c r="S24" s="193"/>
      <c r="T24" s="193"/>
      <c r="U24" s="193"/>
      <c r="V24" s="193"/>
      <c r="W24" s="193" t="str">
        <f t="shared" si="3"/>
        <v>เลขบัตรประชาชน</v>
      </c>
      <c r="X24" s="193"/>
      <c r="Y24" s="193"/>
      <c r="Z24" s="193"/>
      <c r="AA24" s="193"/>
      <c r="AB24" s="193"/>
      <c r="AC24" s="193"/>
      <c r="AD24" s="281" t="str">
        <f>IF(AS24="","",VLOOKUP(AS24,Table1[#All],3,0))</f>
        <v>3-5803-00089-61-9</v>
      </c>
      <c r="AE24" s="281"/>
      <c r="AF24" s="281"/>
      <c r="AG24" s="281"/>
      <c r="AH24" s="281"/>
      <c r="AI24" s="281"/>
      <c r="AJ24" s="281"/>
      <c r="AK24" s="281"/>
      <c r="AL24" s="195"/>
      <c r="AM24" s="193"/>
      <c r="AN24" s="193"/>
      <c r="AO24" s="193"/>
      <c r="AP24" s="193"/>
      <c r="AQ24" s="193"/>
      <c r="AS24" s="197" t="s">
        <v>219</v>
      </c>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8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ผบ.352/2562 คดีหมายเลขแดงที่ ผบ.1357/2562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นายวิญญู ขึ้นนกคุ้ม</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3-3605-00645-82-7</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2025-05-17T06:30:06Z</cp:lastPrinted>
  <dcterms:created xsi:type="dcterms:W3CDTF">2016-06-06T16:13:57Z</dcterms:created>
  <dcterms:modified xsi:type="dcterms:W3CDTF">2025-05-17T08:48:03Z</dcterms:modified>
</cp:coreProperties>
</file>