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08-05-68\จอมทอง\2499-นายวิโรจน์ ตาจาย\"/>
    </mc:Choice>
  </mc:AlternateContent>
  <xr:revisionPtr revIDLastSave="0" documentId="8_{F65890FF-0D7A-447D-BE22-6D1D39CC32DB}"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คำขอที่ดิน!$A$1:$AQ$55</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<sst xmlns="http://schemas.openxmlformats.org/spreadsheetml/2006/main" count="719" uniqueCount="361">
  <si>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</si>
  <si>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</si>
  <si>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</si>
  <si>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</si>
  <si>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</si>
  <si>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</si>
  <si>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</si>
  <si>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</si>
  <si>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</si>
  <si>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</si>
  <si>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</si>
  <si>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</si>
  <si>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</si>
  <si>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</si>
  <si>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</si>
  <si>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</si>
  <si>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</si>
  <si>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</si>
  <si>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</si>
  <si>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</si>
  <si>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</si>
  <si>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</si>
  <si>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</si>
  <si>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</si>
  <si>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</si>
  <si>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</si>
  <si>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</si>
  <si>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</si>
  <si>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</si>
  <si>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</si>
  <si>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</si>
  <si>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</si>
  <si>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</si>
  <si>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</si>
  <si>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</si>
  <si>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</si>
  <si>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</si>
  <si>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</si>
  <si>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</si>
  <si>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</si>
  <si>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</si>
  <si>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</si>
  <si>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</si>
  <si>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</si>
  <si>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</si>
  <si>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</si>
  <si>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</si>
  <si>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</si>
  <si>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</si>
  <si>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</si>
  <si>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</si>
  <si>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</si>
  <si>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</si>
  <si>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</si>
  <si>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</si>
  <si>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</si>
  <si>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</si>
  <si>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</si>
  <si>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</si>
  <si>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</si>
  <si>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</si>
  <si>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</si>
  <si>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</si>
  <si>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</si>
  <si>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</si>
  <si>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</si>
  <si>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</si>
  <si>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</si>
  <si>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</si>
  <si>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</si>
  <si>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</si>
  <si>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</si>
  <si>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</si>
  <si>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</si>
  <si>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</si>
  <si>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</si>
  <si>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</si>
  <si>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</si>
  <si>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</si>
  <si>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</si>
  <si>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</si>
  <si>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</si>
  <si>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</si>
  <si>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</si>
  <si>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</si>
  <si>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</si>
  <si>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</si>
  <si>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</si>
  <si>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</si>
  <si>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</si>
  <si>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</si>
  <si>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</si>
  <si>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</si>
  <si>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</si>
  <si>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</si>
  <si>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</si>
  <si>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</si>
  <si>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</si>
  <si>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</si>
  <si>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</si>
  <si>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</si>
  <si>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</si>
  <si>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</si>
  <si>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</si>
  <si>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</si>
  <si>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</si>
  <si>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</si>
  <si>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</si>
  <si>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</si>
  <si>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</si>
  <si>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</si>
  <si>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</si>
  <si>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</si>
  <si>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</si>
  <si>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</si>
  <si>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</si>
  <si>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</si>
  <si>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</si>
  <si>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</si>
  <si>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</si>
  <si>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</si>
  <si>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</si>
  <si>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</si>
  <si>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</si>
  <si>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</si>
  <si>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</si>
  <si>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</si>
  <si>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</si>
  <si>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</si>
  <si>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</si>
  <si>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</si>
  <si>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</si>
  <si>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</si>
  <si>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</si>
  <si>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</si>
  <si>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</si>
  <si>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</si>
  <si>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</si>
  <si>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</si>
  <si>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</si>
  <si>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</si>
  <si>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</si>
  <si>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</si>
  <si>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</si>
  <si>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</si>
  <si>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</si>
  <si>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</si>
  <si>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</si>
  <si>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</si>
  <si>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</si>
  <si>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</si>
  <si>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</si>
  <si>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</si>
  <si>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</si>
  <si>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</si>
  <si>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</si>
  <si>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</si>
  <si>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</si>
  <si>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</si>
  <si>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</si>
  <si>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</si>
  <si>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</si>
  <si>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</si>
  <si>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</si>
  <si>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</si>
  <si>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</si>
  <si>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</si>
  <si>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</si>
  <si>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</si>
  <si>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</si>
  <si>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</si>
  <si>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</si>
  <si>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</si>
  <si>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</si>
  <si>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</si>
  <si>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</si>
  <si>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</si>
  <si>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</si>
  <si>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</si>
  <si>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</si>
  <si>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</si>
  <si>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</si>
  <si>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</si>
  <si>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</si>
  <si>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</si>
  <si>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</si>
  <si>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</si>
  <si>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</si>
  <si>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</si>
  <si>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</si>
  <si>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</si>
  <si>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</si>
  <si>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</si>
  <si>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</si>
  <si>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</si>
  <si>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</si>
  <si>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</si>
  <si>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</si>
  <si>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</si>
  <si>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</si>
  <si>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</si>
  <si>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</si>
  <si>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</si>
  <si>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</si>
  <si>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</si>
  <si>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</si>
  <si>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</si>
  <si>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</si>
  <si>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</si>
  <si>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</si>
  <si>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</si>
  <si>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</si>
  <si>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</si>
  <si>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</si>
  <si>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</si>
  <si>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</si>
  <si>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</si>
  <si>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</si>
  <si>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</si>
  <si>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</si>
  <si>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</si>
  <si>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</si>
  <si>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</si>
  <si>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</si>
  <si>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</si>
  <si>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</si>
  <si>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</si>
  <si>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</si>
  <si>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</si>
  <si>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</si>
  <si>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</si>
  <si>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</si>
  <si>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</si>
  <si>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</si>
  <si>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</si>
  <si>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</si>
  <si>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</si>
  <si>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</si>
  <si>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</si>
  <si>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</si>
  <si>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</si>
  <si>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</si>
  <si>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</si>
  <si>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</si>
  <si>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</si>
  <si>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</si>
  <si>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</si>
  <si>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</si>
  <si>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</si>
  <si>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</si>
  <si>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</si>
  <si>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</si>
  <si>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</si>
  <si>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</si>
  <si>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</si>
  <si>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</si>
  <si>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</si>
  <si>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</si>
  <si>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</si>
  <si>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</si>
  <si>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</si>
  <si>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</si>
  <si>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</si>
  <si>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</si>
  <si>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</si>
  <si>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</si>
  <si>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</si>
  <si>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</si>
  <si>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</si>
  <si>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</si>
  <si>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</si>
  <si>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</si>
  <si>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</si>
  <si>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</si>
  <si>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</si>
  <si>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</si>
  <si>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</si>
  <si>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</si>
  <si>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</si>
  <si>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</si>
  <si>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</si>
  <si>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</si>
  <si>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</si>
  <si>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</si>
  <si>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</si>
  <si>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</si>
  <si>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</si>
  <si>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</si>
  <si>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</si>
  <si>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</si>
  <si>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</si>
  <si>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</si>
  <si>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</si>
  <si>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</si>
  <si>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</si>
  <si>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</si>
  <si>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</si>
  <si>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</si>
  <si>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</si>
  <si>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</si>
  <si>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</si>
  <si>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</si>
  <si>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</si>
  <si>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</si>
  <si>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</si>
  <si>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</si>
  <si>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</si>
  <si>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</si>
  <si>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</si>
  <si>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</si>
  <si>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</si>
  <si>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</si>
  <si>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</si>
  <si>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</si>
  <si>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</si>
  <si>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</si>
  <si>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</si>
  <si>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</si>
  <si>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</si>
  <si>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</si>
  <si>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</si>
  <si>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</si>
  <si>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</si>
  <si>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</si>
  <si>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</si>
  <si>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</si>
  <si>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</si>
  <si>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</si>
  <si>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</si>
  <si>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</si>
  <si>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</si>
  <si>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</si>
  <si>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</si>
  <si>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</si>
  <si>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</si>
  <si>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</si>
  <si>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</si>
  <si>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</si>
  <si>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</si>
  <si>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</si>
  <si>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</si>
  <si>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</si>
  <si>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</si>
  <si>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</si>
  <si>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</si>
  <si>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</si>
  <si>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</si>
  <si>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</si>
  <si>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</si>
  <si>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</si>
  <si>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</si>
  <si>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จังหวัดเชียงใหม่ สาขาจอมทอง</t>
  </si>
  <si>
    <t>นายวิโรจน์ ตาจาย</t>
  </si>
  <si>
    <t>3-5002-00389-45-9</t>
  </si>
  <si>
    <t>นางสาวกาญจนา อินต๊ะยศ</t>
  </si>
  <si>
    <t>1-5605-00004-95-5</t>
  </si>
  <si>
    <t>นายประสาน เย็นทรวง</t>
  </si>
  <si>
    <t>3-5099-00305-48-5</t>
  </si>
  <si>
    <t>นางสาวพรทิพย์ แสงจันทร์หรือวิธุรัตน์</t>
  </si>
  <si>
    <t>3-5012-01055-24-5</t>
  </si>
  <si>
    <t>2499(68) - รายงานผลสืบทรัพย์ ราย นายวิโรจน์ ตาจาย สาขาจอมทอง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</si>
</sst>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10" workbookViewId="0">
      <selection activeCell="C18" sqref="C18"/>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2499</v>
      </c>
    </row>
    <row r="2" spans="1:11">
      <c r="A2" s="143" t="s">
        <v>251</v>
      </c>
      <c r="B2" s="145" t="str">
        <f t="array" ref="B2">_xlfn.IFS(I1&lt;850,VLOOKUP(I1,[1]บังคับคดี!$B:$ZZ,60,0),AND(I1&gt;=850,I1&lt;1435),VLOOKUP(I1,'[1]บังคับคดีใหม่ ปี2563-2564'!$B:$ZZ,63,0),I1&gt;=1435,VLOOKUP(I1,'[1]สืบทรัพย์ ปี 2564-25666'!$B:$ZZ,71,0))</f>
        <v>นายวิโรจน์ ตาจาย</v>
      </c>
      <c r="C2" s="175" t="s">
        <v>73</v>
      </c>
      <c r="D2" s="145" t="str">
        <f t="array" ref="D2">_xlfn.IFS(I1&lt;850,VLOOKUP(I1,[1]บังคับคดี!$B:$ZZ,10,0),AND(I1&gt;=850,I1&lt;1435),VLOOKUP(I1,'[1]บังคับคดีใหม่ ปี2563-2564'!$B:$ZZ,11,0),I1&gt;=1435,VLOOKUP(I1,'[1]สืบทรัพย์ ปี 2564-25666'!$B:$ZZ,11,0))</f>
        <v>จอมทอง</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ธนาคารประชาชน</v>
      </c>
      <c r="C3" s="175" t="s">
        <v>208</v>
      </c>
      <c r="D3" s="147">
        <f t="array" ref="D3">_xlfn.IFS(I1&lt;850,VLOOKUP(I1,[1]บังคับคดี!$B:$ZZ,59,0),AND(I1&gt;=850,I1&lt;1435),VLOOKUP(I1,'[1]บังคับคดีใหม่ ปี2563-2564'!$B:$ZZ,64,0),I1&gt;=1435,VLOOKUP(I1,'[1]สืบทรัพย์ ปี 2564-25666'!$B:$ZZ,72,0))</f>
        <v>823760010138</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800054497907</v>
      </c>
      <c r="C4" s="176" t="s">
        <v>264</v>
      </c>
      <c r="D4" s="219">
        <v>241351</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ผบ.9136/2560</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ผบ.10028/2560</v>
      </c>
      <c r="I5" s="157" t="s">
        <v>257</v>
      </c>
    </row>
    <row r="6" spans="1:11">
      <c r="A6" s="153" t="s">
        <v>337</v>
      </c>
      <c r="B6" s="171">
        <v>105696.84</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352</v>
      </c>
      <c r="C12" s="203" t="s">
        <v>353</v>
      </c>
      <c r="D12" s="152"/>
      <c r="E12" s="158"/>
      <c r="F12" s="169"/>
      <c r="G12" s="152"/>
      <c r="I12" s="249" t="s">
        <v>242</v>
      </c>
      <c r="J12" s="249"/>
      <c r="K12" s="249"/>
    </row>
    <row r="13" spans="1:11" s="151" customFormat="1">
      <c r="A13" s="165" t="str">
        <f>IF(B14="","คู่สมรส","คู่สมรสจำเลยที่ 1")</f>
        <v>คู่สมรสจำเลยที่ 1</v>
      </c>
      <c r="B13" s="158" t="s">
        <v>354</v>
      </c>
      <c r="C13" s="203" t="s">
        <v>355</v>
      </c>
      <c r="D13" s="152"/>
      <c r="E13" s="158"/>
      <c r="F13" s="169"/>
      <c r="G13" s="152"/>
      <c r="I13" s="249"/>
      <c r="J13" s="249"/>
      <c r="K13" s="249"/>
    </row>
    <row r="14" spans="1:11" s="151" customFormat="1">
      <c r="A14" s="165" t="s">
        <v>212</v>
      </c>
      <c r="B14" s="158" t="s">
        <v>356</v>
      </c>
      <c r="C14" s="203" t="s">
        <v>357</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358</v>
      </c>
      <c r="C16" s="203" t="s">
        <v>359</v>
      </c>
      <c r="D16" s="152"/>
      <c r="E16" s="158"/>
      <c r="F16" s="169"/>
      <c r="G16" s="152"/>
      <c r="I16" s="166" t="s">
        <v>338</v>
      </c>
      <c r="J16" s="166"/>
      <c r="K16" s="166"/>
    </row>
    <row r="17" spans="1:12" s="151" customFormat="1">
      <c r="A17" s="165" t="s">
        <v>215</v>
      </c>
      <c r="B17" s="158" t="s">
        <v>152</v>
      </c>
      <c r="C17" s="203" t="s">
        <v>152</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2499 - รายงานผลสืบทรัพย์ ราย นายวิโรจน์ ตาจาย สาขาจอมทอง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8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2" t="str">
        <f>Sheet1!B2</f>
        <v>นายวิโรจน์ ตาจาย</v>
      </c>
      <c r="F4" s="272"/>
      <c r="G4" s="272"/>
      <c r="H4" s="272"/>
      <c r="I4" s="272"/>
      <c r="J4" s="272"/>
      <c r="K4" s="272"/>
      <c r="L4" s="272"/>
      <c r="M4" s="272"/>
      <c r="N4" s="272"/>
      <c r="O4" s="272"/>
      <c r="P4" s="272"/>
      <c r="Q4" s="272"/>
      <c r="R4" s="272"/>
      <c r="S4" s="272"/>
      <c r="T4" s="272"/>
      <c r="U4" s="252" t="s">
        <v>73</v>
      </c>
      <c r="V4" s="252"/>
      <c r="W4" s="272" t="str">
        <f>Sheet1!D2</f>
        <v>จอมทอง</v>
      </c>
      <c r="X4" s="272"/>
      <c r="Y4" s="272"/>
      <c r="Z4" s="272"/>
      <c r="AA4" s="272"/>
      <c r="AB4" s="272"/>
      <c r="AC4" s="272"/>
      <c r="AD4" s="272"/>
      <c r="AE4" s="272"/>
      <c r="AF4" s="272"/>
      <c r="AG4" s="272"/>
      <c r="AH4" s="272"/>
      <c r="AI4" s="272"/>
      <c r="AJ4" s="272"/>
      <c r="AK4" s="138"/>
      <c r="AL4" s="186" t="s">
        <v>261</v>
      </c>
      <c r="AM4" s="185" t="s">
        <v>360</v>
      </c>
      <c r="AO4" s="161" t="s">
        <v>241</v>
      </c>
      <c r="AP4" s="138"/>
      <c r="AQ4" s="138"/>
    </row>
    <row r="5" spans="1:43">
      <c r="A5" s="19" t="s">
        <v>206</v>
      </c>
      <c r="B5" s="137"/>
      <c r="D5" s="272" t="str">
        <f>Sheet1!B3</f>
        <v>ธนาคารประชาชน</v>
      </c>
      <c r="E5" s="272"/>
      <c r="F5" s="272"/>
      <c r="G5" s="272"/>
      <c r="H5" s="272"/>
      <c r="I5" s="272"/>
      <c r="J5" s="272"/>
      <c r="K5" s="272"/>
      <c r="L5" s="272"/>
      <c r="M5" s="272"/>
      <c r="N5" s="272"/>
      <c r="O5" s="272"/>
      <c r="P5" s="272"/>
      <c r="Q5" s="272"/>
      <c r="R5" s="272"/>
      <c r="S5" s="252" t="s">
        <v>208</v>
      </c>
      <c r="T5" s="252"/>
      <c r="U5" s="252"/>
      <c r="V5" s="252"/>
      <c r="W5" s="278">
        <f>IF(OR(Sheet1!D3=0,Sheet1!D3="-"),"-",Sheet1!D3)</f>
        <v>823760010138</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2499(68) - รายงานผลสืบทรัพย์ ราย นายวิโรจน์ ตาจาย สาขาจอมทอง (สืบรอบที่ 1) - ไม่พบทรัพย์</v>
      </c>
      <c r="AM5" s="138"/>
      <c r="AO5" s="162" t="s">
        <v>258</v>
      </c>
      <c r="AP5" s="138"/>
      <c r="AQ5" s="138"/>
    </row>
    <row r="6" spans="1:43">
      <c r="A6" s="19" t="s">
        <v>207</v>
      </c>
      <c r="B6" s="137"/>
      <c r="F6" s="273">
        <f>Sheet1!B4</f>
        <v>800054497907</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342</v>
      </c>
      <c r="AO6" s="162" t="s">
        <v>250</v>
      </c>
      <c r="AP6" s="138"/>
      <c r="AQ6" s="138"/>
    </row>
    <row r="7" spans="1:43">
      <c r="A7" s="19" t="s">
        <v>63</v>
      </c>
      <c r="B7" s="137"/>
      <c r="C7" s="272" t="str">
        <f>Sheet1!B5</f>
        <v>แขวงเชียงใหม่</v>
      </c>
      <c r="D7" s="272"/>
      <c r="E7" s="272"/>
      <c r="F7" s="272"/>
      <c r="G7" s="272"/>
      <c r="H7" s="272"/>
      <c r="I7" s="272"/>
      <c r="J7" s="272"/>
      <c r="K7" s="251" t="s">
        <v>209</v>
      </c>
      <c r="L7" s="251"/>
      <c r="M7" s="251"/>
      <c r="N7" s="251"/>
      <c r="O7" s="251"/>
      <c r="P7" s="251"/>
      <c r="Q7" s="279" t="str">
        <f>Sheet1!D5</f>
        <v>ผบ.9136/2560</v>
      </c>
      <c r="R7" s="279"/>
      <c r="S7" s="279"/>
      <c r="T7" s="279"/>
      <c r="U7" s="279"/>
      <c r="V7" s="279"/>
      <c r="W7" s="279"/>
      <c r="X7" s="250" t="s">
        <v>210</v>
      </c>
      <c r="Y7" s="250"/>
      <c r="Z7" s="250"/>
      <c r="AA7" s="250"/>
      <c r="AB7" s="250"/>
      <c r="AC7" s="250"/>
      <c r="AD7" s="279" t="str">
        <f>Sheet1!F5</f>
        <v>ผบ.10028/2560</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นายวิโรจน์ ตาจาย</v>
      </c>
      <c r="G9" s="258"/>
      <c r="H9" s="258"/>
      <c r="I9" s="258"/>
      <c r="J9" s="258"/>
      <c r="K9" s="258"/>
      <c r="L9" s="258"/>
      <c r="M9" s="258"/>
      <c r="N9" s="258"/>
      <c r="O9" s="258"/>
      <c r="P9" s="258"/>
      <c r="Q9" s="258"/>
      <c r="R9" s="258"/>
      <c r="S9" s="2" t="str">
        <f>Sheet1!A13</f>
        <v>คู่สมรสจำเลยที่ 1</v>
      </c>
      <c r="Y9" s="265" t="str">
        <f>Sheet1!B13</f>
        <v>นางสาวกาญจนา อินต๊ะยศ</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นายประสาน เย็นทรวง</v>
      </c>
      <c r="G10" s="258"/>
      <c r="H10" s="258"/>
      <c r="I10" s="258"/>
      <c r="J10" s="258"/>
      <c r="K10" s="258"/>
      <c r="L10" s="258"/>
      <c r="M10" s="258"/>
      <c r="N10" s="258"/>
      <c r="O10" s="258"/>
      <c r="P10" s="258"/>
      <c r="Q10" s="258"/>
      <c r="R10" s="258"/>
      <c r="S10" s="2" t="s">
        <v>214</v>
      </c>
      <c r="Y10" s="265" t="str">
        <f>Sheet1!B15</f>
        <v>-</v>
      </c>
      <c r="Z10" s="265"/>
      <c r="AA10" s="265"/>
      <c r="AB10" s="265"/>
      <c r="AC10" s="265"/>
      <c r="AD10" s="265"/>
      <c r="AE10" s="265"/>
      <c r="AF10" s="265"/>
      <c r="AG10" s="265"/>
      <c r="AH10" s="265"/>
      <c r="AI10" s="265"/>
      <c r="AJ10" s="265"/>
      <c r="AK10" s="138"/>
      <c r="AN10" s="138"/>
      <c r="AO10" s="164" t="s">
        <v>236</v>
      </c>
      <c r="AP10" s="138"/>
      <c r="AQ10" s="138"/>
    </row>
    <row r="11" spans="1:43" hidden="1">
      <c r="A11" s="19"/>
      <c r="B11" s="2" t="s">
        <v>213</v>
      </c>
      <c r="F11" s="258" t="str">
        <f>Sheet1!B16</f>
        <v>นางสาวพรทิพย์ แสงจันทร์หรือวิธุรัตน์</v>
      </c>
      <c r="G11" s="258"/>
      <c r="H11" s="258"/>
      <c r="I11" s="258"/>
      <c r="J11" s="258"/>
      <c r="K11" s="258"/>
      <c r="L11" s="258"/>
      <c r="M11" s="258"/>
      <c r="N11" s="258"/>
      <c r="O11" s="258"/>
      <c r="P11" s="258"/>
      <c r="Q11" s="258"/>
      <c r="R11" s="258"/>
      <c r="S11" s="2" t="s">
        <v>215</v>
      </c>
      <c r="Y11" s="265" t="str">
        <f>Sheet1!B17</f>
        <v>-</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zoomScale="126" zoomScaleNormal="100" zoomScaleSheetLayoutView="126" workbookViewId="0">
      <selection activeCell="AS13" sqref="AS13:AT13"/>
    </sheetView>
  </sheetViews>
  <sheetFormatPr defaultColWidth="8.8984375" defaultRowHeight="21"/>
  <cols>
    <col min="1" max="13" width="2" style="2" customWidth="1"/>
    <col min="14" max="14" width="2.59765625" style="2" customWidth="1"/>
    <col min="15"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348</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344</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349</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351</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ผบ.9136/2560 ในคดีหมายเลขแดงที่  ผบ.10028/2560 ลว.16 ตุลาคม 2560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12</v>
      </c>
      <c r="AV16" s="215" t="s">
        <v>335</v>
      </c>
    </row>
    <row r="17" spans="1:45">
      <c r="A17" s="188"/>
      <c r="B17" s="188"/>
      <c r="C17" s="258" t="str">
        <f>IF(AS17="","ซ่อนช่อง",CONCATENATE("1. ",VLOOKUP(AS17,Table1[#All],2,0)))</f>
        <v>1. นายวิโรจน์ ตาจาย</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3-5002-00389-45-9</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นางสาวกาญจนา อินต๊ะยศ</v>
      </c>
      <c r="D18" s="280"/>
      <c r="E18" s="280"/>
      <c r="F18" s="280"/>
      <c r="G18" s="280"/>
      <c r="H18" s="280"/>
      <c r="I18" s="280"/>
      <c r="J18" s="280"/>
      <c r="K18" s="280"/>
      <c r="L18" s="280"/>
      <c r="M18" s="280"/>
      <c r="N18" s="280"/>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1" t="str">
        <f>IF(AS18="","",VLOOKUP(AS18,Table1[#All],3,0))</f>
        <v>1-5605-00004-95-5</v>
      </c>
      <c r="AE18" s="281"/>
      <c r="AF18" s="281"/>
      <c r="AG18" s="281"/>
      <c r="AH18" s="281"/>
      <c r="AI18" s="281"/>
      <c r="AJ18" s="281"/>
      <c r="AK18" s="281"/>
      <c r="AL18" s="195"/>
      <c r="AM18" s="193"/>
      <c r="AN18" s="193"/>
      <c r="AO18" s="193"/>
      <c r="AP18" s="193"/>
      <c r="AQ18" s="193"/>
      <c r="AS18" s="197" t="s">
        <v>350</v>
      </c>
    </row>
    <row r="19" spans="1:45">
      <c r="A19" s="193"/>
      <c r="B19" s="193"/>
      <c r="C19" s="280" t="str">
        <f>IF(AS19="","ซ่อนช่อง",CONCATENATE("3. ",VLOOKUP(AS19,Table1[#All],2,0)))</f>
        <v>3. นายประสาน เย็นทรวง</v>
      </c>
      <c r="D19" s="280"/>
      <c r="E19" s="280"/>
      <c r="F19" s="280"/>
      <c r="G19" s="280"/>
      <c r="H19" s="280"/>
      <c r="I19" s="280"/>
      <c r="J19" s="280"/>
      <c r="K19" s="280"/>
      <c r="L19" s="280"/>
      <c r="M19" s="280"/>
      <c r="N19" s="280"/>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3-5099-00305-48-5</v>
      </c>
      <c r="AE19" s="281"/>
      <c r="AF19" s="281"/>
      <c r="AG19" s="281"/>
      <c r="AH19" s="281"/>
      <c r="AI19" s="281"/>
      <c r="AJ19" s="281"/>
      <c r="AK19" s="281"/>
      <c r="AL19" s="195"/>
      <c r="AM19" s="193"/>
      <c r="AN19" s="193"/>
      <c r="AO19" s="193"/>
      <c r="AP19" s="193"/>
      <c r="AQ19" s="193"/>
      <c r="AS19" s="197" t="s">
        <v>212</v>
      </c>
    </row>
    <row r="20" spans="1:45">
      <c r="A20" s="193"/>
      <c r="B20" s="193"/>
      <c r="C20" s="280" t="str">
        <f>IF(AS20="","ซ่อนช่อง",CONCATENATE("4. ",VLOOKUP(AS20,Table1[#All],2,0)))</f>
        <v>4. นางสาวพรทิพย์ แสงจันทร์หรือวิธุรัตน์</v>
      </c>
      <c r="D20" s="280"/>
      <c r="E20" s="280"/>
      <c r="F20" s="280"/>
      <c r="G20" s="280"/>
      <c r="H20" s="280"/>
      <c r="I20" s="280"/>
      <c r="J20" s="280"/>
      <c r="K20" s="280"/>
      <c r="L20" s="280"/>
      <c r="M20" s="280"/>
      <c r="N20" s="280"/>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3-5012-01055-24-5</v>
      </c>
      <c r="AE20" s="281"/>
      <c r="AF20" s="281"/>
      <c r="AG20" s="281"/>
      <c r="AH20" s="281"/>
      <c r="AI20" s="281"/>
      <c r="AJ20" s="281"/>
      <c r="AK20" s="281"/>
      <c r="AL20" s="195"/>
      <c r="AM20" s="193"/>
      <c r="AN20" s="193"/>
      <c r="AO20" s="193"/>
      <c r="AP20" s="193"/>
      <c r="AQ20" s="193"/>
      <c r="AS20" s="197" t="s">
        <v>213</v>
      </c>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311</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312</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c r="Y10" s="272"/>
      <c r="Z10" s="284" t="s">
        <v>270</v>
      </c>
      <c r="AA10" s="284"/>
      <c r="AB10" s="272"/>
      <c r="AC10" s="272"/>
      <c r="AD10" s="272"/>
      <c r="AE10" s="272"/>
      <c r="AF10" s="272"/>
      <c r="AG10" s="272"/>
      <c r="AH10" s="284" t="s">
        <v>313</v>
      </c>
      <c r="AI10" s="284"/>
      <c r="AJ10" s="272"/>
      <c r="AK10" s="272"/>
      <c r="AL10" s="272"/>
      <c r="AM10" s="272"/>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72">
        <f>Sheet1!D8</f>
        <v>28</v>
      </c>
      <c r="AH12" s="272"/>
      <c r="AI12" s="272"/>
      <c r="AJ12" s="2" t="s">
        <v>316</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317</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318</v>
      </c>
      <c r="D14" s="272" t="s">
        <v>344</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293</v>
      </c>
      <c r="AC14" s="272"/>
      <c r="AD14" s="272"/>
      <c r="AE14" s="272"/>
      <c r="AF14" s="272"/>
      <c r="AG14" s="272"/>
      <c r="AH14" s="272"/>
      <c r="AI14" s="272"/>
      <c r="AJ14" s="272"/>
      <c r="AK14" s="272"/>
      <c r="AL14" s="272"/>
      <c r="AM14" s="272"/>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ผบ.9136/2560 คดีหมายเลขแดงที่ ผบ.10028/2560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str">
        <f>CONCATENATE("1.  ",VLOOKUP(AN21,Table1[#All],2,0))</f>
        <v>1.  นายวิโรจน์ ตาจาย</v>
      </c>
      <c r="B21" s="188"/>
      <c r="C21" s="188"/>
      <c r="D21" s="188"/>
      <c r="E21" s="188"/>
      <c r="F21" s="188"/>
      <c r="G21" s="188"/>
      <c r="H21" s="188"/>
      <c r="I21" s="188"/>
      <c r="J21" s="188"/>
      <c r="K21" s="188"/>
      <c r="L21" s="188"/>
      <c r="M21" s="188"/>
      <c r="N21" s="188"/>
      <c r="O21" s="188"/>
      <c r="P21" s="188"/>
      <c r="Q21" s="284" t="s">
        <v>327</v>
      </c>
      <c r="R21" s="284"/>
      <c r="S21" s="284"/>
      <c r="T21" s="284"/>
      <c r="U21" s="284"/>
      <c r="V21" s="284"/>
      <c r="W21" s="284"/>
      <c r="X21" s="284"/>
      <c r="Y21" s="284"/>
      <c r="Z21" s="290" t="str">
        <f>VLOOKUP(AN21,Table1[#All],3,0)</f>
        <v>3-5002-00389-45-9</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2025-05-09T02:51:16Z</cp:lastPrinted>
  <dcterms:created xsi:type="dcterms:W3CDTF">2016-06-06T16:13:57Z</dcterms:created>
  <dcterms:modified xsi:type="dcterms:W3CDTF">2025-05-15T02:32:24Z</dcterms:modified>
</cp:coreProperties>
</file>