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1862-นายอานนท์ นิลสุวรรณ\"/>
    </mc:Choice>
  </mc:AlternateContent>
  <xr:revisionPtr revIDLastSave="0" documentId="8_{61409C1A-35F3-4788-9837-2EF1A451B51B}"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<sst xmlns="http://schemas.openxmlformats.org/spreadsheetml/2006/main" count="715" uniqueCount="359">
  <si>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</si>
  <si>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</si>
  <si>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</si>
  <si>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</si>
  <si>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</si>
  <si>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</si>
  <si>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</si>
  <si>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</si>
  <si>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</si>
  <si>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</si>
  <si>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</si>
  <si>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</si>
  <si>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</si>
  <si>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</si>
  <si>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</si>
  <si>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</si>
  <si>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</si>
  <si>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</si>
  <si>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</si>
  <si>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</si>
  <si>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</si>
  <si>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</si>
  <si>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</si>
  <si>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</si>
  <si>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</si>
  <si>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</si>
  <si>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</si>
  <si>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</si>
  <si>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</si>
  <si>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</si>
  <si>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</si>
  <si>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</si>
  <si>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</si>
  <si>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</si>
  <si>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</si>
  <si>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</si>
  <si>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</si>
  <si>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</si>
  <si>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</si>
  <si>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</si>
  <si>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</si>
  <si>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</si>
  <si>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</si>
  <si>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</si>
  <si>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</si>
  <si>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</si>
  <si>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</si>
  <si>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</si>
  <si>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</si>
  <si>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</si>
  <si>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</si>
  <si>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</si>
  <si>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</si>
  <si>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</si>
  <si>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</si>
  <si>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</si>
  <si>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</si>
  <si>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</si>
  <si>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</si>
  <si>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</si>
  <si>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</si>
  <si>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</si>
  <si>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</si>
  <si>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</si>
  <si>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</si>
  <si>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</si>
  <si>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</si>
  <si>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</si>
  <si>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</si>
  <si>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</si>
  <si>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</si>
  <si>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</si>
  <si>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</si>
  <si>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</si>
  <si>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</si>
  <si>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</si>
  <si>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</si>
  <si>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</si>
  <si>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</si>
  <si>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</si>
  <si>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</si>
  <si>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</si>
  <si>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</si>
  <si>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</si>
  <si>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</si>
  <si>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</si>
  <si>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</si>
  <si>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</si>
  <si>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</si>
  <si>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</si>
  <si>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</si>
  <si>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</si>
  <si>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</si>
  <si>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</si>
  <si>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</si>
  <si>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</si>
  <si>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</si>
  <si>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</si>
  <si>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</si>
  <si>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</si>
  <si>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</si>
  <si>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</si>
  <si>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</si>
  <si>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</si>
  <si>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</si>
  <si>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</si>
  <si>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</si>
  <si>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</si>
  <si>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</si>
  <si>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</si>
  <si>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</si>
  <si>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</si>
  <si>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</si>
  <si>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</si>
  <si>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</si>
  <si>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</si>
  <si>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</si>
  <si>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</si>
  <si>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</si>
  <si>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</si>
  <si>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</si>
  <si>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</si>
  <si>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</si>
  <si>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</si>
  <si>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</si>
  <si>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</si>
  <si>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</si>
  <si>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</si>
  <si>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</si>
  <si>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</si>
  <si>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</si>
  <si>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</si>
  <si>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</si>
  <si>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</si>
  <si>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</si>
  <si>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</si>
  <si>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</si>
  <si>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</si>
  <si>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</si>
  <si>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</si>
  <si>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</si>
  <si>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</si>
  <si>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</si>
  <si>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</si>
  <si>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</si>
  <si>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</si>
  <si>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</si>
  <si>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</si>
  <si>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</si>
  <si>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</si>
  <si>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</si>
  <si>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</si>
  <si>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</si>
  <si>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</si>
  <si>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</si>
  <si>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</si>
  <si>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</si>
  <si>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</si>
  <si>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</si>
  <si>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</si>
  <si>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</si>
  <si>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</si>
  <si>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</si>
  <si>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</si>
  <si>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</si>
  <si>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</si>
  <si>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</si>
  <si>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</si>
  <si>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</si>
  <si>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</si>
  <si>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</si>
  <si>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</si>
  <si>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</si>
  <si>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</si>
  <si>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</si>
  <si>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</si>
  <si>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</si>
  <si>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</si>
  <si>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</si>
  <si>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</si>
  <si>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</si>
  <si>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</si>
  <si>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</si>
  <si>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</si>
  <si>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</si>
  <si>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</si>
  <si>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</si>
  <si>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</si>
  <si>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</si>
  <si>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</si>
  <si>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</si>
  <si>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</si>
  <si>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</si>
  <si>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</si>
  <si>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</si>
  <si>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</si>
  <si>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</si>
  <si>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</si>
  <si>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</si>
  <si>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</si>
  <si>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</si>
  <si>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</si>
  <si>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</si>
  <si>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</si>
  <si>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</si>
  <si>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</si>
  <si>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</si>
  <si>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</si>
  <si>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</si>
  <si>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</si>
  <si>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</si>
  <si>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</si>
  <si>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</si>
  <si>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</si>
  <si>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</si>
  <si>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</si>
  <si>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</si>
  <si>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</si>
  <si>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</si>
  <si>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</si>
  <si>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</si>
  <si>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</si>
  <si>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</si>
  <si>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</si>
  <si>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</si>
  <si>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</si>
  <si>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</si>
  <si>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</si>
  <si>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</si>
  <si>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</si>
  <si>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</si>
  <si>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</si>
  <si>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</si>
  <si>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</si>
  <si>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</si>
  <si>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</si>
  <si>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</si>
  <si>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</si>
  <si>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</si>
  <si>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</si>
  <si>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</si>
  <si>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</si>
  <si>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</si>
  <si>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</si>
  <si>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</si>
  <si>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</si>
  <si>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</si>
  <si>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</si>
  <si>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</si>
  <si>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</si>
  <si>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</si>
  <si>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</si>
  <si>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</si>
  <si>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</si>
  <si>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</si>
  <si>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</si>
  <si>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</si>
  <si>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</si>
  <si>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</si>
  <si>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</si>
  <si>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</si>
  <si>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</si>
  <si>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</si>
  <si>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</si>
  <si>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</si>
  <si>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</si>
  <si>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</si>
  <si>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</si>
  <si>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</si>
  <si>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</si>
  <si>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</si>
  <si>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</si>
  <si>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</si>
  <si>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</si>
  <si>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</si>
  <si>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</si>
  <si>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</si>
  <si>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</si>
  <si>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</si>
  <si>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</si>
  <si>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</si>
  <si>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</si>
  <si>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</si>
  <si>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</si>
  <si>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</si>
  <si>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</si>
  <si>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</si>
  <si>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</si>
  <si>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</si>
  <si>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</si>
  <si>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</si>
  <si>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</si>
  <si>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</si>
  <si>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</si>
  <si>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</si>
  <si>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</si>
  <si>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</si>
  <si>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</si>
  <si>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</si>
  <si>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</si>
  <si>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</si>
  <si>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</si>
  <si>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</si>
  <si>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</si>
  <si>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</si>
  <si>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</si>
  <si>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</si>
  <si>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</si>
  <si>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</si>
  <si>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</si>
  <si>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</si>
  <si>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</si>
  <si>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</si>
  <si>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</si>
  <si>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</si>
  <si>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</si>
  <si>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</si>
  <si>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</si>
  <si>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</si>
  <si>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</si>
  <si>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</si>
  <si>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</si>
  <si>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</si>
  <si>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</si>
  <si>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</si>
  <si>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</si>
  <si>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</si>
  <si>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</si>
  <si>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</si>
  <si>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</si>
  <si>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</si>
  <si>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</si>
  <si>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</si>
  <si>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</si>
  <si>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</si>
  <si>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</si>
  <si>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</si>
  <si>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</si>
  <si>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</si>
  <si>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</si>
  <si>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</si>
  <si>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</si>
  <si>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</si>
  <si>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</si>
  <si>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</si>
  <si>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</si>
  <si>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</si>
  <si>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</si>
  <si>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</si>
  <si>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</si>
  <si>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นายอานนท์ นิลสุวรรณ</t>
  </si>
  <si>
    <t>นางสาวภัตร์วลันต์ มานะศรีสุกิจ</t>
  </si>
  <si>
    <t>ว่าที่ร้อยตรีพิธิวัฒน์ วิรากานต์กุล</t>
  </si>
  <si>
    <t>1-5099-00108-88-8</t>
  </si>
  <si>
    <t>1-5099-00183-19-7</t>
  </si>
  <si>
    <t>3-5019-00550-67-9</t>
  </si>
  <si>
    <t>1862(68) - รายงานผลสืบทรัพย์ ราย นายอานนท์ นิลสุวรรณ สาขาเซ็นทรัล แอร์พอร์ต พลาซ่า เชียงใหม่ (สืบรอบที่ 1) - ไม่พบทรัพย์</t>
  </si>
  <si>
    <t xml:space="preserve">จังหวัดเชียงใหม่  </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</si>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</sst>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C16" sqref="C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1862</v>
      </c>
    </row>
    <row r="2" spans="1:11">
      <c r="A2" s="143" t="s">
        <v>251</v>
      </c>
      <c r="B2" s="145" t="str">
        <f t="array" ref="B2">_xlfn.IFS(I1&lt;850,VLOOKUP(I1,[1]บังคับคดี!$B:$ZZ,60,0),AND(I1&gt;=850,I1&lt;1435),VLOOKUP(I1,'[1]บังคับคดีใหม่ ปี2563-2564'!$B:$ZZ,63,0),I1&gt;=1435,VLOOKUP(I1,'[1]สืบทรัพย์ ปี 2564-25666'!$B:$ZZ,71,0))</f>
        <v>นายอานนท์ นิลสุวรรณ</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800085642497</v>
      </c>
      <c r="C4" s="176" t="s">
        <v>264</v>
      </c>
      <c r="D4" s="219">
        <v>243045</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ผบE781/2565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ผบE3283/2565</v>
      </c>
      <c r="I5" s="157" t="s">
        <v>257</v>
      </c>
    </row>
    <row r="6" spans="1:11">
      <c r="A6" s="153" t="s">
        <v>336</v>
      </c>
      <c r="B6" s="171">
        <v>74478.929999999993</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353</v>
      </c>
      <c r="D12" s="152"/>
      <c r="E12" s="158"/>
      <c r="F12" s="169"/>
      <c r="G12" s="152"/>
      <c r="I12" s="249" t="s">
        <v>242</v>
      </c>
      <c r="J12" s="249"/>
      <c r="K12" s="249"/>
    </row>
    <row r="13" spans="1:11" s="151" customFormat="1">
      <c r="A13" s="165" t="str">
        <f>IF(B14="","คู่สมรส","คู่สมรสจำเลยที่ 1")</f>
        <v>คู่สมรสจำเลยที่ 1</v>
      </c>
      <c r="B13" s="158" t="s">
        <v>351</v>
      </c>
      <c r="C13" s="203" t="s">
        <v>354</v>
      </c>
      <c r="D13" s="152"/>
      <c r="E13" s="158"/>
      <c r="F13" s="169"/>
      <c r="G13" s="152"/>
      <c r="I13" s="249"/>
      <c r="J13" s="249"/>
      <c r="K13" s="249"/>
    </row>
    <row r="14" spans="1:11" s="151" customFormat="1">
      <c r="A14" s="165" t="s">
        <v>212</v>
      </c>
      <c r="B14" s="158" t="s">
        <v>352</v>
      </c>
      <c r="C14" s="203" t="s">
        <v>355</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c r="C16" s="203"/>
      <c r="D16" s="152"/>
      <c r="E16" s="158"/>
      <c r="F16" s="169"/>
      <c r="G16" s="152"/>
      <c r="I16" s="166" t="s">
        <v>337</v>
      </c>
      <c r="J16" s="166"/>
      <c r="K16" s="166"/>
    </row>
    <row r="17" spans="1:12" s="151" customFormat="1">
      <c r="A17" s="165" t="s">
        <v>215</v>
      </c>
      <c r="B17" s="158"/>
      <c r="C17" s="203"/>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1862 - รายงานผลสืบทรัพย์ ราย นายอานนท์ นิลสุวรรณ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นายอานนท์ นิลสุวรรณ</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261</v>
      </c>
      <c r="AM4" s="185" t="s">
        <v>356</v>
      </c>
      <c r="AO4" s="161" t="s">
        <v>241</v>
      </c>
      <c r="AP4" s="138"/>
      <c r="AQ4" s="138"/>
    </row>
    <row r="5" spans="1:43">
      <c r="A5" s="19" t="s">
        <v>206</v>
      </c>
      <c r="B5" s="137"/>
      <c r="D5" s="272" t="str">
        <f>Sheet1!B3</f>
        <v>สินเชื่อธนาคารประชาชน</v>
      </c>
      <c r="E5" s="272"/>
      <c r="F5" s="272"/>
      <c r="G5" s="272"/>
      <c r="H5" s="272"/>
      <c r="I5" s="272"/>
      <c r="J5" s="272"/>
      <c r="K5" s="272"/>
      <c r="L5" s="272"/>
      <c r="M5" s="272"/>
      <c r="N5" s="272"/>
      <c r="O5" s="272"/>
      <c r="P5" s="272"/>
      <c r="Q5" s="272"/>
      <c r="R5" s="272"/>
      <c r="S5" s="252" t="s">
        <v>208</v>
      </c>
      <c r="T5" s="252"/>
      <c r="U5" s="252"/>
      <c r="V5" s="252"/>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1862(68) - รายงานผลสืบทรัพย์ ราย นายอานนท์ นิลสุวรรณ สาขาเซ็นทรัล แอร์พอร์ต พลาซ่า เชียงใหม่ (สืบรอบที่ 1) - ไม่พบทรัพย์</v>
      </c>
      <c r="AM5" s="138"/>
      <c r="AO5" s="162" t="s">
        <v>258</v>
      </c>
      <c r="AP5" s="138"/>
      <c r="AQ5" s="138"/>
    </row>
    <row r="6" spans="1:43">
      <c r="A6" s="19" t="s">
        <v>207</v>
      </c>
      <c r="B6" s="137"/>
      <c r="F6" s="273">
        <f>Sheet1!B4</f>
        <v>800085642497</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แขวงเชียงใหม่</v>
      </c>
      <c r="D7" s="272"/>
      <c r="E7" s="272"/>
      <c r="F7" s="272"/>
      <c r="G7" s="272"/>
      <c r="H7" s="272"/>
      <c r="I7" s="272"/>
      <c r="J7" s="272"/>
      <c r="K7" s="251" t="s">
        <v>209</v>
      </c>
      <c r="L7" s="251"/>
      <c r="M7" s="251"/>
      <c r="N7" s="251"/>
      <c r="O7" s="251"/>
      <c r="P7" s="251"/>
      <c r="Q7" s="279" t="str">
        <f>Sheet1!D5</f>
        <v>ผบE781/2565</v>
      </c>
      <c r="R7" s="279"/>
      <c r="S7" s="279"/>
      <c r="T7" s="279"/>
      <c r="U7" s="279"/>
      <c r="V7" s="279"/>
      <c r="W7" s="279"/>
      <c r="X7" s="250" t="s">
        <v>210</v>
      </c>
      <c r="Y7" s="250"/>
      <c r="Z7" s="250"/>
      <c r="AA7" s="250"/>
      <c r="AB7" s="250"/>
      <c r="AC7" s="250"/>
      <c r="AD7" s="279" t="str">
        <f>Sheet1!F5</f>
        <v>ผบE3283/2565</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นายอานนท์ นิลสุวรรณ</v>
      </c>
      <c r="G9" s="258"/>
      <c r="H9" s="258"/>
      <c r="I9" s="258"/>
      <c r="J9" s="258"/>
      <c r="K9" s="258"/>
      <c r="L9" s="258"/>
      <c r="M9" s="258"/>
      <c r="N9" s="258"/>
      <c r="O9" s="258"/>
      <c r="P9" s="258"/>
      <c r="Q9" s="258"/>
      <c r="R9" s="258"/>
      <c r="S9" s="2" t="str">
        <f>Sheet1!A13</f>
        <v>คู่สมรสจำเลยที่ 1</v>
      </c>
      <c r="Y9" s="265" t="str">
        <f>Sheet1!B13</f>
        <v>นางสาวภัตร์วลันต์ มานะศรีสุกิจ</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ว่าที่ร้อยตรีพิธิวัฒน์ วิรากานต์กุล</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f>Sheet1!B16</f>
        <v>0</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ซ่อนช่อง</v>
      </c>
      <c r="B29" s="254"/>
      <c r="C29" s="254"/>
      <c r="D29" s="254"/>
      <c r="E29" s="254"/>
      <c r="F29" s="254"/>
      <c r="G29" s="253" t="s">
        <v>234</v>
      </c>
      <c r="H29" s="253"/>
      <c r="I29" s="253"/>
      <c r="J29" s="253"/>
      <c r="K29" s="253"/>
      <c r="L29" s="253"/>
      <c r="M29" s="253"/>
      <c r="N29" s="253"/>
      <c r="O29" s="253"/>
      <c r="P29" s="253"/>
      <c r="Q29" s="253"/>
      <c r="R29" s="253"/>
      <c r="S29" s="253"/>
      <c r="T29" s="256" t="e">
        <f>VLOOKUP(A29,Sheet1!A11:G31,4,0)</f>
        <v>#N/A</v>
      </c>
      <c r="U29" s="256"/>
      <c r="V29" s="256"/>
      <c r="W29" s="256"/>
      <c r="X29" s="257" t="e">
        <f>IF(OR(T29="ไม่พบ",T29="-"),"-",VLOOKUP(A29,Sheet1!A11:G31,5,0))</f>
        <v>#N/A</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37" zoomScale="126" zoomScaleNormal="100" zoomScaleSheetLayoutView="126" workbookViewId="0">
      <selection activeCell="AS13" sqref="AS13:AT13"/>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357</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ผบE781/2565 ในคดีหมายเลขแดงที่  ผบE3283/2565 ลว.6 มิถุนายน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13</v>
      </c>
      <c r="AV16" s="215" t="s">
        <v>334</v>
      </c>
    </row>
    <row r="17" spans="1:45">
      <c r="A17" s="188"/>
      <c r="B17" s="188"/>
      <c r="C17" s="258" t="str">
        <f>IF(AS17="","ซ่อนช่อง",CONCATENATE("1. ",VLOOKUP(AS17,Table1[#All],2,0)))</f>
        <v>1. นายอานนท์ นิลสุวรรณ</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1-5099-00108-88-8</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นางสาวภัตร์วลันต์ มานะศรีสุกิจ</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1-5099-00183-19-7</v>
      </c>
      <c r="AE18" s="281"/>
      <c r="AF18" s="281"/>
      <c r="AG18" s="281"/>
      <c r="AH18" s="281"/>
      <c r="AI18" s="281"/>
      <c r="AJ18" s="281"/>
      <c r="AK18" s="281"/>
      <c r="AL18" s="195"/>
      <c r="AM18" s="193"/>
      <c r="AN18" s="193"/>
      <c r="AO18" s="193"/>
      <c r="AP18" s="193"/>
      <c r="AQ18" s="193"/>
      <c r="AS18" s="197" t="s">
        <v>349</v>
      </c>
    </row>
    <row r="19" spans="1:45">
      <c r="A19" s="193"/>
      <c r="B19" s="193"/>
      <c r="C19" s="280" t="str">
        <f>IF(AS19="","ซ่อนช่อง",CONCATENATE("3. ",VLOOKUP(AS19,Table1[#All],2,0)))</f>
        <v>3. ว่าที่ร้อยตรีพิธิวัฒน์ วิรากานต์กุล</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3-5019-00550-67-9</v>
      </c>
      <c r="AE19" s="281"/>
      <c r="AF19" s="281"/>
      <c r="AG19" s="281"/>
      <c r="AH19" s="281"/>
      <c r="AI19" s="281"/>
      <c r="AJ19" s="281"/>
      <c r="AK19" s="281"/>
      <c r="AL19" s="195"/>
      <c r="AM19" s="193"/>
      <c r="AN19" s="193"/>
      <c r="AO19" s="193"/>
      <c r="AP19" s="193"/>
      <c r="AQ19" s="193"/>
      <c r="AS19" s="197" t="s">
        <v>212</v>
      </c>
    </row>
    <row r="20" spans="1:45" hidden="1">
      <c r="A20" s="193"/>
      <c r="B20" s="193"/>
      <c r="C20" s="280" t="str">
        <f>IF(AS20="","ซ่อนช่อง",CONCATENATE("4. ",VLOOKUP(AS20,Table1[#All],2,0)))</f>
        <v>ซ่อนช่อง</v>
      </c>
      <c r="D20" s="280"/>
      <c r="E20" s="280"/>
      <c r="F20" s="280"/>
      <c r="G20" s="280"/>
      <c r="H20" s="280"/>
      <c r="I20" s="280"/>
      <c r="J20" s="280"/>
      <c r="K20" s="280"/>
      <c r="L20" s="280"/>
      <c r="M20" s="280"/>
      <c r="N20" s="280"/>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1" t="str">
        <f>IF(AS20="","",VLOOKUP(AS20,Table1[#All],3,0))</f>
        <v/>
      </c>
      <c r="AE20" s="281"/>
      <c r="AF20" s="281"/>
      <c r="AG20" s="281"/>
      <c r="AH20" s="281"/>
      <c r="AI20" s="281"/>
      <c r="AJ20" s="281"/>
      <c r="AK20" s="281"/>
      <c r="AL20" s="195"/>
      <c r="AM20" s="193"/>
      <c r="AN20" s="193"/>
      <c r="AO20" s="193"/>
      <c r="AP20" s="193"/>
      <c r="AQ20" s="193"/>
      <c r="AS20" s="197"/>
    </row>
    <row r="21" spans="1:45" hidden="1">
      <c r="A21" s="193"/>
      <c r="B21" s="193"/>
      <c r="C21" s="280" t="str">
        <f>IF(AS21="","ซ่อนช่อง",CONCATENATE("5. ",VLOOKUP(AS21,Table1[#All],2,0)))</f>
        <v>ซ่อนช่อง</v>
      </c>
      <c r="D21" s="280"/>
      <c r="E21" s="280"/>
      <c r="F21" s="280"/>
      <c r="G21" s="280"/>
      <c r="H21" s="280"/>
      <c r="I21" s="280"/>
      <c r="J21" s="280"/>
      <c r="K21" s="280"/>
      <c r="L21" s="280"/>
      <c r="M21" s="280"/>
      <c r="N21" s="280"/>
      <c r="O21" s="194"/>
      <c r="P21" s="193" t="str">
        <f t="shared" si="2"/>
        <v/>
      </c>
      <c r="Q21" s="193"/>
      <c r="R21" s="193"/>
      <c r="S21" s="193"/>
      <c r="T21" s="193"/>
      <c r="U21" s="193"/>
      <c r="V21" s="193"/>
      <c r="W21" s="193" t="str">
        <f t="shared" si="3"/>
        <v/>
      </c>
      <c r="X21" s="193"/>
      <c r="Y21" s="193"/>
      <c r="Z21" s="193"/>
      <c r="AA21" s="193"/>
      <c r="AB21" s="193"/>
      <c r="AC21" s="193"/>
      <c r="AD21" s="281" t="str">
        <f>IF(AS21="","",VLOOKUP(AS21,Table1[#All],3,0))</f>
        <v/>
      </c>
      <c r="AE21" s="281"/>
      <c r="AF21" s="281"/>
      <c r="AG21" s="281"/>
      <c r="AH21" s="281"/>
      <c r="AI21" s="281"/>
      <c r="AJ21" s="281"/>
      <c r="AK21" s="281"/>
      <c r="AL21" s="195"/>
      <c r="AM21" s="193"/>
      <c r="AN21" s="193"/>
      <c r="AO21" s="193"/>
      <c r="AP21" s="193"/>
      <c r="AQ21" s="193"/>
      <c r="AS21" s="197"/>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3    ราย</v>
      </c>
    </row>
    <row r="47" spans="1:45">
      <c r="A47" s="2" t="s">
        <v>301</v>
      </c>
    </row>
    <row r="48" spans="1:45">
      <c r="A48" s="2" t="s">
        <v>302</v>
      </c>
      <c r="V48" s="2" t="s">
        <v>306</v>
      </c>
    </row>
    <row r="49" spans="1:12">
      <c r="C49" s="2" t="s">
        <v>303</v>
      </c>
    </row>
    <row r="50" spans="1:12" ht="13.2" customHeight="1">
      <c r="B50" s="188"/>
      <c r="C50" s="188"/>
      <c r="D50" s="188"/>
      <c r="E50" s="188"/>
      <c r="F50" s="188"/>
      <c r="G50" s="188"/>
      <c r="H50" s="188"/>
      <c r="I50" s="188"/>
    </row>
    <row r="51" spans="1:12">
      <c r="A51" s="2" t="s">
        <v>304</v>
      </c>
    </row>
    <row r="52" spans="1:12">
      <c r="A52" s="2" t="s">
        <v>305</v>
      </c>
    </row>
    <row r="53" spans="1:12">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4" zoomScale="90" zoomScaleNormal="100" zoomScaleSheetLayoutView="90" zoomScalePageLayoutView="85" workbookViewId="0">
      <selection activeCell="AB14" sqref="AB14:AM14"/>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358</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ผบE781/2565 คดีหมายเลขแดงที่ ผบE3283/2565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นายอานนท์ นิลสุวรรณ</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1-5099-00108-88-8</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2025-05-17T06:53:10Z</cp:lastPrinted>
  <dcterms:created xsi:type="dcterms:W3CDTF">2016-06-06T16:13:57Z</dcterms:created>
  <dcterms:modified xsi:type="dcterms:W3CDTF">2025-07-26T07:45:53Z</dcterms:modified>
</cp:coreProperties>
</file>