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ออฟ\2697-นายวิมนต์ ใจอ่อน\"/>
    </mc:Choice>
  </mc:AlternateContent>
  <xr:revisionPtr revIDLastSave="0" documentId="13_ncr:1_{E38687EF-9A2E-47EC-8C73-9A5B288BAF08}"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<sst xmlns="http://schemas.openxmlformats.org/spreadsheetml/2006/main" count="724" uniqueCount="365">
  <si>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</si>
  <si>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</si>
  <si>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</si>
  <si>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</si>
  <si>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</si>
  <si>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</si>
  <si>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</si>
  <si>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</si>
  <si>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</si>
  <si>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</si>
  <si>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</si>
  <si>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</si>
  <si>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</si>
  <si>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</si>
  <si>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</si>
  <si>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</si>
  <si>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</si>
  <si>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</si>
  <si>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</si>
  <si>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</si>
  <si>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</si>
  <si>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</si>
  <si>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</si>
  <si>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</si>
  <si>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</si>
  <si>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</si>
  <si>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</si>
  <si>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</si>
  <si>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</si>
  <si>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</si>
  <si>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</si>
  <si>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</si>
  <si>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</si>
  <si>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</si>
  <si>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</si>
  <si>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</si>
  <si>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</si>
  <si>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</si>
  <si>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</si>
  <si>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</si>
  <si>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</si>
  <si>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</si>
  <si>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</si>
  <si>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</si>
  <si>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</si>
  <si>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</si>
  <si>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</si>
  <si>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</si>
  <si>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</si>
  <si>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</si>
  <si>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</si>
  <si>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</si>
  <si>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</si>
  <si>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</si>
  <si>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</si>
  <si>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</si>
  <si>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</si>
  <si>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</si>
  <si>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</si>
  <si>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</si>
  <si>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</si>
  <si>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</si>
  <si>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</si>
  <si>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</si>
  <si>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</si>
  <si>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</si>
  <si>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</si>
  <si>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</si>
  <si>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</si>
  <si>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</si>
  <si>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</si>
  <si>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</si>
  <si>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</si>
  <si>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</si>
  <si>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</si>
  <si>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</si>
  <si>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</si>
  <si>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</si>
  <si>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</si>
  <si>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</si>
  <si>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</si>
  <si>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</si>
  <si>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</si>
  <si>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</si>
  <si>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</si>
  <si>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</si>
  <si>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</si>
  <si>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</si>
  <si>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</si>
  <si>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</si>
  <si>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</si>
  <si>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</si>
  <si>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</si>
  <si>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</si>
  <si>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</si>
  <si>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</si>
  <si>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</si>
  <si>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</si>
  <si>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</si>
  <si>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</si>
  <si>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</si>
  <si>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</si>
  <si>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</si>
  <si>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</si>
  <si>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</si>
  <si>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</si>
  <si>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</si>
  <si>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</si>
  <si>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</si>
  <si>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</si>
  <si>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</si>
  <si>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</si>
  <si>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</si>
  <si>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</si>
  <si>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</si>
  <si>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</si>
  <si>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</si>
  <si>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</si>
  <si>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</si>
  <si>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</si>
  <si>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</si>
  <si>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</si>
  <si>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</si>
  <si>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</si>
  <si>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</si>
  <si>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</si>
  <si>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</si>
  <si>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</si>
  <si>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</si>
  <si>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</si>
  <si>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</si>
  <si>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</si>
  <si>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</si>
  <si>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</si>
  <si>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</si>
  <si>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</si>
  <si>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</si>
  <si>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</si>
  <si>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</si>
  <si>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</si>
  <si>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</si>
  <si>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</si>
  <si>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</si>
  <si>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</si>
  <si>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</si>
  <si>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</si>
  <si>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</si>
  <si>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</si>
  <si>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</si>
  <si>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</si>
  <si>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</si>
  <si>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</si>
  <si>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</si>
  <si>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</si>
  <si>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</si>
  <si>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</si>
  <si>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</si>
  <si>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</si>
  <si>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</si>
  <si>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</si>
  <si>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</si>
  <si>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</si>
  <si>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</si>
  <si>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</si>
  <si>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</si>
  <si>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</si>
  <si>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</si>
  <si>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</si>
  <si>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</si>
  <si>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</si>
  <si>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</si>
  <si>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</si>
  <si>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</si>
  <si>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</si>
  <si>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</si>
  <si>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</si>
  <si>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</si>
  <si>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</si>
  <si>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</si>
  <si>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</si>
  <si>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</si>
  <si>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</si>
  <si>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</si>
  <si>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</si>
  <si>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</si>
  <si>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</si>
  <si>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</si>
  <si>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</si>
  <si>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</si>
  <si>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</si>
  <si>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</si>
  <si>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</si>
  <si>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</si>
  <si>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</si>
  <si>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</si>
  <si>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</si>
  <si>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</si>
  <si>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</si>
  <si>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</si>
  <si>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</si>
  <si>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</si>
  <si>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</si>
  <si>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</si>
  <si>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</si>
  <si>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</si>
  <si>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</si>
  <si>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</si>
  <si>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</si>
  <si>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</si>
  <si>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</si>
  <si>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</si>
  <si>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</si>
  <si>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</si>
  <si>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</si>
  <si>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</si>
  <si>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</si>
  <si>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</si>
  <si>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</si>
  <si>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</si>
  <si>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</si>
  <si>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</si>
  <si>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</si>
  <si>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</si>
  <si>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</si>
  <si>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</si>
  <si>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</si>
  <si>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</si>
  <si>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</si>
  <si>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</si>
  <si>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</si>
  <si>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</si>
  <si>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</si>
  <si>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</si>
  <si>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</si>
  <si>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</si>
  <si>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</si>
  <si>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</si>
  <si>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</si>
  <si>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</si>
  <si>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</si>
  <si>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</si>
  <si>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</si>
  <si>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</si>
  <si>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</si>
  <si>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</si>
  <si>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</si>
  <si>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</si>
  <si>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</si>
  <si>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</si>
  <si>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</si>
  <si>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</si>
  <si>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</si>
  <si>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</si>
  <si>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</si>
  <si>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</si>
  <si>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</si>
  <si>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</si>
  <si>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</si>
  <si>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</si>
  <si>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</si>
  <si>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</si>
  <si>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</si>
  <si>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</si>
  <si>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</si>
  <si>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</si>
  <si>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</si>
  <si>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</si>
  <si>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</si>
  <si>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</si>
  <si>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</si>
  <si>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</si>
  <si>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</si>
  <si>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</si>
  <si>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</si>
  <si>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</si>
  <si>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</si>
  <si>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</si>
  <si>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</si>
  <si>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</si>
  <si>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</si>
  <si>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</si>
  <si>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</si>
  <si>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</si>
  <si>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</si>
  <si>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</si>
  <si>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</si>
  <si>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</si>
  <si>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</si>
  <si>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</si>
  <si>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</si>
  <si>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</si>
  <si>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</si>
  <si>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</si>
  <si>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</si>
  <si>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</si>
  <si>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</si>
  <si>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</si>
  <si>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</si>
  <si>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</si>
  <si>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</si>
  <si>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</si>
  <si>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</si>
  <si>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</si>
  <si>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</si>
  <si>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</si>
  <si>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</si>
  <si>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</si>
  <si>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</si>
  <si>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</si>
  <si>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</si>
  <si>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</si>
  <si>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</si>
  <si>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</si>
  <si>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</si>
  <si>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</si>
  <si>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</si>
  <si>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</si>
  <si>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</si>
  <si>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</si>
  <si>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</si>
  <si>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</si>
  <si>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</si>
  <si>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</si>
  <si>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</si>
  <si>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</si>
  <si>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</si>
  <si>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</si>
  <si>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</si>
  <si>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</si>
  <si>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</si>
  <si>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</si>
  <si>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</si>
  <si>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</si>
  <si>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</si>
  <si>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</si>
  <si>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</si>
  <si>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</si>
  <si>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</si>
  <si>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จังหวัดเชียงใหม่ สาขาสารภี</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</si>
  <si>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</si>
  <si>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</si>
  <si>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</si>
  <si>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</si>
  <si>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</si>
  <si>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</si>
  <si>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</si>
  <si>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</si>
  <si>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</si>
  <si>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</si>
  <si>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</si>
  <si>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3-5012-01042-91-7</t>
  </si>
  <si>
    <t>1-5002-00009-06-4</t>
  </si>
  <si>
    <t>1-5002-00167-59-0</t>
  </si>
  <si>
    <t>นายวิมนต์ ใจอ่อน</t>
  </si>
  <si>
    <t>นายวิรัตน์ โยรภัตร</t>
  </si>
  <si>
    <t>นางสุธัญญ โยรภัตร</t>
  </si>
  <si>
    <t xml:space="preserve">โฉนดเลขที่ 1061 ต.ท่าเผา อ.แม่แจ่ม จ.เชียงใหม่
โฉนดเลขที่ 8320 ต.ท่าเผา อ.แม่แจ่ม จ.เชียงใหม่ </t>
  </si>
  <si>
    <t>โฉนดเลขที่ 6185 ต.ท่าเผา อ.แม่แจ่ม จ.เชียงใหม่
โฉนดเลขที่ 6186 ต.ท่าเผา อ.แม่แจ่ม จ.เชียงใหม่
โฉนดเลขที่ 5325 ต.ช่างเคิ่ง อ.แม่แจ่ม จ.เชียงใหม่
น.ส.3 24 ต.ท่าเผา อ.แม่แจ่ม จ.เชียงใหม่</t>
  </si>
  <si>
    <t>276.250
499,200</t>
  </si>
  <si>
    <t>116,600
213,400
292,500</t>
  </si>
  <si>
    <t>โฉนดเลขที่ 1061 หน้าสำรวจ 76 เลขที่ดิน 11 ต.ท่าเผา อ.แม่แจ่ม จ.เชียงใหม่</t>
  </si>
  <si>
    <t>2697(67) - รายงานผลสืบทรัพย์ ราย นายวิมนต์ ใจอ่อน สาขาแม่แจ่ม (สืบรอบที่ 1)</t>
  </si>
  <si>
    <t>นายอัครชัย จันทร์ขอนแก่น</t>
  </si>
  <si>
    <t>3-5603-00285-73-6</t>
  </si>
  <si>
    <t>มีนาคม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</si>
</sst>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9">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0" fontId="3" fillId="0" borderId="3" xfId="0" applyFont="1" applyBorder="1" applyAlignment="1">
      <alignment horizontal="center" vertical="top" wrapText="1"/>
    </xf>
    <xf numFmtId="0" fontId="3" fillId="0" borderId="3" xfId="0" applyFont="1" applyBorder="1" applyAlignment="1">
      <alignment horizontal="left" vertical="top" wrapText="1"/>
    </xf>
    <xf numFmtId="0" fontId="3" fillId="0" borderId="3" xfId="0" applyFont="1" applyBorder="1" applyAlignment="1">
      <alignment vertical="top" wrapText="1"/>
    </xf>
    <xf numFmtId="43" fontId="3" fillId="0" borderId="3" xfId="1" applyFont="1" applyBorder="1" applyAlignment="1">
      <alignment horizontal="righ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v>243276</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v>243088</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cell r="CI365"/>
          <cell r="CJ365"/>
          <cell r="CK365"/>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v>7</v>
          </cell>
          <cell r="BR1006">
            <v>2567</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v>8</v>
          </cell>
          <cell r="BQ1120">
            <v>7</v>
          </cell>
          <cell r="BR1120">
            <v>2567</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cell r="CK1120"/>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t="str">
            <v>ผบ.11117</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t="str">
            <v>ผบ.3166</v>
          </cell>
          <cell r="W1151">
            <v>2563</v>
          </cell>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t="str">
            <v>ผบ.4486</v>
          </cell>
          <cell r="W1158">
            <v>2562</v>
          </cell>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Q1172"/>
          <cell r="R1172"/>
          <cell r="S1172" t="str">
            <v>แขวงเชียงใหม่</v>
          </cell>
          <cell r="T1172" t="str">
            <v>ผบE3222</v>
          </cell>
          <cell r="U1172" t="str">
            <v>2565</v>
          </cell>
          <cell r="V1172" t="str">
            <v>ผบE5803</v>
          </cell>
          <cell r="W1172">
            <v>2565</v>
          </cell>
          <cell r="X1172">
            <v>15</v>
          </cell>
          <cell r="Y1172">
            <v>8</v>
          </cell>
          <cell r="Z1172">
            <v>2565</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นางอัมพร แสนใจ</v>
          </cell>
          <cell r="BM1172">
            <v>888165010013</v>
          </cell>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ผบE08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แขวงเชียงใหม่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แขวงเชียงใหม่</v>
          </cell>
          <cell r="T1683" t="str">
            <v>ผบE1572</v>
          </cell>
          <cell r="U1683">
            <v>2565</v>
          </cell>
          <cell r="V1683" t="str">
            <v>ผบE2607</v>
          </cell>
          <cell r="W1683">
            <v>2565</v>
          </cell>
          <cell r="X1683">
            <v>11</v>
          </cell>
          <cell r="Y1683">
            <v>5</v>
          </cell>
          <cell r="Z1683">
            <v>2565</v>
          </cell>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t="str">
            <v>ผบE3616</v>
          </cell>
          <cell r="W1688">
            <v>2566</v>
          </cell>
          <cell r="X1688"/>
          <cell r="Y1688"/>
          <cell r="Z1688"/>
          <cell r="AA1688">
            <v>23</v>
          </cell>
          <cell r="AB1688">
            <v>5</v>
          </cell>
          <cell r="AC1688">
            <v>2566</v>
          </cell>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cell r="D1731"/>
          <cell r="E1731"/>
          <cell r="F1731"/>
          <cell r="G1731">
            <v>800075486517</v>
          </cell>
          <cell r="H1731" t="str">
            <v>นาย</v>
          </cell>
          <cell r="I1731" t="str">
            <v>ไชยยันต์</v>
          </cell>
          <cell r="J1731" t="str">
            <v>ยาพรม</v>
          </cell>
          <cell r="K1731"/>
          <cell r="L1731" t="str">
            <v>ไชยปราการ</v>
          </cell>
          <cell r="M1731" t="str">
            <v>เชียงใหม่ 2</v>
          </cell>
          <cell r="N1731">
            <v>8</v>
          </cell>
          <cell r="O1731"/>
          <cell r="P1731"/>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AA1731"/>
          <cell r="AB1731"/>
          <cell r="AC1731"/>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t="str">
            <v>สืบทรัพย์</v>
          </cell>
          <cell r="BC1731"/>
          <cell r="BD1731"/>
          <cell r="BE1731"/>
          <cell r="BF1731"/>
          <cell r="BG1731"/>
          <cell r="BH1731"/>
          <cell r="BI1731"/>
          <cell r="BJ1731"/>
          <cell r="BK1731"/>
          <cell r="BL1731" t="str">
            <v>นายไชยยันต์ ยาพรม</v>
          </cell>
          <cell r="BM1731">
            <v>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P1777"/>
          <cell r="Q1777"/>
          <cell r="R1777"/>
          <cell r="S1777" t="str">
            <v>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O1778"/>
          <cell r="P1778"/>
          <cell r="Q1778"/>
          <cell r="R1778"/>
          <cell r="S1778" t="str">
            <v>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O1779"/>
          <cell r="P1779"/>
          <cell r="Q1779"/>
          <cell r="R1779"/>
          <cell r="S1779" t="str">
            <v>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O1780"/>
          <cell r="P1780"/>
          <cell r="Q1780"/>
          <cell r="R1780"/>
          <cell r="S1780" t="str">
            <v>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O1781"/>
          <cell r="P1781"/>
          <cell r="Q1781"/>
          <cell r="R1781"/>
          <cell r="S1781" t="str">
            <v>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O1782"/>
          <cell r="P1782"/>
          <cell r="Q1782"/>
          <cell r="R1782"/>
          <cell r="S1782" t="str">
            <v>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O1783"/>
          <cell r="P1783"/>
          <cell r="Q1783"/>
          <cell r="R1783"/>
          <cell r="S1783" t="str">
            <v>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O1784"/>
          <cell r="P1784"/>
          <cell r="Q1784"/>
          <cell r="R1784"/>
          <cell r="S1784" t="str">
            <v>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v>1784</v>
          </cell>
          <cell r="D1789"/>
          <cell r="E1789"/>
          <cell r="F1789"/>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O1789"/>
          <cell r="P1789"/>
          <cell r="Q1789"/>
          <cell r="R1789"/>
          <cell r="S1789" t="str">
            <v>แขวงเชียงใหม่</v>
          </cell>
          <cell r="T1789" t="str">
            <v>ผบE5353</v>
          </cell>
          <cell r="U1789">
            <v>2565</v>
          </cell>
          <cell r="V1789" t="str">
            <v>ผบE311</v>
          </cell>
          <cell r="W1789">
            <v>2566</v>
          </cell>
          <cell r="X1789">
            <v>23</v>
          </cell>
          <cell r="Y1789">
            <v>1</v>
          </cell>
          <cell r="Z1789">
            <v>2566</v>
          </cell>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นายพรมงคล ตาแก้ว</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2633</v>
          </cell>
          <cell r="C1790">
            <v>1785</v>
          </cell>
          <cell r="D1790"/>
          <cell r="E1790"/>
          <cell r="F1790"/>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O1790"/>
          <cell r="P1790"/>
          <cell r="Q1790"/>
          <cell r="R1790"/>
          <cell r="S1790" t="str">
            <v>จังหวัดเชียงใหม่</v>
          </cell>
          <cell r="T1790" t="str">
            <v>ผบ1244</v>
          </cell>
          <cell r="U1790">
            <v>2561</v>
          </cell>
          <cell r="V1790" t="str">
            <v>ผบ1730</v>
          </cell>
          <cell r="W1790">
            <v>2561</v>
          </cell>
          <cell r="X1790"/>
          <cell r="Y1790"/>
          <cell r="Z1790"/>
          <cell r="AA1790">
            <v>26</v>
          </cell>
          <cell r="AB1790">
            <v>7</v>
          </cell>
          <cell r="AC1790">
            <v>2561</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นางสาวนันทิยา นวฐิติกุล</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2634</v>
          </cell>
          <cell r="C1791">
            <v>1786</v>
          </cell>
          <cell r="D1791"/>
          <cell r="E1791"/>
          <cell r="F1791"/>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O1791"/>
          <cell r="P1791"/>
          <cell r="Q1791"/>
          <cell r="R1791"/>
          <cell r="S1791" t="str">
            <v>แขวงเชียงใหม่</v>
          </cell>
          <cell r="T1791" t="str">
            <v>ผบ.4830</v>
          </cell>
          <cell r="U1791">
            <v>2562</v>
          </cell>
          <cell r="V1791" t="str">
            <v>ผบ.4990</v>
          </cell>
          <cell r="W1791">
            <v>2562</v>
          </cell>
          <cell r="X1791"/>
          <cell r="Y1791"/>
          <cell r="Z1791"/>
          <cell r="AA1791">
            <v>16</v>
          </cell>
          <cell r="AB1791">
            <v>6</v>
          </cell>
          <cell r="AC1791">
            <v>2562</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นายณัฐวัฒน์ วรเมธากร</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2635</v>
          </cell>
          <cell r="C1792">
            <v>1787</v>
          </cell>
          <cell r="D1792"/>
          <cell r="E1792"/>
          <cell r="F1792"/>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Q1792"/>
          <cell r="R1792"/>
          <cell r="S1792" t="str">
            <v>แขวงเชียงใหม่</v>
          </cell>
          <cell r="T1792" t="str">
            <v>ผบE9605</v>
          </cell>
          <cell r="U1792">
            <v>2566</v>
          </cell>
          <cell r="V1792" t="str">
            <v>ผบE10980</v>
          </cell>
          <cell r="W1792">
            <v>2566</v>
          </cell>
          <cell r="X1792"/>
          <cell r="Y1792"/>
          <cell r="Z1792"/>
          <cell r="AA1792">
            <v>17</v>
          </cell>
          <cell r="AB1792">
            <v>11</v>
          </cell>
          <cell r="AC1792">
            <v>2566</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นายดาวชัย สุกันทา</v>
          </cell>
          <cell r="BM1792">
            <v>888166010339</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2636</v>
          </cell>
          <cell r="C1793">
            <v>1788</v>
          </cell>
          <cell r="D1793"/>
          <cell r="E1793"/>
          <cell r="F1793"/>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O1793"/>
          <cell r="P1793"/>
          <cell r="Q1793"/>
          <cell r="R1793"/>
          <cell r="S1793" t="str">
            <v>จังหวัดฮอด</v>
          </cell>
          <cell r="T1793" t="str">
            <v>ผบE715</v>
          </cell>
          <cell r="U1793">
            <v>2566</v>
          </cell>
          <cell r="V1793" t="str">
            <v>ผบE898</v>
          </cell>
          <cell r="W1793">
            <v>2566</v>
          </cell>
          <cell r="X1793"/>
          <cell r="Y1793"/>
          <cell r="Z1793"/>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นายทีแป จารุเมธาวี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2637</v>
          </cell>
          <cell r="C1794">
            <v>1789</v>
          </cell>
          <cell r="D1794"/>
          <cell r="E1794"/>
          <cell r="F1794"/>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O1794"/>
          <cell r="P1794"/>
          <cell r="Q1794"/>
          <cell r="R1794"/>
          <cell r="S1794" t="str">
            <v>จังหวัดเชียงใหม่</v>
          </cell>
          <cell r="T1794" t="str">
            <v>ผบE1518</v>
          </cell>
          <cell r="U1794">
            <v>2566</v>
          </cell>
          <cell r="V1794" t="str">
            <v>ผบE1902</v>
          </cell>
          <cell r="W1794">
            <v>2566</v>
          </cell>
          <cell r="X1794">
            <v>16</v>
          </cell>
          <cell r="Y1794">
            <v>10</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นายสุขคำ ป๊อกแก้ว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2638</v>
          </cell>
          <cell r="C1795">
            <v>1790</v>
          </cell>
          <cell r="D1795"/>
          <cell r="E1795"/>
          <cell r="F1795"/>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O1795"/>
          <cell r="P1795"/>
          <cell r="Q1795"/>
          <cell r="R1795"/>
          <cell r="S1795" t="str">
            <v>จังหวัดฮอด</v>
          </cell>
          <cell r="T1795" t="str">
            <v>ผบE707</v>
          </cell>
          <cell r="U1795">
            <v>2566</v>
          </cell>
          <cell r="V1795" t="str">
            <v>ผบE897</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นายยุทรพัทธ์ พรพชรเดช</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2639</v>
          </cell>
          <cell r="C1796">
            <v>1791</v>
          </cell>
          <cell r="D1796"/>
          <cell r="E1796"/>
          <cell r="F1796"/>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O1796"/>
          <cell r="P1796"/>
          <cell r="Q1796"/>
          <cell r="R1796"/>
          <cell r="S1796" t="str">
            <v>จังหวัดฮอด</v>
          </cell>
          <cell r="T1796" t="str">
            <v>ผบE720</v>
          </cell>
          <cell r="U1796">
            <v>2566</v>
          </cell>
          <cell r="V1796" t="str">
            <v>ผบE904</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นางสาวชุลีมาส บุญเทียม</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2640</v>
          </cell>
          <cell r="C1797">
            <v>1792</v>
          </cell>
          <cell r="D1797"/>
          <cell r="E1797"/>
          <cell r="F1797"/>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O1797"/>
          <cell r="P1797"/>
          <cell r="Q1797"/>
          <cell r="R1797"/>
          <cell r="S1797" t="str">
            <v>แขวงเชียงใหม่</v>
          </cell>
          <cell r="T1797" t="str">
            <v>ผบE6890</v>
          </cell>
          <cell r="U1797">
            <v>2566</v>
          </cell>
          <cell r="V1797" t="str">
            <v>ผบE11045</v>
          </cell>
          <cell r="W1797">
            <v>2566</v>
          </cell>
          <cell r="X1797">
            <v>20</v>
          </cell>
          <cell r="Y1797">
            <v>11</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นายณัฐวุฒิ สุนันตา</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2641</v>
          </cell>
          <cell r="C1798">
            <v>1793</v>
          </cell>
          <cell r="D1798"/>
          <cell r="E1798"/>
          <cell r="F1798"/>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O1798"/>
          <cell r="P1798"/>
          <cell r="Q1798"/>
          <cell r="R1798"/>
          <cell r="S1798" t="str">
            <v>จังหวัดฮอด</v>
          </cell>
          <cell r="T1798" t="str">
            <v>ผบE710</v>
          </cell>
          <cell r="U1798">
            <v>2566</v>
          </cell>
          <cell r="V1798" t="str">
            <v>ผบE901</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นายสุทัศน์ ยงศักดิ์วัฒน์</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2642</v>
          </cell>
          <cell r="C1799">
            <v>1794</v>
          </cell>
          <cell r="D1799"/>
          <cell r="E1799"/>
          <cell r="F1799"/>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O1799"/>
          <cell r="P1799"/>
          <cell r="Q1799"/>
          <cell r="R1799"/>
          <cell r="S1799" t="str">
            <v>จังหวัดฮอด</v>
          </cell>
          <cell r="T1799" t="str">
            <v>ผบE719</v>
          </cell>
          <cell r="U1799">
            <v>2566</v>
          </cell>
          <cell r="V1799" t="str">
            <v>ผบE899</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นางสาวจันทร์ เป็งติ๊บ</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2643</v>
          </cell>
          <cell r="C1800">
            <v>1795</v>
          </cell>
          <cell r="D1800"/>
          <cell r="E1800"/>
          <cell r="F1800"/>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cell r="P1800"/>
          <cell r="Q1800"/>
          <cell r="R1800"/>
          <cell r="S1800" t="str">
            <v>จังหวัดฮอด</v>
          </cell>
          <cell r="T1800" t="str">
            <v>ผบE712</v>
          </cell>
          <cell r="U1800">
            <v>2566</v>
          </cell>
          <cell r="V1800" t="str">
            <v>ผบE902</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นางสาวนันทัชพร ไหวยะ</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2644</v>
          </cell>
          <cell r="C1801">
            <v>1796</v>
          </cell>
          <cell r="D1801"/>
          <cell r="E1801"/>
          <cell r="F1801"/>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cell r="P1801"/>
          <cell r="Q1801"/>
          <cell r="R1801"/>
          <cell r="S1801" t="str">
            <v>จังหวัดฮอด</v>
          </cell>
          <cell r="T1801" t="str">
            <v>ผบE856</v>
          </cell>
          <cell r="U1801">
            <v>2566</v>
          </cell>
          <cell r="V1801" t="str">
            <v>ผบE1101</v>
          </cell>
          <cell r="W1801">
            <v>2566</v>
          </cell>
          <cell r="X1801">
            <v>18</v>
          </cell>
          <cell r="Y1801">
            <v>9</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นายสุวิวัตร พุทธา</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2645</v>
          </cell>
          <cell r="C1802">
            <v>1797</v>
          </cell>
          <cell r="D1802"/>
          <cell r="E1802"/>
          <cell r="F1802"/>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O1802"/>
          <cell r="P1802"/>
          <cell r="Q1802"/>
          <cell r="R1802"/>
          <cell r="S1802" t="str">
            <v>จังหวัดฮอด</v>
          </cell>
          <cell r="T1802" t="str">
            <v>ผบE718</v>
          </cell>
          <cell r="U1802">
            <v>2566</v>
          </cell>
          <cell r="V1802" t="str">
            <v>ผบE903</v>
          </cell>
          <cell r="W1802">
            <v>2566</v>
          </cell>
          <cell r="X1802">
            <v>26</v>
          </cell>
          <cell r="Y1802">
            <v>7</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นางธารารัตน์ ดีคำ</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2646</v>
          </cell>
          <cell r="C1803">
            <v>1798</v>
          </cell>
          <cell r="D1803"/>
          <cell r="E1803"/>
          <cell r="F1803"/>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O1803"/>
          <cell r="P1803"/>
          <cell r="Q1803"/>
          <cell r="R1803"/>
          <cell r="S1803" t="str">
            <v>แขวงเชียงใหม่</v>
          </cell>
          <cell r="T1803" t="str">
            <v>ผบE6885</v>
          </cell>
          <cell r="U1803">
            <v>2566</v>
          </cell>
          <cell r="V1803" t="str">
            <v>ผบE8677</v>
          </cell>
          <cell r="W1803">
            <v>2566</v>
          </cell>
          <cell r="X1803">
            <v>25</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นางคริษฐา พัฒนไพรงาม</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2647</v>
          </cell>
          <cell r="C1804">
            <v>1799</v>
          </cell>
          <cell r="D1804"/>
          <cell r="E1804"/>
          <cell r="F1804"/>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O1804"/>
          <cell r="P1804"/>
          <cell r="Q1804"/>
          <cell r="R1804"/>
          <cell r="S1804" t="str">
            <v>จังหวัดฮอด</v>
          </cell>
          <cell r="T1804" t="str">
            <v>ผบE854</v>
          </cell>
          <cell r="U1804">
            <v>2566</v>
          </cell>
          <cell r="V1804" t="str">
            <v>ผบE1100</v>
          </cell>
          <cell r="W1804">
            <v>2566</v>
          </cell>
          <cell r="X1804">
            <v>18</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นายบุญมา วนาเดชสกุล</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2648</v>
          </cell>
          <cell r="C1805">
            <v>1800</v>
          </cell>
          <cell r="D1805"/>
          <cell r="E1805"/>
          <cell r="F1805"/>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O1805"/>
          <cell r="P1805"/>
          <cell r="Q1805"/>
          <cell r="R1805"/>
          <cell r="S1805" t="str">
            <v>จังหวัดฮอด</v>
          </cell>
          <cell r="T1805" t="str">
            <v>ผบE800</v>
          </cell>
          <cell r="U1805">
            <v>2565</v>
          </cell>
          <cell r="V1805" t="str">
            <v>ผบE900</v>
          </cell>
          <cell r="W1805">
            <v>2565</v>
          </cell>
          <cell r="X1805">
            <v>22</v>
          </cell>
          <cell r="Y1805">
            <v>11</v>
          </cell>
          <cell r="Z1805">
            <v>2565</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นางธีธิดา มาคำ</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2649</v>
          </cell>
          <cell r="C1806">
            <v>1801</v>
          </cell>
          <cell r="D1806"/>
          <cell r="E1806"/>
          <cell r="F1806"/>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O1806"/>
          <cell r="P1806"/>
          <cell r="Q1806"/>
          <cell r="R1806"/>
          <cell r="S1806" t="str">
            <v>แขวงเชียงใหม่</v>
          </cell>
          <cell r="T1806" t="str">
            <v>ผบE1469</v>
          </cell>
          <cell r="U1806">
            <v>2566</v>
          </cell>
          <cell r="V1806" t="str">
            <v>ผบE5007</v>
          </cell>
          <cell r="W1806">
            <v>2566</v>
          </cell>
          <cell r="X1806">
            <v>26</v>
          </cell>
          <cell r="Y1806">
            <v>6</v>
          </cell>
          <cell r="Z1806">
            <v>2566</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นางสุนทรี พานิชเจริญ</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2650</v>
          </cell>
          <cell r="C1807">
            <v>1802</v>
          </cell>
          <cell r="D1807"/>
          <cell r="E1807"/>
          <cell r="F1807"/>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O1807"/>
          <cell r="P1807"/>
          <cell r="Q1807"/>
          <cell r="R1807"/>
          <cell r="S1807" t="str">
            <v>แขวงเชียงใหม่</v>
          </cell>
          <cell r="T1807" t="str">
            <v>ผบE8963</v>
          </cell>
          <cell r="U1807">
            <v>2566</v>
          </cell>
          <cell r="V1807" t="str">
            <v>ผบE260</v>
          </cell>
          <cell r="W1807">
            <v>2567</v>
          </cell>
          <cell r="X1807">
            <v>16</v>
          </cell>
          <cell r="Y1807">
            <v>1</v>
          </cell>
          <cell r="Z1807">
            <v>2567</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นางอารี เนตรคำยวง</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2651</v>
          </cell>
          <cell r="C1808">
            <v>1802</v>
          </cell>
          <cell r="D1808"/>
          <cell r="E1808"/>
          <cell r="F1808"/>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Q1808"/>
          <cell r="R1808"/>
          <cell r="S1808" t="str">
            <v>แขวงเชียงใหม่</v>
          </cell>
          <cell r="T1808" t="str">
            <v>ผบE8962</v>
          </cell>
          <cell r="U1808">
            <v>2566</v>
          </cell>
          <cell r="V1808" t="str">
            <v>ผบE11123</v>
          </cell>
          <cell r="W1808">
            <v>2566</v>
          </cell>
          <cell r="X1808"/>
          <cell r="Y1808"/>
          <cell r="Z1808"/>
          <cell r="AA1808">
            <v>21</v>
          </cell>
          <cell r="AB1808">
            <v>11</v>
          </cell>
          <cell r="AC1808">
            <v>2566</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นายธนัช สุวรรณโฉม</v>
          </cell>
          <cell r="BM1808">
            <v>888166010308</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2652</v>
          </cell>
          <cell r="C1809">
            <v>1803</v>
          </cell>
          <cell r="D1809"/>
          <cell r="E1809"/>
          <cell r="F1809"/>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X1809"/>
          <cell r="Y1809"/>
          <cell r="Z1809"/>
          <cell r="AA1809">
            <v>28</v>
          </cell>
          <cell r="AB1809">
            <v>1</v>
          </cell>
          <cell r="AC1809">
            <v>2563</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นางสาวนฤมล พรมเทศ</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2653</v>
          </cell>
          <cell r="C1810">
            <v>1804</v>
          </cell>
          <cell r="D1810"/>
          <cell r="E1810"/>
          <cell r="F1810"/>
          <cell r="G1810"/>
          <cell r="H1810" t="str">
            <v>นาย</v>
          </cell>
          <cell r="I1810" t="str">
            <v>สถาร</v>
          </cell>
          <cell r="J1810" t="str">
            <v>อินเป็ง</v>
          </cell>
          <cell r="K1810" t="str">
            <v>3-5015-00448-25-7</v>
          </cell>
          <cell r="L1810" t="str">
            <v>บิ๊กซี หางดง</v>
          </cell>
          <cell r="M1810" t="str">
            <v>เชียงใหม่ 3</v>
          </cell>
          <cell r="N1810">
            <v>8</v>
          </cell>
          <cell r="O1810"/>
          <cell r="P1810"/>
          <cell r="Q1810"/>
          <cell r="R1810"/>
          <cell r="S1810" t="str">
            <v>แขวงเชียงใหม่</v>
          </cell>
          <cell r="T1810" t="str">
            <v>ผบE320</v>
          </cell>
          <cell r="U1810">
            <v>2566</v>
          </cell>
          <cell r="V1810" t="str">
            <v>ผบE3636</v>
          </cell>
          <cell r="W1810">
            <v>2566</v>
          </cell>
          <cell r="X1810"/>
          <cell r="Y1810"/>
          <cell r="Z1810"/>
          <cell r="AA1810">
            <v>23</v>
          </cell>
          <cell r="AB1810">
            <v>5</v>
          </cell>
          <cell r="AC1810">
            <v>2566</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นายสถาร อินเป็ง</v>
          </cell>
          <cell r="BM1810">
            <v>800100167538</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O1811"/>
          <cell r="P1811"/>
          <cell r="Q1811"/>
          <cell r="R1811"/>
          <cell r="S1811" t="str">
            <v>แขวงเชียงใหม่</v>
          </cell>
          <cell r="T1811" t="str">
            <v>ผบE545</v>
          </cell>
          <cell r="U1811">
            <v>2563</v>
          </cell>
          <cell r="V1811" t="str">
            <v>ผบE1066</v>
          </cell>
          <cell r="W1811">
            <v>2563</v>
          </cell>
          <cell r="X1811">
            <v>21</v>
          </cell>
          <cell r="Y1811">
            <v>9</v>
          </cell>
          <cell r="Z1811">
            <v>2563</v>
          </cell>
          <cell r="AA1811"/>
          <cell r="AB1811"/>
          <cell r="AC1811"/>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นายอุทัย ภู่ภักดี</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O1812"/>
          <cell r="P1812"/>
          <cell r="Q1812"/>
          <cell r="R1812"/>
          <cell r="S1812" t="str">
            <v>จังหวัดเชียงใหม่</v>
          </cell>
          <cell r="T1812" t="str">
            <v>ผบ 1375</v>
          </cell>
          <cell r="U1812">
            <v>2563</v>
          </cell>
          <cell r="V1812" t="str">
            <v>ผบ 2547</v>
          </cell>
          <cell r="W1812">
            <v>2563</v>
          </cell>
          <cell r="X1812"/>
          <cell r="Y1812"/>
          <cell r="Z1812"/>
          <cell r="AA1812">
            <v>19</v>
          </cell>
          <cell r="AB1812">
            <v>10</v>
          </cell>
          <cell r="AC1812">
            <v>2563</v>
          </cell>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พ.อ.อ.หรือนายไกรธวัช วิริยะ</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2656</v>
          </cell>
          <cell r="C1813">
            <v>1807</v>
          </cell>
          <cell r="D1813"/>
          <cell r="E1813"/>
          <cell r="F1813"/>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O1813"/>
          <cell r="P1813"/>
          <cell r="Q1813"/>
          <cell r="R1813"/>
          <cell r="S1813" t="str">
            <v>แขวงเชียงใหม่</v>
          </cell>
          <cell r="T1813" t="str">
            <v>ผบE7795</v>
          </cell>
          <cell r="U1813">
            <v>2565</v>
          </cell>
          <cell r="V1813" t="str">
            <v>ผบE809</v>
          </cell>
          <cell r="W1813">
            <v>2566</v>
          </cell>
          <cell r="X1813">
            <v>7</v>
          </cell>
          <cell r="Y1813">
            <v>2</v>
          </cell>
          <cell r="Z1813">
            <v>2566</v>
          </cell>
          <cell r="AA1813"/>
          <cell r="AB1813"/>
          <cell r="AC1813"/>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นายอมร ไทยกรณ์</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2657</v>
          </cell>
          <cell r="C1814">
            <v>1808</v>
          </cell>
          <cell r="D1814"/>
          <cell r="E1814"/>
          <cell r="F1814"/>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O1814"/>
          <cell r="P1814"/>
          <cell r="Q1814"/>
          <cell r="R1814"/>
          <cell r="S1814" t="str">
            <v>แขวงเชียงใหม่</v>
          </cell>
          <cell r="T1814" t="str">
            <v>ผบ.9763</v>
          </cell>
          <cell r="U1814">
            <v>2558</v>
          </cell>
          <cell r="V1814" t="str">
            <v>ผบ.10218</v>
          </cell>
          <cell r="W1814">
            <v>2558</v>
          </cell>
          <cell r="X1814"/>
          <cell r="Y1814"/>
          <cell r="Z1814"/>
          <cell r="AA1814">
            <v>25</v>
          </cell>
          <cell r="AB1814">
            <v>12</v>
          </cell>
          <cell r="AC1814">
            <v>2558</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นางสาวไข่มุกหรือพภัสสรณ์ เมฆโปธิ</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2658</v>
          </cell>
          <cell r="C1815">
            <v>1809</v>
          </cell>
          <cell r="D1815"/>
          <cell r="E1815"/>
          <cell r="F1815"/>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P1815"/>
          <cell r="Q1815"/>
          <cell r="R1815"/>
          <cell r="S1815" t="str">
            <v>แขวงเชียงใหม่</v>
          </cell>
          <cell r="T1815" t="str">
            <v>ผบ.4089</v>
          </cell>
          <cell r="U1815">
            <v>2562</v>
          </cell>
          <cell r="V1815" t="str">
            <v>ผบ.4887</v>
          </cell>
          <cell r="W1815">
            <v>2562</v>
          </cell>
          <cell r="X1815"/>
          <cell r="Y1815"/>
          <cell r="Z1815"/>
          <cell r="AA1815">
            <v>15</v>
          </cell>
          <cell r="AB1815">
            <v>6</v>
          </cell>
          <cell r="AC1815">
            <v>2562</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นายณัฐกานต์ เครือฟู</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2659</v>
          </cell>
          <cell r="C1816">
            <v>1810</v>
          </cell>
          <cell r="D1816">
            <v>13</v>
          </cell>
          <cell r="E1816">
            <v>6</v>
          </cell>
          <cell r="F1816">
            <v>2567</v>
          </cell>
          <cell r="G1816"/>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O1816"/>
          <cell r="P1816"/>
          <cell r="Q1816"/>
          <cell r="R1816"/>
          <cell r="S1816" t="str">
            <v>แขวงเชียงดาว</v>
          </cell>
          <cell r="T1816" t="str">
            <v>ผบE871</v>
          </cell>
          <cell r="U1816">
            <v>2566</v>
          </cell>
          <cell r="V1816" t="str">
            <v>ผบE951</v>
          </cell>
          <cell r="W1816">
            <v>2566</v>
          </cell>
          <cell r="X1816">
            <v>4</v>
          </cell>
          <cell r="Y1816">
            <v>8</v>
          </cell>
          <cell r="Z1816">
            <v>2566</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นางสาวชุติมา ศรีนวลโครต</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Q1817"/>
          <cell r="R1817"/>
          <cell r="S1817" t="str">
            <v>แขวงเชียงใหม่</v>
          </cell>
          <cell r="T1817" t="str">
            <v>ผบE3554</v>
          </cell>
          <cell r="U1817">
            <v>2565</v>
          </cell>
          <cell r="V1817" t="str">
            <v>ผบE5840</v>
          </cell>
          <cell r="W1817">
            <v>2565</v>
          </cell>
          <cell r="X1817">
            <v>15</v>
          </cell>
          <cell r="Y1817">
            <v>8</v>
          </cell>
          <cell r="Z1817">
            <v>2565</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นายชัยรัช พงศ์ปัน</v>
          </cell>
          <cell r="BM1817">
            <v>883265010387</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O1818"/>
          <cell r="P1818"/>
          <cell r="Q1818"/>
          <cell r="R1818"/>
          <cell r="S1818" t="str">
            <v>แขวงเชียงใหม่</v>
          </cell>
          <cell r="T1818" t="str">
            <v>ผบE384</v>
          </cell>
          <cell r="U1818">
            <v>2566</v>
          </cell>
          <cell r="V1818" t="str">
            <v>ผบE2276</v>
          </cell>
          <cell r="W1818">
            <v>2566</v>
          </cell>
          <cell r="X1818"/>
          <cell r="Y1818"/>
          <cell r="Z1818"/>
          <cell r="AA1818">
            <v>24</v>
          </cell>
          <cell r="AB1818">
            <v>4</v>
          </cell>
          <cell r="AC1818">
            <v>2566</v>
          </cell>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นางสาวเบญจรักษ์ หน่อตุ้ย</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O1819"/>
          <cell r="P1819"/>
          <cell r="Q1819"/>
          <cell r="R1819"/>
          <cell r="S1819" t="str">
            <v>จังหวัดฮอด</v>
          </cell>
          <cell r="T1819" t="str">
            <v>ผบE794</v>
          </cell>
          <cell r="U1819">
            <v>2565</v>
          </cell>
          <cell r="V1819" t="str">
            <v>ผบE957</v>
          </cell>
          <cell r="W1819">
            <v>2565</v>
          </cell>
          <cell r="X1819">
            <v>13</v>
          </cell>
          <cell r="Y1819">
            <v>12</v>
          </cell>
          <cell r="Z1819">
            <v>2565</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t="str">
            <v>คำสั่งสืบทรัพย์วันที่ 13/06/2567//รายงานวันที่ 27/7/2567</v>
          </cell>
          <cell r="BC1819"/>
          <cell r="BD1819"/>
          <cell r="BE1819"/>
          <cell r="BF1819"/>
          <cell r="BG1819"/>
          <cell r="BH1819"/>
          <cell r="BI1819"/>
          <cell r="BJ1819"/>
          <cell r="BK1819"/>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O1820"/>
          <cell r="P1820"/>
          <cell r="Q1820"/>
          <cell r="R1820"/>
          <cell r="S1820" t="str">
            <v>แขวงเชียงใหม่</v>
          </cell>
          <cell r="T1820" t="str">
            <v>ผบE382</v>
          </cell>
          <cell r="U1820">
            <v>2566</v>
          </cell>
          <cell r="V1820" t="str">
            <v>ผบE2268</v>
          </cell>
          <cell r="W1820">
            <v>2566</v>
          </cell>
          <cell r="X1820">
            <v>24</v>
          </cell>
          <cell r="Y1820">
            <v>4</v>
          </cell>
          <cell r="Z1820">
            <v>2566</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นายบัณฑิต บริหาร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O1821"/>
          <cell r="P1821"/>
          <cell r="Q1821"/>
          <cell r="R1821"/>
          <cell r="S1821" t="str">
            <v>แขวงเชียงใหม่</v>
          </cell>
          <cell r="T1821" t="str">
            <v>ผบE1435</v>
          </cell>
          <cell r="U1821">
            <v>2566</v>
          </cell>
          <cell r="V1821" t="str">
            <v>ผบE3290</v>
          </cell>
          <cell r="W1821">
            <v>2566</v>
          </cell>
          <cell r="X1821"/>
          <cell r="Y1821"/>
          <cell r="Z1821"/>
          <cell r="AA1821">
            <v>16</v>
          </cell>
          <cell r="AB1821">
            <v>5</v>
          </cell>
          <cell r="AC1821">
            <v>2566</v>
          </cell>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นางสาวดารารัตน์ ฟูเดช</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O1822"/>
          <cell r="P1822"/>
          <cell r="Q1822"/>
          <cell r="R1822"/>
          <cell r="S1822" t="str">
            <v>แขวงเชียงใหม่</v>
          </cell>
          <cell r="T1822" t="str">
            <v>ผบE303</v>
          </cell>
          <cell r="U1822">
            <v>2566</v>
          </cell>
          <cell r="V1822" t="str">
            <v>ผบE3595</v>
          </cell>
          <cell r="W1822">
            <v>2566</v>
          </cell>
          <cell r="X1822">
            <v>23</v>
          </cell>
          <cell r="Y1822">
            <v>5</v>
          </cell>
          <cell r="Z1822">
            <v>2566</v>
          </cell>
          <cell r="AA1822"/>
          <cell r="AB1822"/>
          <cell r="AC1822"/>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นายภัทรพงศ์ บัวนวล</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O1823"/>
          <cell r="P1823"/>
          <cell r="Q1823"/>
          <cell r="R1823"/>
          <cell r="S1823" t="str">
            <v>แขวงเชียงใหม่</v>
          </cell>
          <cell r="T1823" t="str">
            <v>ผบE1889</v>
          </cell>
          <cell r="U1823">
            <v>2566</v>
          </cell>
          <cell r="V1823" t="str">
            <v>ผบE3415</v>
          </cell>
          <cell r="W1823">
            <v>2566</v>
          </cell>
          <cell r="X1823"/>
          <cell r="Y1823"/>
          <cell r="Z1823"/>
          <cell r="AA1823">
            <v>19</v>
          </cell>
          <cell r="AB1823">
            <v>5</v>
          </cell>
          <cell r="AC1823">
            <v>2566</v>
          </cell>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นางสาวธิชาภรณ์ ทรายคำ</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O1824"/>
          <cell r="P1824"/>
          <cell r="Q1824"/>
          <cell r="R1824"/>
          <cell r="S1824" t="str">
            <v>แขวงเชียงใหม่</v>
          </cell>
          <cell r="T1824" t="str">
            <v>ผบE1891</v>
          </cell>
          <cell r="U1824">
            <v>2566</v>
          </cell>
          <cell r="V1824" t="str">
            <v>ผบE3422</v>
          </cell>
          <cell r="W1824">
            <v>2566</v>
          </cell>
          <cell r="X1824">
            <v>19</v>
          </cell>
          <cell r="Y1824">
            <v>5</v>
          </cell>
          <cell r="Z1824">
            <v>2566</v>
          </cell>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นางสาวรติพร ศิริวัฒน์</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K1825"/>
          <cell r="L1825" t="str">
            <v>ฮอด</v>
          </cell>
          <cell r="M1825" t="str">
            <v>เชียงใหม่ 3</v>
          </cell>
          <cell r="N1825">
            <v>8</v>
          </cell>
          <cell r="O1825" t="str">
            <v>-</v>
          </cell>
          <cell r="P1825"/>
          <cell r="Q1825"/>
          <cell r="R1825"/>
          <cell r="S1825" t="str">
            <v>จังหวัดฮอด</v>
          </cell>
          <cell r="T1825" t="str">
            <v>ผบ.71</v>
          </cell>
          <cell r="U1825">
            <v>2558</v>
          </cell>
          <cell r="V1825" t="str">
            <v>ผบ.497</v>
          </cell>
          <cell r="W1825">
            <v>2558</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t="str">
            <v>คำสั่ง 9/7/2567 วางเงินค่าใช้จ่ายในการประกาศขาย เป็นลูกหนี้ของสำนักงานอื่นที่เลิกจ้างแล้ว</v>
          </cell>
          <cell r="BC1825"/>
          <cell r="BD1825"/>
          <cell r="BE1825"/>
          <cell r="BF1825"/>
          <cell r="BG1825"/>
          <cell r="BH1825"/>
          <cell r="BI1825"/>
          <cell r="BJ1825"/>
          <cell r="BK1825"/>
          <cell r="BL1825" t="str">
            <v>จ.ส.ตหรือนายกุญชร งาทอง</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cell r="P1826"/>
          <cell r="Q1826"/>
          <cell r="R1826"/>
          <cell r="S1826" t="str">
            <v>จังหวัดฮอด</v>
          </cell>
          <cell r="T1826" t="str">
            <v>ผบE283</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นายดิศนัย ยาคำ</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O1827"/>
          <cell r="P1827"/>
          <cell r="Q1827"/>
          <cell r="R1827"/>
          <cell r="S1827" t="str">
            <v>จังหวัดฮอด</v>
          </cell>
          <cell r="T1827" t="str">
            <v>ผบE279</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นายสาคร  เปงติ๊บ</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O1828"/>
          <cell r="P1828"/>
          <cell r="Q1828"/>
          <cell r="R1828"/>
          <cell r="S1828" t="str">
            <v>จังหวัดฮอด</v>
          </cell>
          <cell r="T1828" t="str">
            <v>ผบE280</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นายสังเวียร ด้วงยศ</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O1829"/>
          <cell r="P1829"/>
          <cell r="Q1829"/>
          <cell r="R1829"/>
          <cell r="S1829" t="str">
            <v>จังหวัดฮอด</v>
          </cell>
          <cell r="T1829" t="str">
            <v>ผบE281</v>
          </cell>
          <cell r="U1829">
            <v>2567</v>
          </cell>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 xml:space="preserve">นายนรินทร์ ปัญญามี </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cell r="P1830"/>
          <cell r="Q1830"/>
          <cell r="R1830"/>
          <cell r="S1830" t="str">
            <v>จังหวัดฮอด</v>
          </cell>
          <cell r="T1830" t="str">
            <v>ผบE282</v>
          </cell>
          <cell r="U1830">
            <v>2567</v>
          </cell>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นายพิเชษฐ ตาติ๊บ</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O1831"/>
          <cell r="P1831"/>
          <cell r="Q1831"/>
          <cell r="R1831"/>
          <cell r="S1831" t="str">
            <v>แขวงเชียงดาว</v>
          </cell>
          <cell r="T1831" t="str">
            <v>ผบE323</v>
          </cell>
          <cell r="U1831">
            <v>2567</v>
          </cell>
          <cell r="V1831" t="str">
            <v>ผบE388</v>
          </cell>
          <cell r="W1831">
            <v>2567</v>
          </cell>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นางกัลยา สุนะ</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K1832"/>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นายอติพัทธ์ สวนอินทร์</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K1833"/>
          <cell r="L1833" t="str">
            <v>ไชยปราการ</v>
          </cell>
          <cell r="M1833" t="str">
            <v>เชียงใหม่ 2</v>
          </cell>
          <cell r="N1833">
            <v>8</v>
          </cell>
          <cell r="O1833"/>
          <cell r="P1833"/>
          <cell r="Q1833"/>
          <cell r="R1833"/>
          <cell r="S1833" t="str">
            <v>จังหวัดฝาง</v>
          </cell>
          <cell r="T1833" t="str">
            <v>ผบE370</v>
          </cell>
          <cell r="U1833">
            <v>2567</v>
          </cell>
          <cell r="V1833" t="str">
            <v>ผบE490</v>
          </cell>
          <cell r="W1833">
            <v>2567</v>
          </cell>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นางสาวจันจิรา กาวิชัย</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K1834"/>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นางสม กันทะวัง</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2678</v>
          </cell>
          <cell r="C1835">
            <v>1829</v>
          </cell>
          <cell r="D1835">
            <v>9</v>
          </cell>
          <cell r="E1835">
            <v>7</v>
          </cell>
          <cell r="F1835">
            <v>2567</v>
          </cell>
          <cell r="G1835">
            <v>800027168759</v>
          </cell>
          <cell r="H1835" t="str">
            <v>นาง</v>
          </cell>
          <cell r="I1835" t="str">
            <v>จารุณีย์</v>
          </cell>
          <cell r="J1835" t="str">
            <v>บัวชุ่ม</v>
          </cell>
          <cell r="K1835"/>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นางจารุณีย์ บัวชุ่ม</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P1836"/>
          <cell r="Q1836"/>
          <cell r="R1836"/>
          <cell r="S1836" t="str">
            <v>แขวงเชียงใหม่</v>
          </cell>
          <cell r="T1836" t="str">
            <v>ผบ.885</v>
          </cell>
          <cell r="U1836">
            <v>2565</v>
          </cell>
          <cell r="V1836" t="str">
            <v>ผบ.1396</v>
          </cell>
          <cell r="W1836">
            <v>2565</v>
          </cell>
          <cell r="X1836">
            <v>29</v>
          </cell>
          <cell r="Y1836">
            <v>8</v>
          </cell>
          <cell r="Z1836">
            <v>2565</v>
          </cell>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นางพัฒนรัตน์ แสนดังใจ</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K1837"/>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Q1837"/>
          <cell r="R1837"/>
          <cell r="S1837" t="str">
            <v>แขวงเชียงใหม่</v>
          </cell>
          <cell r="T1837" t="str">
            <v>ผบE7796</v>
          </cell>
          <cell r="U1837">
            <v>2565</v>
          </cell>
          <cell r="V1837" t="str">
            <v>ผบE1681</v>
          </cell>
          <cell r="W1837">
            <v>2566</v>
          </cell>
          <cell r="X1837"/>
          <cell r="Y1837"/>
          <cell r="Z1837"/>
          <cell r="AA1837">
            <v>7</v>
          </cell>
          <cell r="AB1837">
            <v>3</v>
          </cell>
          <cell r="AC1837">
            <v>2566</v>
          </cell>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นางสาวสุทักษิณา นันทะเสนา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K1838"/>
          <cell r="L1838" t="str">
            <v>ฮอด</v>
          </cell>
          <cell r="M1838" t="str">
            <v>เชียงใหม่ 3</v>
          </cell>
          <cell r="N1838">
            <v>8</v>
          </cell>
          <cell r="O1838" t="str">
            <v>-</v>
          </cell>
          <cell r="P1838"/>
          <cell r="Q1838"/>
          <cell r="R1838"/>
          <cell r="S1838" t="str">
            <v>จังหวัดฮอด</v>
          </cell>
          <cell r="T1838" t="str">
            <v>ผบE191</v>
          </cell>
          <cell r="U1838">
            <v>2563</v>
          </cell>
          <cell r="V1838" t="str">
            <v>ผบE314</v>
          </cell>
          <cell r="W1838">
            <v>2563</v>
          </cell>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t="str">
            <v>นางสาวรัชนี บุตรตะก่า</v>
          </cell>
          <cell r="BM1838">
            <v>0</v>
          </cell>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Q1839"/>
          <cell r="R1839"/>
          <cell r="S1839" t="str">
            <v>จังหวัดเชียงใหม่</v>
          </cell>
          <cell r="T1839" t="str">
            <v>ผบ.1254</v>
          </cell>
          <cell r="U1839">
            <v>2563</v>
          </cell>
          <cell r="V1839" t="str">
            <v>ผบ.2166</v>
          </cell>
          <cell r="W1839">
            <v>2563</v>
          </cell>
          <cell r="X1839"/>
          <cell r="Y1839"/>
          <cell r="Z1839"/>
          <cell r="AA1839">
            <v>2</v>
          </cell>
          <cell r="AB1839">
            <v>9</v>
          </cell>
          <cell r="AC1839">
            <v>2563</v>
          </cell>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t="str">
            <v>ยึดทรัพย์</v>
          </cell>
          <cell r="BC1839"/>
          <cell r="BD1839"/>
          <cell r="BE1839"/>
          <cell r="BF1839"/>
          <cell r="BG1839"/>
          <cell r="BH1839"/>
          <cell r="BI1839"/>
          <cell r="BJ1839"/>
          <cell r="BK1839"/>
          <cell r="BL1839" t="str">
            <v>นางสาวประจวบ ภูฆัง</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2683</v>
          </cell>
          <cell r="C1840">
            <v>1834</v>
          </cell>
          <cell r="D1840"/>
          <cell r="E1840"/>
          <cell r="F1840"/>
          <cell r="G1840" t="str">
            <v>800052585208,
800052585216</v>
          </cell>
          <cell r="H1840" t="str">
            <v>นางสาว</v>
          </cell>
          <cell r="I1840" t="str">
            <v xml:space="preserve">อณัฐพร </v>
          </cell>
          <cell r="J1840" t="str">
            <v>พึ่งแย้ม</v>
          </cell>
          <cell r="K1840"/>
          <cell r="L1840" t="str">
            <v>บวกครกหลวง</v>
          </cell>
          <cell r="M1840" t="str">
            <v>เชียงใหม่ 3</v>
          </cell>
          <cell r="N1840">
            <v>8</v>
          </cell>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นางสาวอณัฐพร  พึ่งแย้ม</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2684</v>
          </cell>
          <cell r="C1841">
            <v>1835</v>
          </cell>
          <cell r="D1841"/>
          <cell r="E1841"/>
          <cell r="F1841"/>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Q1841"/>
          <cell r="R1841"/>
          <cell r="S1841" t="str">
            <v>จังหวัดฝาง</v>
          </cell>
          <cell r="T1841" t="str">
            <v>ผบE36</v>
          </cell>
          <cell r="U1841">
            <v>2566</v>
          </cell>
          <cell r="V1841" t="str">
            <v>ผบE382</v>
          </cell>
          <cell r="W1841">
            <v>2566</v>
          </cell>
          <cell r="X1841">
            <v>20</v>
          </cell>
          <cell r="Y1841">
            <v>4</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นายศราวุธ วงค์หาญ</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2685</v>
          </cell>
          <cell r="C1842">
            <v>1836</v>
          </cell>
          <cell r="D1842"/>
          <cell r="E1842"/>
          <cell r="F1842"/>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Q1842"/>
          <cell r="R1842"/>
          <cell r="S1842" t="str">
            <v>แขวงเชียงใหม่</v>
          </cell>
          <cell r="T1842" t="str">
            <v>ผบE1897</v>
          </cell>
          <cell r="U1842">
            <v>2566</v>
          </cell>
          <cell r="V1842" t="str">
            <v>ผบE3412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นางสาวอินทุอร วังตั๋นหรือปันทะ</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2686</v>
          </cell>
          <cell r="C1843">
            <v>1837</v>
          </cell>
          <cell r="D1843"/>
          <cell r="E1843"/>
          <cell r="F1843"/>
          <cell r="G1843">
            <v>800144892067</v>
          </cell>
          <cell r="H1843" t="str">
            <v>นางสาว</v>
          </cell>
          <cell r="I1843" t="str">
            <v>อรพิน</v>
          </cell>
          <cell r="J1843" t="str">
            <v>บุญสม</v>
          </cell>
          <cell r="K1843"/>
          <cell r="L1843" t="str">
            <v>บิ๊กซี หางดง</v>
          </cell>
          <cell r="M1843" t="str">
            <v>เชียงใหม่ 3</v>
          </cell>
          <cell r="N1843">
            <v>8</v>
          </cell>
          <cell r="O1843"/>
          <cell r="P1843" t="str">
            <v>1.บุคคลค้ำประกัน</v>
          </cell>
          <cell r="Q1843"/>
          <cell r="R1843"/>
          <cell r="S1843" t="str">
            <v>แขวงเชียงใหม่</v>
          </cell>
          <cell r="T1843" t="str">
            <v>ผบE1896</v>
          </cell>
          <cell r="U1843">
            <v>2566</v>
          </cell>
          <cell r="V1843" t="str">
            <v>ผบE3372</v>
          </cell>
          <cell r="W1843">
            <v>2566</v>
          </cell>
          <cell r="X1843">
            <v>19</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นางสาวอรพิน บุญสม</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2687</v>
          </cell>
          <cell r="C1844">
            <v>1838</v>
          </cell>
          <cell r="D1844"/>
          <cell r="E1844"/>
          <cell r="F1844"/>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ผบE1432</v>
          </cell>
          <cell r="U1844">
            <v>2566</v>
          </cell>
          <cell r="V1844" t="str">
            <v xml:space="preserve">  ผบE3295</v>
          </cell>
          <cell r="W1844">
            <v>2566</v>
          </cell>
          <cell r="X1844">
            <v>16</v>
          </cell>
          <cell r="Y1844">
            <v>5</v>
          </cell>
          <cell r="Z1844">
            <v>2566</v>
          </cell>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นายสุวัฒน์ ดีคำมา</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2688</v>
          </cell>
          <cell r="C1845">
            <v>1839</v>
          </cell>
          <cell r="D1845"/>
          <cell r="E1845"/>
          <cell r="F1845"/>
          <cell r="G1845">
            <v>800080119277</v>
          </cell>
          <cell r="H1845" t="str">
            <v>นางสาว</v>
          </cell>
          <cell r="I1845" t="str">
            <v>สาวิตรี</v>
          </cell>
          <cell r="J1845" t="str">
            <v>หน่ออุ่น</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แขวงเชียงใหม่</v>
          </cell>
          <cell r="T1845" t="str">
            <v>ผบE1890</v>
          </cell>
          <cell r="U1845">
            <v>2566</v>
          </cell>
          <cell r="V1845" t="str">
            <v>ผบE3417</v>
          </cell>
          <cell r="W1845">
            <v>2566</v>
          </cell>
          <cell r="X1845"/>
          <cell r="Y1845"/>
          <cell r="Z1845"/>
          <cell r="AA1845">
            <v>19</v>
          </cell>
          <cell r="AB1845">
            <v>5</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นางสาวสาวิตรี หน่ออุ่น</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2689</v>
          </cell>
          <cell r="C1846">
            <v>1840</v>
          </cell>
          <cell r="D1846"/>
          <cell r="E1846"/>
          <cell r="F1846"/>
          <cell r="G1846">
            <v>800085639402</v>
          </cell>
          <cell r="H1846" t="str">
            <v>นาย</v>
          </cell>
          <cell r="I1846" t="str">
            <v>สามารถ</v>
          </cell>
          <cell r="J1846" t="str">
            <v>อ่อนเสาร์</v>
          </cell>
          <cell r="K1846"/>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จังหวัดฮอด</v>
          </cell>
          <cell r="T1846" t="str">
            <v>ผบE211</v>
          </cell>
          <cell r="U1846">
            <v>2566</v>
          </cell>
          <cell r="V1846" t="str">
            <v>ผบE567</v>
          </cell>
          <cell r="W1846">
            <v>2566</v>
          </cell>
          <cell r="X1846"/>
          <cell r="Y1846"/>
          <cell r="Z1846"/>
          <cell r="AA1846">
            <v>1</v>
          </cell>
          <cell r="AB1846">
            <v>6</v>
          </cell>
          <cell r="AC1846">
            <v>2566</v>
          </cell>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นายสามารถ อ่อนเสาร์</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2690</v>
          </cell>
          <cell r="C1847">
            <v>1841</v>
          </cell>
          <cell r="D1847"/>
          <cell r="E1847"/>
          <cell r="F1847"/>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ผบE1888</v>
          </cell>
          <cell r="U1847">
            <v>2566</v>
          </cell>
          <cell r="V1847" t="str">
            <v>ผบE3421</v>
          </cell>
          <cell r="W1847">
            <v>2566</v>
          </cell>
          <cell r="X1847">
            <v>19</v>
          </cell>
          <cell r="Y1847">
            <v>5</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นางสาวหรือนาง
สงกรานต์ ศรีทะบาลหรืออินหน่อแก้ว</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2691</v>
          </cell>
          <cell r="C1848">
            <v>1842</v>
          </cell>
          <cell r="D1848"/>
          <cell r="E1848"/>
          <cell r="F1848"/>
          <cell r="G1848">
            <v>800098617551</v>
          </cell>
          <cell r="H1848" t="str">
            <v>นาย</v>
          </cell>
          <cell r="I1848" t="str">
            <v>ศุภกร</v>
          </cell>
          <cell r="J1848" t="str">
            <v>สวัสดี</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แขวงเชียงใหม่</v>
          </cell>
          <cell r="T1848" t="str">
            <v>ผบE322</v>
          </cell>
          <cell r="U1848">
            <v>2566</v>
          </cell>
          <cell r="V1848" t="str">
            <v>ผบE2297</v>
          </cell>
          <cell r="W1848">
            <v>2566</v>
          </cell>
          <cell r="X1848">
            <v>24</v>
          </cell>
          <cell r="Y1848">
            <v>4</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นายศุภกร สวัสดี</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2692</v>
          </cell>
          <cell r="C1849">
            <v>1843</v>
          </cell>
          <cell r="D1849"/>
          <cell r="E1849"/>
          <cell r="F1849"/>
          <cell r="G1849">
            <v>800097781176</v>
          </cell>
          <cell r="H1849" t="str">
            <v>นาย</v>
          </cell>
          <cell r="I1849" t="str">
            <v>ศรัญญู</v>
          </cell>
          <cell r="J1849" t="str">
            <v>นันตา</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จังหวัดลำพูน</v>
          </cell>
          <cell r="T1849" t="str">
            <v>ผบE545</v>
          </cell>
          <cell r="U1849">
            <v>2566</v>
          </cell>
          <cell r="V1849" t="str">
            <v>ผบE1153</v>
          </cell>
          <cell r="W1849">
            <v>2566</v>
          </cell>
          <cell r="X1849">
            <v>1</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นายศรัญญู นันตา</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2693</v>
          </cell>
          <cell r="C1850">
            <v>1844</v>
          </cell>
          <cell r="D1850"/>
          <cell r="E1850"/>
          <cell r="F1850"/>
          <cell r="G1850">
            <v>8001021148874</v>
          </cell>
          <cell r="H1850" t="str">
            <v>นางสาว</v>
          </cell>
          <cell r="I1850" t="str">
            <v>เล็กโพ</v>
          </cell>
          <cell r="J1850" t="str">
            <v>ผาติธีรกุลเดช</v>
          </cell>
          <cell r="K1850"/>
          <cell r="L1850" t="str">
            <v>บิ๊กซี หางดง</v>
          </cell>
          <cell r="M1850" t="str">
            <v>เชียงใหม่ 3</v>
          </cell>
          <cell r="N1850">
            <v>8</v>
          </cell>
          <cell r="O1850" t="str">
            <v>สินเชื่อธนาคารประชาชน</v>
          </cell>
          <cell r="P1850" t="str">
            <v>1.บุคคลค้ำประกัน</v>
          </cell>
          <cell r="Q1850"/>
          <cell r="R1850"/>
          <cell r="S1850" t="str">
            <v>แขวงเชียงใหม่</v>
          </cell>
          <cell r="T1850" t="str">
            <v>ผบE1892</v>
          </cell>
          <cell r="U1850">
            <v>2566</v>
          </cell>
          <cell r="V1850" t="str">
            <v>ผบE3420</v>
          </cell>
          <cell r="W1850">
            <v>2566</v>
          </cell>
          <cell r="X1850">
            <v>19</v>
          </cell>
          <cell r="Y1850">
            <v>5</v>
          </cell>
          <cell r="Z1850">
            <v>2566</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นางสาวเล็กโพ ผาติธีรกุลเดช</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2694</v>
          </cell>
          <cell r="C1851">
            <v>1845</v>
          </cell>
          <cell r="D1851"/>
          <cell r="E1851"/>
          <cell r="F1851"/>
          <cell r="G1851">
            <v>800093233891</v>
          </cell>
          <cell r="H1851" t="str">
            <v>นาง</v>
          </cell>
          <cell r="I1851" t="str">
            <v>จารุณี</v>
          </cell>
          <cell r="J1851" t="str">
            <v>ปัญญาคำ</v>
          </cell>
          <cell r="K1851"/>
          <cell r="L1851" t="str">
            <v>จอมทอง</v>
          </cell>
          <cell r="M1851" t="str">
            <v>เชียงใหม่ 3</v>
          </cell>
          <cell r="N1851">
            <v>8</v>
          </cell>
          <cell r="O1851" t="str">
            <v>สินเชื่อธนาคารประชาชน</v>
          </cell>
          <cell r="P1851" t="str">
            <v>1.บุคคลค้ำประกัน</v>
          </cell>
          <cell r="Q1851"/>
          <cell r="R1851"/>
          <cell r="S1851" t="str">
            <v>จังหวัดฮอด</v>
          </cell>
          <cell r="T1851" t="str">
            <v>ผบE428</v>
          </cell>
          <cell r="U1851">
            <v>2565</v>
          </cell>
          <cell r="V1851" t="str">
            <v>ผบE553</v>
          </cell>
          <cell r="W1851">
            <v>2565</v>
          </cell>
          <cell r="X1851">
            <v>27</v>
          </cell>
          <cell r="Y1851">
            <v>7</v>
          </cell>
          <cell r="Z1851">
            <v>2565</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นางจารุณี ปัญญาคำ</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2695</v>
          </cell>
          <cell r="C1852">
            <v>1846</v>
          </cell>
          <cell r="D1852"/>
          <cell r="E1852"/>
          <cell r="F1852"/>
          <cell r="G1852">
            <v>800057635594</v>
          </cell>
          <cell r="H1852" t="str">
            <v>นาย</v>
          </cell>
          <cell r="I1852" t="str">
            <v>วิทยา</v>
          </cell>
          <cell r="J1852" t="str">
            <v>อะติยะ</v>
          </cell>
          <cell r="K1852"/>
          <cell r="L1852" t="str">
            <v>แม่แจ่ม</v>
          </cell>
          <cell r="M1852" t="str">
            <v>เชียงใหม่ 3</v>
          </cell>
          <cell r="N1852">
            <v>8</v>
          </cell>
          <cell r="O1852"/>
          <cell r="P1852" t="str">
            <v>1.บุคคลค้ำประกัน</v>
          </cell>
          <cell r="Q1852"/>
          <cell r="R1852"/>
          <cell r="S1852" t="str">
            <v>จังหวัดฮอด</v>
          </cell>
          <cell r="T1852" t="str">
            <v>ผบE209</v>
          </cell>
          <cell r="U1852">
            <v>2566</v>
          </cell>
          <cell r="V1852" t="str">
            <v>ผบE419</v>
          </cell>
          <cell r="W1852">
            <v>2566</v>
          </cell>
          <cell r="X1852">
            <v>8</v>
          </cell>
          <cell r="Y1852">
            <v>5</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นายวิทยา อะติยะ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2696</v>
          </cell>
          <cell r="C1853">
            <v>1847</v>
          </cell>
          <cell r="D1853"/>
          <cell r="E1853"/>
          <cell r="F1853"/>
          <cell r="G1853">
            <v>800054858959</v>
          </cell>
          <cell r="H1853" t="str">
            <v>นาย</v>
          </cell>
          <cell r="I1853" t="str">
            <v>บุญทอง</v>
          </cell>
          <cell r="J1853" t="str">
            <v>สุนันต๊ะ</v>
          </cell>
          <cell r="K1853"/>
          <cell r="L1853" t="str">
            <v>แม่แจ่ม</v>
          </cell>
          <cell r="M1853" t="str">
            <v>เชียงใหม่ 3</v>
          </cell>
          <cell r="N1853">
            <v>8</v>
          </cell>
          <cell r="O1853" t="str">
            <v>สินเชื่อองค์ชุมชน</v>
          </cell>
          <cell r="P1853" t="str">
            <v>1.บุคคลค้ำประกัน</v>
          </cell>
          <cell r="Q1853"/>
          <cell r="R1853"/>
          <cell r="S1853" t="str">
            <v>จังหวัดฮอด</v>
          </cell>
          <cell r="T1853" t="str">
            <v>ผบE714</v>
          </cell>
          <cell r="U1853">
            <v>2566</v>
          </cell>
          <cell r="V1853" t="str">
            <v>ผบE912</v>
          </cell>
          <cell r="W1853">
            <v>2566</v>
          </cell>
          <cell r="X1853">
            <v>26</v>
          </cell>
          <cell r="Y1853">
            <v>7</v>
          </cell>
          <cell r="Z1853">
            <v>2566</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นายบุญทอง สุนันต๊ะ</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t="str">
            <v>1.บุคคลค้ำประกัน</v>
          </cell>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t="str">
            <v>1.บุคคลค้ำประกัน</v>
          </cell>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t="str">
            <v>1.บุคคลค้ำประกัน</v>
          </cell>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N7"/>
          <cell r="BO7"/>
          <cell r="BP7"/>
          <cell r="BQ7"/>
          <cell r="BR7"/>
          <cell r="BS7"/>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cell r="BO8"/>
          <cell r="BP8"/>
          <cell r="BQ8"/>
          <cell r="BR8"/>
          <cell r="BS8"/>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cell r="CE22"/>
          <cell r="CF22"/>
          <cell r="CG22"/>
          <cell r="CH22"/>
          <cell r="CI22"/>
          <cell r="CJ22"/>
          <cell r="CK22"/>
          <cell r="CL22"/>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cell r="BD38"/>
          <cell r="BE38"/>
          <cell r="BF38"/>
          <cell r="BG38"/>
          <cell r="BH38"/>
          <cell r="BI38"/>
          <cell r="BJ38"/>
          <cell r="BK38"/>
          <cell r="BL38"/>
          <cell r="BM38"/>
          <cell r="BN38"/>
          <cell r="BO38"/>
          <cell r="BP38"/>
          <cell r="BQ38"/>
          <cell r="BR38"/>
          <cell r="BS38"/>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I38"/>
          <cell r="CJ38"/>
          <cell r="CK38"/>
          <cell r="CL38"/>
          <cell r="CM38">
            <v>243468</v>
          </cell>
          <cell r="CN38"/>
          <cell r="CO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cell r="CE40"/>
          <cell r="CF40"/>
          <cell r="CG40"/>
          <cell r="CH40"/>
          <cell r="CI40"/>
          <cell r="CJ40"/>
          <cell r="CK40"/>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cell r="CE45"/>
          <cell r="CF45"/>
          <cell r="CG45"/>
          <cell r="CH45"/>
          <cell r="CI45"/>
          <cell r="CJ45"/>
          <cell r="CK45"/>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cell r="CE54"/>
          <cell r="CF54"/>
          <cell r="CG54"/>
          <cell r="CH54"/>
          <cell r="CI54"/>
          <cell r="CJ54"/>
          <cell r="CK54"/>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cell r="CE63"/>
          <cell r="CF63"/>
          <cell r="CG63"/>
          <cell r="CH63"/>
          <cell r="CI63"/>
          <cell r="CJ63"/>
          <cell r="CK63"/>
          <cell r="CL63"/>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cell r="BD75"/>
          <cell r="BE75"/>
          <cell r="BF75"/>
          <cell r="BG75"/>
          <cell r="BH75"/>
          <cell r="BI75"/>
          <cell r="BJ75"/>
          <cell r="BK75"/>
          <cell r="BL75"/>
          <cell r="BM75"/>
          <cell r="BN75"/>
          <cell r="BO75"/>
          <cell r="BP75"/>
          <cell r="BQ75"/>
          <cell r="BR75"/>
          <cell r="BS75"/>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I75"/>
          <cell r="CJ75"/>
          <cell r="CK75"/>
          <cell r="CL75">
            <v>242905</v>
          </cell>
          <cell r="CM75">
            <v>243367</v>
          </cell>
          <cell r="CN75"/>
          <cell r="CO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cell r="CE162"/>
          <cell r="CF162"/>
          <cell r="CG162"/>
          <cell r="CH162"/>
          <cell r="CI162"/>
          <cell r="CJ162"/>
          <cell r="CK162"/>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cell r="CE165"/>
          <cell r="CF165"/>
          <cell r="CG165"/>
          <cell r="CH165"/>
          <cell r="CI165"/>
          <cell r="CJ165"/>
          <cell r="CK165"/>
          <cell r="CL165"/>
          <cell r="CM165"/>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cell r="CE176"/>
          <cell r="CF176"/>
          <cell r="CG176"/>
          <cell r="CH176"/>
          <cell r="CI176"/>
          <cell r="CJ176"/>
          <cell r="CK176"/>
          <cell r="CL176">
            <v>242907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cell r="CE188"/>
          <cell r="CF188"/>
          <cell r="CG188"/>
          <cell r="CH188"/>
          <cell r="CI188"/>
          <cell r="CJ188"/>
          <cell r="CK188"/>
          <cell r="CL188">
            <v>242907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cell r="CE201"/>
          <cell r="CF201"/>
          <cell r="CG201"/>
          <cell r="CH201"/>
          <cell r="CI201"/>
          <cell r="CJ201"/>
          <cell r="CK201"/>
          <cell r="CL201"/>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cell r="CE214"/>
          <cell r="CF214"/>
          <cell r="CG214"/>
          <cell r="CH214"/>
          <cell r="CI214"/>
          <cell r="CJ214"/>
          <cell r="CK214"/>
          <cell r="CL214">
            <v>242971</v>
          </cell>
          <cell r="CM214">
            <v>243088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cell r="CE256"/>
          <cell r="CF256"/>
          <cell r="CG256"/>
          <cell r="CH256"/>
          <cell r="CI256"/>
          <cell r="CJ256"/>
          <cell r="CK256"/>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cell r="CE258"/>
          <cell r="CF258"/>
          <cell r="CG258" t="str">
            <v>'-ไม่พบว่ามีกรรมสิทธิ์ในที่ดิน อ.เมือง  จ.เชียงใหม่</v>
          </cell>
          <cell r="CH258"/>
          <cell r="CI258"/>
          <cell r="CJ258"/>
          <cell r="CK258"/>
          <cell r="CL258">
            <v>242971</v>
          </cell>
          <cell r="CM258"/>
          <cell r="CN258"/>
          <cell r="CO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cell r="CE261" t="str">
            <v>จำเลยที่ 3</v>
          </cell>
          <cell r="CF261" t="str">
            <v>1-5712-00074-02-9</v>
          </cell>
          <cell r="CG261" t="str">
            <v>'-ไม่พบว่ามีกรรมสิทธิ์ในที่ดิน อ.สารภี  จ.เชียงใหม่</v>
          </cell>
          <cell r="CH261"/>
          <cell r="CI261"/>
          <cell r="CJ261"/>
          <cell r="CK261"/>
          <cell r="CL261">
            <v>242947</v>
          </cell>
          <cell r="CM261">
            <v>243397</v>
          </cell>
          <cell r="CN261"/>
          <cell r="CO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cell r="CE263"/>
          <cell r="CF263"/>
          <cell r="CG263" t="str">
            <v>'-ไม่พบว่ามีกรรมสิทธิ์ในที่ดิน อ.สันทราย จ.เชียงใหม่</v>
          </cell>
          <cell r="CH263"/>
          <cell r="CI263"/>
          <cell r="CJ263"/>
          <cell r="CK263"/>
          <cell r="CL263">
            <v>242955</v>
          </cell>
          <cell r="CM263">
            <v>243367</v>
          </cell>
          <cell r="CN263"/>
          <cell r="CO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 //</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cell r="CE346"/>
          <cell r="CF346"/>
          <cell r="CG346"/>
          <cell r="CH346"/>
          <cell r="CI346"/>
          <cell r="CJ346"/>
          <cell r="CK346"/>
          <cell r="CL346"/>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cell r="CE380"/>
          <cell r="CF380"/>
          <cell r="CG380"/>
          <cell r="CH380"/>
          <cell r="CI380"/>
          <cell r="CJ380"/>
          <cell r="CK380"/>
          <cell r="CL380"/>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v>0</v>
          </cell>
          <cell r="BD402">
            <v>31</v>
          </cell>
          <cell r="BE402">
            <v>1</v>
          </cell>
          <cell r="BF402">
            <v>2567</v>
          </cell>
          <cell r="BG402">
            <v>0</v>
          </cell>
          <cell r="BH402" t="str">
            <v>-</v>
          </cell>
          <cell r="BI402" t="str">
            <v>-</v>
          </cell>
          <cell r="BJ402" t="str">
            <v>-</v>
          </cell>
          <cell r="BK402">
            <v>0</v>
          </cell>
          <cell r="BL402">
            <v>1460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D441"/>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cell r="CE446"/>
          <cell r="CF446"/>
          <cell r="CG446"/>
          <cell r="CH446"/>
          <cell r="CI446"/>
          <cell r="CJ446"/>
          <cell r="CK446"/>
          <cell r="CL446"/>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cell r="BD509"/>
          <cell r="BE509"/>
          <cell r="BF509"/>
          <cell r="BG509"/>
          <cell r="BH509"/>
          <cell r="BI509"/>
          <cell r="BJ509"/>
          <cell r="BK509"/>
          <cell r="BL509"/>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cell r="CE518"/>
          <cell r="CF518"/>
          <cell r="CG518"/>
          <cell r="CH518"/>
          <cell r="CI518"/>
          <cell r="CJ518"/>
          <cell r="CK518"/>
          <cell r="CL518"/>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cell r="CE524"/>
          <cell r="CF524"/>
          <cell r="CG524"/>
          <cell r="CH524"/>
          <cell r="CI524"/>
          <cell r="CJ524"/>
          <cell r="CK524"/>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cell r="CE526"/>
          <cell r="CF526"/>
          <cell r="CG526"/>
          <cell r="CH526"/>
          <cell r="CI526"/>
          <cell r="CJ526"/>
          <cell r="CK526"/>
          <cell r="CL526"/>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cell r="CE528"/>
          <cell r="CF528"/>
          <cell r="CG528"/>
          <cell r="CH528"/>
          <cell r="CI528"/>
          <cell r="CJ528"/>
          <cell r="CK528"/>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cell r="CE529"/>
          <cell r="CF529"/>
          <cell r="CG529"/>
          <cell r="CH529"/>
          <cell r="CI529"/>
          <cell r="CJ529"/>
          <cell r="CK529"/>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cell r="CE530"/>
          <cell r="CF530"/>
          <cell r="CG530"/>
          <cell r="CH530"/>
          <cell r="CI530"/>
          <cell r="CJ530"/>
          <cell r="CK530"/>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cell r="CE543"/>
          <cell r="CF543"/>
          <cell r="CG543"/>
          <cell r="CH543"/>
          <cell r="CI543"/>
          <cell r="CJ543"/>
          <cell r="CK543"/>
          <cell r="CL543"/>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cell r="BD560"/>
          <cell r="BE560"/>
          <cell r="BF560"/>
          <cell r="BG560"/>
          <cell r="BH560"/>
          <cell r="BI560"/>
          <cell r="BJ560"/>
          <cell r="BK560"/>
          <cell r="BL560"/>
          <cell r="BM560"/>
          <cell r="BN560"/>
          <cell r="BO560"/>
          <cell r="BP560"/>
          <cell r="BQ560"/>
          <cell r="BR560"/>
          <cell r="BS560"/>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cell r="BD561"/>
          <cell r="BE561"/>
          <cell r="BF561"/>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A603"/>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cell r="CE606"/>
          <cell r="CF606"/>
          <cell r="CG606"/>
          <cell r="CH606"/>
          <cell r="CI606"/>
          <cell r="CJ606"/>
          <cell r="CK606"/>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v>900</v>
          </cell>
          <cell r="BD608">
            <v>23</v>
          </cell>
          <cell r="BE608">
            <v>7</v>
          </cell>
          <cell r="BF608">
            <v>2567</v>
          </cell>
          <cell r="BG608">
            <v>0</v>
          </cell>
          <cell r="BH608" t="str">
            <v>-</v>
          </cell>
          <cell r="BI608" t="str">
            <v>-</v>
          </cell>
          <cell r="BJ608" t="str">
            <v>-</v>
          </cell>
          <cell r="BK608">
            <v>0</v>
          </cell>
          <cell r="BL608">
            <v>630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cell r="CE630"/>
          <cell r="CF630"/>
          <cell r="CG630"/>
          <cell r="CH630"/>
          <cell r="CI630"/>
          <cell r="CJ630"/>
          <cell r="CK630"/>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cell r="BD646"/>
          <cell r="BE646"/>
          <cell r="BF646"/>
          <cell r="BG646"/>
          <cell r="BH646"/>
          <cell r="BI646"/>
          <cell r="BJ646"/>
          <cell r="BK646"/>
          <cell r="BL646"/>
          <cell r="BM646"/>
          <cell r="BN646"/>
          <cell r="BO646"/>
          <cell r="BP646"/>
          <cell r="BQ646"/>
          <cell r="BR646"/>
          <cell r="BS646"/>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cell r="BD647"/>
          <cell r="BE647"/>
          <cell r="BF647"/>
          <cell r="BG647"/>
          <cell r="BH647"/>
          <cell r="BI647"/>
          <cell r="BJ647"/>
          <cell r="BK647"/>
          <cell r="BL647"/>
          <cell r="BM647"/>
          <cell r="BN647"/>
          <cell r="BO647"/>
          <cell r="BP647"/>
          <cell r="BQ647"/>
          <cell r="BR647"/>
          <cell r="BS647"/>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cell r="BD648"/>
          <cell r="BE648"/>
          <cell r="BF648"/>
          <cell r="BG648"/>
          <cell r="BH648"/>
          <cell r="BI648"/>
          <cell r="BJ648"/>
          <cell r="BK648"/>
          <cell r="BL648"/>
          <cell r="BM648"/>
          <cell r="BN648"/>
          <cell r="BO648"/>
          <cell r="BP648"/>
          <cell r="BQ648"/>
          <cell r="BR648"/>
          <cell r="BS648"/>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cell r="BD649"/>
          <cell r="BE649"/>
          <cell r="BF649"/>
          <cell r="BG649"/>
          <cell r="BH649"/>
          <cell r="BI649"/>
          <cell r="BJ649"/>
          <cell r="BK649"/>
          <cell r="BL649"/>
          <cell r="BM649"/>
          <cell r="BN649"/>
          <cell r="BO649"/>
          <cell r="BP649"/>
          <cell r="BQ649"/>
          <cell r="BR649"/>
          <cell r="BS649"/>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cell r="BD650"/>
          <cell r="BE650"/>
          <cell r="BF650"/>
          <cell r="BG650"/>
          <cell r="BH650"/>
          <cell r="BI650"/>
          <cell r="BJ650"/>
          <cell r="BK650"/>
          <cell r="BL650"/>
          <cell r="BM650"/>
          <cell r="BN650"/>
          <cell r="BO650"/>
          <cell r="BP650"/>
          <cell r="BQ650"/>
          <cell r="BR650"/>
          <cell r="BS650"/>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cell r="BD651"/>
          <cell r="BE651"/>
          <cell r="BF651"/>
          <cell r="BG651"/>
          <cell r="BH651"/>
          <cell r="BI651"/>
          <cell r="BJ651"/>
          <cell r="BK651"/>
          <cell r="BL651"/>
          <cell r="BM651"/>
          <cell r="BN651"/>
          <cell r="BO651"/>
          <cell r="BP651"/>
          <cell r="BQ651"/>
          <cell r="BR651"/>
          <cell r="BS651"/>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cell r="CE654"/>
          <cell r="CF654"/>
          <cell r="CG654"/>
          <cell r="CH654"/>
          <cell r="CI654"/>
          <cell r="CJ654"/>
          <cell r="CK654"/>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cell r="CE655"/>
          <cell r="CF655"/>
          <cell r="CG655"/>
          <cell r="CH655"/>
          <cell r="CI655"/>
          <cell r="CJ655"/>
          <cell r="CK655"/>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t="str">
            <v/>
          </cell>
          <cell r="BD665" t="str">
            <v/>
          </cell>
          <cell r="BE665" t="str">
            <v/>
          </cell>
          <cell r="BF665" t="str">
            <v/>
          </cell>
          <cell r="BG665" t="str">
            <v/>
          </cell>
          <cell r="BH665" t="str">
            <v/>
          </cell>
          <cell r="BI665" t="str">
            <v/>
          </cell>
          <cell r="BJ665" t="str">
            <v/>
          </cell>
          <cell r="BK665" t="str">
            <v/>
          </cell>
          <cell r="BL665" t="str">
            <v/>
          </cell>
          <cell r="BM665" t="str">
            <v/>
          </cell>
          <cell r="BN665" t="str">
            <v/>
          </cell>
          <cell r="BO665" t="str">
            <v/>
          </cell>
          <cell r="BP665" t="str">
            <v/>
          </cell>
          <cell r="BQ665" t="str">
            <v/>
          </cell>
          <cell r="BR665" t="str">
            <v/>
          </cell>
          <cell r="BS665" t="str">
            <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cell r="BD678"/>
          <cell r="BE678"/>
          <cell r="BF678"/>
          <cell r="BG678"/>
          <cell r="BH678"/>
          <cell r="BI678"/>
          <cell r="BJ678"/>
          <cell r="BK678"/>
          <cell r="BL678"/>
          <cell r="BM678"/>
          <cell r="BN678"/>
          <cell r="BO678"/>
          <cell r="BP678"/>
          <cell r="BQ678"/>
          <cell r="BR678"/>
          <cell r="BS678"/>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cell r="BD681"/>
          <cell r="BE681"/>
          <cell r="BF681"/>
          <cell r="BG681"/>
          <cell r="BH681"/>
          <cell r="BI681"/>
          <cell r="BJ681"/>
          <cell r="BK681"/>
          <cell r="BL681"/>
          <cell r="BM681"/>
          <cell r="BN681"/>
          <cell r="BO681"/>
          <cell r="BP681"/>
          <cell r="BQ681"/>
          <cell r="BR681"/>
          <cell r="BS681"/>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t="str">
            <v>1.นายยงยุทธ พรหมมา
2.นางสาวณพิชญา พนาดอน
3.นายธนาสิน เทมวรรธน์
4.นายธนากร กันทิพย์</v>
          </cell>
          <cell r="CE701"/>
          <cell r="CF701"/>
          <cell r="CG701"/>
          <cell r="CH701"/>
          <cell r="CI701"/>
          <cell r="CJ701"/>
          <cell r="CK701"/>
          <cell r="CL701"/>
          <cell r="CM701"/>
          <cell r="CN701"/>
          <cell r="CO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E704"/>
          <cell r="CF704"/>
          <cell r="CG704"/>
          <cell r="CH704"/>
          <cell r="CK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I708"/>
          <cell r="CJ708"/>
          <cell r="CK708"/>
          <cell r="CL708"/>
          <cell r="CM708"/>
          <cell r="CN708"/>
          <cell r="CO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A714">
            <v>4</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t="str">
            <v>1.นายอุทัย  คำเขียว
2.นางสังวร  คำเขียว
3.นายเอกพงษ์  คำเขียว</v>
          </cell>
          <cell r="CE720"/>
          <cell r="CF720"/>
          <cell r="CG720"/>
          <cell r="CH720"/>
          <cell r="CI720"/>
          <cell r="CJ720"/>
          <cell r="CK720"/>
          <cell r="CL720"/>
          <cell r="CM720"/>
          <cell r="CN720"/>
          <cell r="CO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t="str">
            <v>นางพิทักษ์  พิมพ์เกตุ</v>
          </cell>
          <cell r="CE725"/>
          <cell r="CF725"/>
          <cell r="CG725"/>
          <cell r="CH725"/>
          <cell r="CI725"/>
          <cell r="CJ725"/>
          <cell r="CK725"/>
          <cell r="CL725"/>
          <cell r="CM725"/>
          <cell r="CN725"/>
          <cell r="CO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H727"/>
          <cell r="CI727"/>
          <cell r="CJ727"/>
          <cell r="CK727"/>
          <cell r="CL727"/>
          <cell r="CM727"/>
          <cell r="CN727"/>
          <cell r="CO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A732">
            <v>28</v>
          </cell>
          <cell r="AB732"/>
          <cell r="AC732"/>
          <cell r="AD732"/>
          <cell r="AE732"/>
          <cell r="AF732"/>
          <cell r="AG732"/>
          <cell r="AH732"/>
          <cell r="AI732"/>
          <cell r="AJ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t="str">
            <v/>
          </cell>
          <cell r="BD736" t="str">
            <v/>
          </cell>
          <cell r="BE736" t="str">
            <v/>
          </cell>
          <cell r="BF736" t="str">
            <v/>
          </cell>
          <cell r="BG736" t="str">
            <v/>
          </cell>
          <cell r="BH736" t="str">
            <v/>
          </cell>
          <cell r="BI736" t="str">
            <v/>
          </cell>
          <cell r="BJ736" t="str">
            <v/>
          </cell>
          <cell r="BK736" t="str">
            <v/>
          </cell>
          <cell r="BL736" t="str">
            <v/>
          </cell>
          <cell r="BM736" t="str">
            <v/>
          </cell>
          <cell r="BN736" t="str">
            <v/>
          </cell>
          <cell r="BO736" t="str">
            <v/>
          </cell>
          <cell r="BP736" t="str">
            <v/>
          </cell>
          <cell r="BQ736" t="str">
            <v/>
          </cell>
          <cell r="BR736" t="str">
            <v/>
          </cell>
          <cell r="BS736" t="str">
            <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cell r="CI741"/>
          <cell r="CJ741"/>
          <cell r="CK741"/>
          <cell r="CL741"/>
          <cell r="CM741"/>
          <cell r="CN741"/>
          <cell r="CO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D752" t="str">
            <v xml:space="preserve">กองทุนหมู่บ้านสันป่าค่า หมู่ที่ 8 </v>
          </cell>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cell r="CI753"/>
          <cell r="CJ753"/>
          <cell r="CK753"/>
          <cell r="CL753"/>
          <cell r="CM753"/>
          <cell r="CN753"/>
          <cell r="CO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C755"/>
          <cell r="CD755" t="str">
            <v>นายจิรพงค์ เรือนกูล</v>
          </cell>
          <cell r="CE755">
            <v>243307</v>
          </cell>
          <cell r="CF755"/>
          <cell r="CG755"/>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cell r="CH756"/>
          <cell r="CI756"/>
          <cell r="CJ756"/>
          <cell r="CK756"/>
          <cell r="CL756"/>
          <cell r="CM756"/>
          <cell r="CN756"/>
          <cell r="CO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cell r="CI760"/>
          <cell r="CJ760"/>
          <cell r="CK760"/>
          <cell r="CL760"/>
          <cell r="CM760"/>
          <cell r="CN760"/>
          <cell r="CO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B763">
            <v>2</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AA764">
            <v>27</v>
          </cell>
          <cell r="AB764">
            <v>7</v>
          </cell>
          <cell r="AC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AR765"/>
          <cell r="AS765"/>
          <cell r="AT765"/>
          <cell r="AU765"/>
          <cell r="AV765"/>
          <cell r="AW765"/>
          <cell r="AX765"/>
          <cell r="AY765"/>
          <cell r="AZ765"/>
          <cell r="BA765"/>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C765"/>
          <cell r="CD765"/>
          <cell r="CI765"/>
          <cell r="CJ765"/>
          <cell r="CK765"/>
          <cell r="CL765"/>
          <cell r="CM765"/>
          <cell r="CN765"/>
          <cell r="CO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cell r="BW766"/>
          <cell r="BX766"/>
          <cell r="BY766"/>
          <cell r="BZ766" t="str">
            <v>ไม่พบทรัพย์</v>
          </cell>
          <cell r="CA766"/>
          <cell r="CB766"/>
          <cell r="CC766"/>
          <cell r="CD766"/>
          <cell r="CE766"/>
          <cell r="CF766"/>
          <cell r="CG766"/>
          <cell r="CH766"/>
          <cell r="CI766"/>
          <cell r="CJ766"/>
          <cell r="CK766"/>
          <cell r="CL766"/>
          <cell r="CM766"/>
          <cell r="CN766"/>
          <cell r="CO766"/>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B768">
            <v>4</v>
          </cell>
          <cell r="CD768"/>
          <cell r="CI768"/>
          <cell r="CJ768"/>
          <cell r="CK768"/>
          <cell r="CL768"/>
          <cell r="CM768"/>
          <cell r="CN768"/>
          <cell r="CO768"/>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A769"/>
          <cell r="CB769">
            <v>4</v>
          </cell>
          <cell r="CC769"/>
          <cell r="CD769"/>
          <cell r="CE769"/>
          <cell r="CF769"/>
          <cell r="CG769"/>
          <cell r="CH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cell r="CB771">
            <v>4</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cell r="CE772"/>
          <cell r="CF772"/>
          <cell r="CG772"/>
          <cell r="CH772"/>
          <cell r="CI772"/>
          <cell r="CJ772"/>
          <cell r="CL772"/>
          <cell r="CM772"/>
          <cell r="CN772"/>
          <cell r="CO772"/>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C773"/>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cell r="CI780"/>
          <cell r="CJ780"/>
          <cell r="CK780"/>
          <cell r="CL780"/>
          <cell r="CM780"/>
          <cell r="CN780"/>
          <cell r="CO780"/>
          <cell r="CP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cell r="BD781"/>
          <cell r="BE781"/>
          <cell r="BF781"/>
          <cell r="BG781"/>
          <cell r="BH781"/>
          <cell r="BI781"/>
          <cell r="BJ781"/>
          <cell r="BK781"/>
          <cell r="BL781"/>
          <cell r="BM781"/>
          <cell r="BN781"/>
          <cell r="BO781"/>
          <cell r="BP781"/>
          <cell r="BQ781"/>
          <cell r="BR781"/>
          <cell r="BS781"/>
          <cell r="BT781" t="str">
            <v>นางจิรพรรณ ยง</v>
          </cell>
          <cell r="BU781">
            <v>883265010011</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cell r="CE798"/>
          <cell r="CF798"/>
          <cell r="CG798"/>
          <cell r="CH798"/>
          <cell r="CI798"/>
          <cell r="CJ798"/>
          <cell r="CK798"/>
          <cell r="CL798"/>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cell r="CO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cell r="I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X872">
            <v>19</v>
          </cell>
          <cell r="Y872">
            <v>8</v>
          </cell>
          <cell r="Z872">
            <v>2563</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AA874">
            <v>13</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X875">
            <v>26</v>
          </cell>
          <cell r="Y875">
            <v>10</v>
          </cell>
          <cell r="Z875">
            <v>2564</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AA877">
            <v>29</v>
          </cell>
          <cell r="AB877">
            <v>9</v>
          </cell>
          <cell r="AC877">
            <v>2563</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X878">
            <v>20</v>
          </cell>
          <cell r="Y878">
            <v>8</v>
          </cell>
          <cell r="Z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X881">
            <v>13</v>
          </cell>
          <cell r="Y881">
            <v>3</v>
          </cell>
          <cell r="Z881">
            <v>2566</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AA883">
            <v>18</v>
          </cell>
          <cell r="AB883">
            <v>11</v>
          </cell>
          <cell r="AC883">
            <v>2562</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AA884">
            <v>5</v>
          </cell>
          <cell r="AB884">
            <v>11</v>
          </cell>
          <cell r="AC884">
            <v>2562</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B887" t="str">
            <v>ส่งสืบทรัพย์ครั้งที่หนึ่ง 22/1/67//ลงผล 26/3/67//</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X888">
            <v>2</v>
          </cell>
          <cell r="Y888">
            <v>12</v>
          </cell>
          <cell r="Z888">
            <v>2562</v>
          </cell>
          <cell r="AA888">
            <v>8</v>
          </cell>
          <cell r="AB888">
            <v>6</v>
          </cell>
          <cell r="AC888">
            <v>2564</v>
          </cell>
          <cell r="BB888" t="str">
            <v>สืบทรัพย์ 25/03/67//ลงผล6/4/67//คัดภาพลักษณ์22/4/2567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X891">
            <v>13</v>
          </cell>
          <cell r="Y891">
            <v>8</v>
          </cell>
          <cell r="Z891">
            <v>2563</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AA892">
            <v>6</v>
          </cell>
          <cell r="AB892">
            <v>8</v>
          </cell>
          <cell r="AC892">
            <v>2563</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AA893">
            <v>19</v>
          </cell>
          <cell r="AB893">
            <v>8</v>
          </cell>
          <cell r="AC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X895">
            <v>19</v>
          </cell>
          <cell r="Y895">
            <v>8</v>
          </cell>
          <cell r="Z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AA897">
            <v>18</v>
          </cell>
          <cell r="AB897">
            <v>11</v>
          </cell>
          <cell r="AC897">
            <v>2562</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X904">
            <v>18</v>
          </cell>
          <cell r="Y904">
            <v>11</v>
          </cell>
          <cell r="Z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AA906">
            <v>25</v>
          </cell>
          <cell r="AB906">
            <v>10</v>
          </cell>
          <cell r="AC906">
            <v>2564</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X907">
            <v>1</v>
          </cell>
          <cell r="Y907">
            <v>6</v>
          </cell>
          <cell r="Z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A908"/>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AA909">
            <v>18</v>
          </cell>
          <cell r="AB909">
            <v>11</v>
          </cell>
          <cell r="AC909">
            <v>2562</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X912">
            <v>2</v>
          </cell>
          <cell r="Y912">
            <v>7</v>
          </cell>
          <cell r="Z912">
            <v>2561</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AA914">
            <v>2</v>
          </cell>
          <cell r="AB914">
            <v>8</v>
          </cell>
          <cell r="AC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X916">
            <v>2</v>
          </cell>
          <cell r="Y916">
            <v>12</v>
          </cell>
          <cell r="Z916">
            <v>2562</v>
          </cell>
          <cell r="AA916">
            <v>2</v>
          </cell>
          <cell r="AB916">
            <v>8</v>
          </cell>
          <cell r="AC916">
            <v>2561</v>
          </cell>
          <cell r="BB916" t="str">
            <v>สืบทรัพย์ 22/1/67//ลงผลสืบทรัพย์ 26/3/67//</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B917" t="str">
            <v>สืบทรัพย์ 25/03/67//ลงผล9/4/67//ลงผลภาพลักษณ์22/4/67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AA918">
            <v>13</v>
          </cell>
          <cell r="AB918">
            <v>8</v>
          </cell>
          <cell r="AC918">
            <v>2563</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X923">
            <v>2</v>
          </cell>
          <cell r="Y923">
            <v>12</v>
          </cell>
          <cell r="Z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B924" t="str">
            <v>สืบทรัพย์ 26/04/67//ลงผล 10/5/67//รายงานผล20/5/67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X926">
            <v>13</v>
          </cell>
          <cell r="Y926">
            <v>8</v>
          </cell>
          <cell r="Z926">
            <v>2563</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AA927">
            <v>29</v>
          </cell>
          <cell r="AB927">
            <v>6</v>
          </cell>
          <cell r="AC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D928" t="str">
            <v>1. นางจิตตพิมพ์ ศรีคำนวล
2.นายปัญญา สุวัน
3. นางพิชราภรณ์ อินตา</v>
          </cell>
          <cell r="CE928" t="str">
            <v>จำเลยที่ 1
จำเลยที่ 2
จำเลยที่ 3</v>
          </cell>
          <cell r="CF928"/>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X929">
            <v>16</v>
          </cell>
          <cell r="Y929">
            <v>5</v>
          </cell>
          <cell r="Z929">
            <v>2566</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AA930">
            <v>1</v>
          </cell>
          <cell r="AB930">
            <v>6</v>
          </cell>
          <cell r="AC930">
            <v>2564</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AA931">
            <v>13</v>
          </cell>
          <cell r="AB931">
            <v>8</v>
          </cell>
          <cell r="AC931">
            <v>2563</v>
          </cell>
          <cell r="BB931" t="str">
            <v>สืบทรัพย์ 25/03/67//ลงผล 23/5/67//รายงานผล24/5/67</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X935">
            <v>8</v>
          </cell>
          <cell r="Y935">
            <v>6</v>
          </cell>
          <cell r="Z935">
            <v>2564</v>
          </cell>
          <cell r="AA935">
            <v>20</v>
          </cell>
          <cell r="AB935">
            <v>8</v>
          </cell>
          <cell r="AC935">
            <v>2563</v>
          </cell>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A935"/>
          <cell r="CB935">
            <v>3</v>
          </cell>
          <cell r="CC935"/>
          <cell r="CD935"/>
          <cell r="CE935"/>
          <cell r="CF935"/>
          <cell r="CG935"/>
          <cell r="CH935"/>
          <cell r="CI935"/>
          <cell r="CJ935"/>
          <cell r="CK935"/>
          <cell r="CL935"/>
          <cell r="CM935"/>
          <cell r="CN935"/>
          <cell r="CO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X936">
            <v>10</v>
          </cell>
          <cell r="Y936">
            <v>8</v>
          </cell>
          <cell r="Z936">
            <v>2564</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AA938">
            <v>10</v>
          </cell>
          <cell r="AB938">
            <v>8</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AA939">
            <v>1</v>
          </cell>
          <cell r="AB939">
            <v>6</v>
          </cell>
          <cell r="AC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X940">
            <v>10</v>
          </cell>
          <cell r="Y940">
            <v>8</v>
          </cell>
          <cell r="Z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AA942">
            <v>25</v>
          </cell>
          <cell r="AB942">
            <v>4</v>
          </cell>
          <cell r="AC942">
            <v>2566</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AA943">
            <v>16</v>
          </cell>
          <cell r="AB943">
            <v>5</v>
          </cell>
          <cell r="AC943">
            <v>2566</v>
          </cell>
          <cell r="BB943" t="str">
            <v>สืบทรัพย์ 26/04/67//ลงผล 10/5/67//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X944">
            <v>7</v>
          </cell>
          <cell r="Y944">
            <v>5</v>
          </cell>
          <cell r="Z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F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X947">
            <v>20</v>
          </cell>
          <cell r="Y947">
            <v>8</v>
          </cell>
          <cell r="Z947">
            <v>2563</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F947"/>
          <cell r="CK947"/>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AA949">
            <v>20</v>
          </cell>
          <cell r="AB949">
            <v>8</v>
          </cell>
          <cell r="AC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F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AA950">
            <v>18</v>
          </cell>
          <cell r="AB950">
            <v>11</v>
          </cell>
          <cell r="AC950">
            <v>2562</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F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A951"/>
          <cell r="CB951">
            <v>3</v>
          </cell>
          <cell r="CC951"/>
          <cell r="CD951"/>
          <cell r="CF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F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cell r="CF953"/>
          <cell r="CK953"/>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F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F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F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F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X958">
            <v>2</v>
          </cell>
          <cell r="Y958">
            <v>12</v>
          </cell>
          <cell r="Z958">
            <v>2562</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F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F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A960"/>
          <cell r="CB960">
            <v>5</v>
          </cell>
          <cell r="CC960"/>
          <cell r="CD960"/>
          <cell r="CE960"/>
          <cell r="CF960"/>
          <cell r="CG960"/>
          <cell r="CH960"/>
          <cell r="CI960"/>
          <cell r="CJ960"/>
          <cell r="CK960"/>
          <cell r="CL960"/>
          <cell r="CM960"/>
          <cell r="CN960"/>
          <cell r="CO960"/>
          <cell r="CP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X961"/>
          <cell r="Y961"/>
          <cell r="Z961"/>
          <cell r="AA961">
            <v>18</v>
          </cell>
          <cell r="AB961">
            <v>11</v>
          </cell>
          <cell r="AC961">
            <v>2562</v>
          </cell>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A961"/>
          <cell r="CB961">
            <v>6</v>
          </cell>
          <cell r="CC961"/>
          <cell r="CD961"/>
          <cell r="CE961"/>
          <cell r="CF961"/>
          <cell r="CG961"/>
          <cell r="CH961"/>
          <cell r="CI961"/>
          <cell r="CJ961"/>
          <cell r="CK961"/>
          <cell r="CL961"/>
          <cell r="CM961"/>
          <cell r="CN961"/>
          <cell r="CO961"/>
          <cell r="CP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cell r="BD966"/>
          <cell r="BE966"/>
          <cell r="BF966"/>
          <cell r="BG966"/>
          <cell r="BH966"/>
          <cell r="BI966"/>
          <cell r="BJ966"/>
          <cell r="BK966"/>
          <cell r="BL966"/>
          <cell r="BM966"/>
          <cell r="BN966"/>
          <cell r="BO966"/>
          <cell r="BP966"/>
          <cell r="BQ966"/>
          <cell r="BR966"/>
          <cell r="BS966"/>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t="str">
            <v>นางสาวพรพิมล ดีนะ</v>
          </cell>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cell r="BD967"/>
          <cell r="BE967"/>
          <cell r="BF967"/>
          <cell r="BG967"/>
          <cell r="BH967"/>
          <cell r="BI967"/>
          <cell r="BJ967"/>
          <cell r="BK967"/>
          <cell r="BL967"/>
          <cell r="BM967"/>
          <cell r="BN967"/>
          <cell r="BO967"/>
          <cell r="BP967"/>
          <cell r="BQ967"/>
          <cell r="BR967"/>
          <cell r="BS967"/>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นายวิทยา เจริญอายุวัฒ</v>
          </cell>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cell r="BD968"/>
          <cell r="BE968"/>
          <cell r="BF968"/>
          <cell r="BG968"/>
          <cell r="BH968"/>
          <cell r="BI968"/>
          <cell r="BJ968"/>
          <cell r="BK968"/>
          <cell r="BL968"/>
          <cell r="BM968"/>
          <cell r="BN968"/>
          <cell r="BO968"/>
          <cell r="BP968"/>
          <cell r="BQ968"/>
          <cell r="BR968"/>
          <cell r="BS968"/>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นางสาวอรพินธิ์ จี่มะลิ</v>
          </cell>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cell r="BD969"/>
          <cell r="BE969"/>
          <cell r="BF969"/>
          <cell r="BG969"/>
          <cell r="BH969"/>
          <cell r="BI969"/>
          <cell r="BJ969"/>
          <cell r="BK969"/>
          <cell r="BL969"/>
          <cell r="BM969"/>
          <cell r="BN969"/>
          <cell r="BO969"/>
          <cell r="BP969"/>
          <cell r="BQ969"/>
          <cell r="BR969"/>
          <cell r="BS969"/>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t="str">
            <v>นายบุญชม ขอนพืช</v>
          </cell>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cell r="BD970"/>
          <cell r="BE970"/>
          <cell r="BF970"/>
          <cell r="BG970"/>
          <cell r="BH970"/>
          <cell r="BI970"/>
          <cell r="BJ970"/>
          <cell r="BK970"/>
          <cell r="BL970"/>
          <cell r="BM970"/>
          <cell r="BN970"/>
          <cell r="BO970"/>
          <cell r="BP970"/>
          <cell r="BQ970"/>
          <cell r="BR970"/>
          <cell r="BS970"/>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t="str">
            <v>นายสุชาติ เทียนทอง</v>
          </cell>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cell r="BD971"/>
          <cell r="BE971"/>
          <cell r="BF971"/>
          <cell r="BG971"/>
          <cell r="BH971"/>
          <cell r="BI971"/>
          <cell r="BJ971"/>
          <cell r="BK971"/>
          <cell r="BL971"/>
          <cell r="BM971"/>
          <cell r="BN971"/>
          <cell r="BO971"/>
          <cell r="BP971"/>
          <cell r="BQ971"/>
          <cell r="BR971"/>
          <cell r="BS971"/>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t="str">
            <v>นายนครินทร์  ญาติมาก</v>
          </cell>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cell r="BD972"/>
          <cell r="BE972"/>
          <cell r="BF972"/>
          <cell r="BG972"/>
          <cell r="BH972"/>
          <cell r="BI972"/>
          <cell r="BJ972"/>
          <cell r="BK972"/>
          <cell r="BL972"/>
          <cell r="BM972"/>
          <cell r="BN972"/>
          <cell r="BO972"/>
          <cell r="BP972"/>
          <cell r="BQ972"/>
          <cell r="BR972"/>
          <cell r="BS972"/>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นางสาวพิมฤทัย ไชยวงษ์</v>
          </cell>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cell r="BD973"/>
          <cell r="BE973"/>
          <cell r="BF973"/>
          <cell r="BG973"/>
          <cell r="BH973"/>
          <cell r="BI973"/>
          <cell r="BJ973"/>
          <cell r="BK973"/>
          <cell r="BL973"/>
          <cell r="BM973"/>
          <cell r="BN973"/>
          <cell r="BO973"/>
          <cell r="BP973"/>
          <cell r="BQ973"/>
          <cell r="BR973"/>
          <cell r="BS973"/>
          <cell r="BT973" t="str">
            <v>นางสาวมัณฑนา ดาวเลิศ</v>
          </cell>
          <cell r="BU973">
            <v>888166010068</v>
          </cell>
          <cell r="BV973"/>
          <cell r="BW973"/>
          <cell r="BX973"/>
          <cell r="BY973"/>
          <cell r="BZ973"/>
          <cell r="CA973"/>
          <cell r="CB973"/>
          <cell r="CC973"/>
          <cell r="CD973" t="str">
            <v>นางสาวมัณฑนา ดาวเลิศ</v>
          </cell>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cell r="BD974"/>
          <cell r="BE974"/>
          <cell r="BF974"/>
          <cell r="BG974"/>
          <cell r="BH974"/>
          <cell r="BI974"/>
          <cell r="BJ974"/>
          <cell r="BK974"/>
          <cell r="BL974"/>
          <cell r="BM974"/>
          <cell r="BN974"/>
          <cell r="BO974"/>
          <cell r="BP974"/>
          <cell r="BQ974"/>
          <cell r="BR974"/>
          <cell r="BS974"/>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t="str">
            <v>นางสาวสมศรี วีรยุทธกำจร</v>
          </cell>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cell r="BD975"/>
          <cell r="BE975"/>
          <cell r="BF975"/>
          <cell r="BG975"/>
          <cell r="BH975"/>
          <cell r="BI975"/>
          <cell r="BJ975"/>
          <cell r="BK975"/>
          <cell r="BL975"/>
          <cell r="BM975"/>
          <cell r="BN975"/>
          <cell r="BO975"/>
          <cell r="BP975"/>
          <cell r="BQ975"/>
          <cell r="BR975"/>
          <cell r="BS975"/>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cell r="BD976"/>
          <cell r="BE976"/>
          <cell r="BF976"/>
          <cell r="BG976"/>
          <cell r="BH976"/>
          <cell r="BI976"/>
          <cell r="BJ976"/>
          <cell r="BK976"/>
          <cell r="BL976"/>
          <cell r="BM976"/>
          <cell r="BN976"/>
          <cell r="BO976"/>
          <cell r="BP976"/>
          <cell r="BQ976"/>
          <cell r="BR976"/>
          <cell r="BS976"/>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t="str">
            <v>นายเจริญพร สินสะโน</v>
          </cell>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cell r="BD977"/>
          <cell r="BE977"/>
          <cell r="BF977"/>
          <cell r="BG977"/>
          <cell r="BH977"/>
          <cell r="BI977"/>
          <cell r="BJ977"/>
          <cell r="BK977"/>
          <cell r="BL977"/>
          <cell r="BM977"/>
          <cell r="BN977"/>
          <cell r="BO977"/>
          <cell r="BP977"/>
          <cell r="BQ977"/>
          <cell r="BR977"/>
          <cell r="BS977"/>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นายชัชวาล ไร่ดี</v>
          </cell>
          <cell r="BU978">
            <v>883263011100</v>
          </cell>
          <cell r="BV978"/>
          <cell r="BW978"/>
          <cell r="BX978"/>
          <cell r="BY978"/>
          <cell r="BZ978"/>
          <cell r="CA978"/>
          <cell r="CB978"/>
          <cell r="CC978"/>
          <cell r="CD978" t="str">
            <v>นายชัชวาล ไร่ดี</v>
          </cell>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cell r="BD979"/>
          <cell r="BE979"/>
          <cell r="BF979"/>
          <cell r="BG979"/>
          <cell r="BH979"/>
          <cell r="BI979"/>
          <cell r="BJ979"/>
          <cell r="BK979"/>
          <cell r="BL979"/>
          <cell r="BM979"/>
          <cell r="BN979"/>
          <cell r="BO979"/>
          <cell r="BP979"/>
          <cell r="BQ979"/>
          <cell r="BR979"/>
          <cell r="BS979"/>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cell r="BD980"/>
          <cell r="BE980"/>
          <cell r="BF980"/>
          <cell r="BG980"/>
          <cell r="BH980"/>
          <cell r="BI980"/>
          <cell r="BJ980"/>
          <cell r="BK980"/>
          <cell r="BL980"/>
          <cell r="BM980"/>
          <cell r="BN980"/>
          <cell r="BO980"/>
          <cell r="BP980"/>
          <cell r="BQ980"/>
          <cell r="BR980"/>
          <cell r="BS980"/>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cell r="BD981"/>
          <cell r="BE981"/>
          <cell r="BF981"/>
          <cell r="BG981"/>
          <cell r="BH981"/>
          <cell r="BI981"/>
          <cell r="BJ981"/>
          <cell r="BK981"/>
          <cell r="BL981"/>
          <cell r="BM981"/>
          <cell r="BN981"/>
          <cell r="BO981"/>
          <cell r="BP981"/>
          <cell r="BQ981"/>
          <cell r="BR981"/>
          <cell r="BS981"/>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cell r="BD982"/>
          <cell r="BE982"/>
          <cell r="BF982"/>
          <cell r="BG982"/>
          <cell r="BH982"/>
          <cell r="BI982"/>
          <cell r="BJ982"/>
          <cell r="BK982"/>
          <cell r="BL982"/>
          <cell r="BM982"/>
          <cell r="BN982"/>
          <cell r="BO982"/>
          <cell r="BP982"/>
          <cell r="BQ982"/>
          <cell r="BR982"/>
          <cell r="BS982"/>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cell r="BD983"/>
          <cell r="BE983"/>
          <cell r="BF983"/>
          <cell r="BG983"/>
          <cell r="BH983"/>
          <cell r="BI983"/>
          <cell r="BJ983"/>
          <cell r="BK983"/>
          <cell r="BL983"/>
          <cell r="BM983"/>
          <cell r="BN983"/>
          <cell r="BO983"/>
          <cell r="BP983"/>
          <cell r="BQ983"/>
          <cell r="BR983"/>
          <cell r="BS983"/>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cell r="BD984"/>
          <cell r="BE984"/>
          <cell r="BF984"/>
          <cell r="BG984"/>
          <cell r="BH984"/>
          <cell r="BI984"/>
          <cell r="BJ984"/>
          <cell r="BK984"/>
          <cell r="BL984"/>
          <cell r="BM984"/>
          <cell r="BN984"/>
          <cell r="BO984"/>
          <cell r="BP984"/>
          <cell r="BQ984"/>
          <cell r="BR984"/>
          <cell r="BS984"/>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cell r="BD985"/>
          <cell r="BE985"/>
          <cell r="BF985"/>
          <cell r="BG985"/>
          <cell r="BH985"/>
          <cell r="BI985"/>
          <cell r="BJ985"/>
          <cell r="BK985"/>
          <cell r="BL985"/>
          <cell r="BM985"/>
          <cell r="BN985"/>
          <cell r="BO985"/>
          <cell r="BP985"/>
          <cell r="BQ985"/>
          <cell r="BR985"/>
          <cell r="BS985"/>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cell r="BD986"/>
          <cell r="BE986"/>
          <cell r="BF986"/>
          <cell r="BG986"/>
          <cell r="BH986"/>
          <cell r="BI986"/>
          <cell r="BJ986"/>
          <cell r="BK986"/>
          <cell r="BL986"/>
          <cell r="BM986"/>
          <cell r="BN986"/>
          <cell r="BO986"/>
          <cell r="BP986"/>
          <cell r="BQ986"/>
          <cell r="BR986"/>
          <cell r="BS986"/>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cell r="BD988"/>
          <cell r="BE988"/>
          <cell r="BF988"/>
          <cell r="BG988"/>
          <cell r="BH988"/>
          <cell r="BI988"/>
          <cell r="BJ988"/>
          <cell r="BK988"/>
          <cell r="BL988"/>
          <cell r="BM988"/>
          <cell r="BN988"/>
          <cell r="BO988"/>
          <cell r="BP988"/>
          <cell r="BQ988"/>
          <cell r="BR988"/>
          <cell r="BS988"/>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cell r="BD989"/>
          <cell r="BE989"/>
          <cell r="BF989"/>
          <cell r="BG989"/>
          <cell r="BH989"/>
          <cell r="BI989"/>
          <cell r="BJ989"/>
          <cell r="BK989"/>
          <cell r="BL989"/>
          <cell r="BM989"/>
          <cell r="BN989"/>
          <cell r="BO989"/>
          <cell r="BP989"/>
          <cell r="BQ989"/>
          <cell r="BR989"/>
          <cell r="BS989"/>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cell r="BD990"/>
          <cell r="BE990"/>
          <cell r="BF990"/>
          <cell r="BG990"/>
          <cell r="BH990"/>
          <cell r="BI990"/>
          <cell r="BJ990"/>
          <cell r="BK990"/>
          <cell r="BL990"/>
          <cell r="BM990"/>
          <cell r="BN990"/>
          <cell r="BO990"/>
          <cell r="BP990"/>
          <cell r="BQ990"/>
          <cell r="BR990"/>
          <cell r="BS990"/>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cell r="BD991"/>
          <cell r="BE991"/>
          <cell r="BF991"/>
          <cell r="BG991"/>
          <cell r="BH991"/>
          <cell r="BI991"/>
          <cell r="BJ991"/>
          <cell r="BK991"/>
          <cell r="BL991"/>
          <cell r="BM991"/>
          <cell r="BN991"/>
          <cell r="BO991"/>
          <cell r="BP991"/>
          <cell r="BQ991"/>
          <cell r="BR991"/>
          <cell r="BS991"/>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cell r="BD992"/>
          <cell r="BE992"/>
          <cell r="BF992"/>
          <cell r="BG992"/>
          <cell r="BH992"/>
          <cell r="BI992"/>
          <cell r="BJ992"/>
          <cell r="BK992"/>
          <cell r="BL992"/>
          <cell r="BM992"/>
          <cell r="BN992"/>
          <cell r="BO992"/>
          <cell r="BP992"/>
          <cell r="BQ992"/>
          <cell r="BR992"/>
          <cell r="BS992"/>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cell r="BD993"/>
          <cell r="BE993"/>
          <cell r="BF993"/>
          <cell r="BG993"/>
          <cell r="BH993"/>
          <cell r="BI993"/>
          <cell r="BJ993"/>
          <cell r="BK993"/>
          <cell r="BL993"/>
          <cell r="BM993"/>
          <cell r="BN993"/>
          <cell r="BO993"/>
          <cell r="BP993"/>
          <cell r="BQ993"/>
          <cell r="BR993"/>
          <cell r="BS993"/>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A993"/>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cell r="BD994"/>
          <cell r="BE994"/>
          <cell r="BF994"/>
          <cell r="BG994"/>
          <cell r="BH994"/>
          <cell r="BI994"/>
          <cell r="BJ994"/>
          <cell r="BK994"/>
          <cell r="BL994"/>
          <cell r="BM994"/>
          <cell r="BN994"/>
          <cell r="BO994"/>
          <cell r="BP994"/>
          <cell r="BQ994"/>
          <cell r="BR994"/>
          <cell r="BS994"/>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cell r="BD995"/>
          <cell r="BE995"/>
          <cell r="BF995"/>
          <cell r="BG995"/>
          <cell r="BH995"/>
          <cell r="BI995"/>
          <cell r="BJ995"/>
          <cell r="BK995"/>
          <cell r="BL995"/>
          <cell r="BM995"/>
          <cell r="BN995"/>
          <cell r="BO995"/>
          <cell r="BP995"/>
          <cell r="BQ995"/>
          <cell r="BR995"/>
          <cell r="BS995"/>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cell r="BD996"/>
          <cell r="BE996"/>
          <cell r="BF996"/>
          <cell r="BG996"/>
          <cell r="BH996"/>
          <cell r="BI996"/>
          <cell r="BJ996"/>
          <cell r="BK996"/>
          <cell r="BL996"/>
          <cell r="BM996"/>
          <cell r="BN996"/>
          <cell r="BO996"/>
          <cell r="BP996"/>
          <cell r="BQ996"/>
          <cell r="BR996"/>
          <cell r="BS996"/>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cell r="BD997"/>
          <cell r="BE997"/>
          <cell r="BF997"/>
          <cell r="BG997"/>
          <cell r="BH997"/>
          <cell r="BI997"/>
          <cell r="BJ997"/>
          <cell r="BK997"/>
          <cell r="BL997"/>
          <cell r="BM997"/>
          <cell r="BN997"/>
          <cell r="BO997"/>
          <cell r="BP997"/>
          <cell r="BQ997"/>
          <cell r="BR997"/>
          <cell r="BS997"/>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cell r="BD998"/>
          <cell r="BE998"/>
          <cell r="BF998"/>
          <cell r="BG998"/>
          <cell r="BH998"/>
          <cell r="BI998"/>
          <cell r="BJ998"/>
          <cell r="BK998"/>
          <cell r="BL998"/>
          <cell r="BM998"/>
          <cell r="BN998"/>
          <cell r="BO998"/>
          <cell r="BP998"/>
          <cell r="BQ998"/>
          <cell r="BR998"/>
          <cell r="BS998"/>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cell r="BD999"/>
          <cell r="BE999"/>
          <cell r="BF999"/>
          <cell r="BG999"/>
          <cell r="BH999"/>
          <cell r="BI999"/>
          <cell r="BJ999"/>
          <cell r="BK999"/>
          <cell r="BL999"/>
          <cell r="BM999"/>
          <cell r="BN999"/>
          <cell r="BO999"/>
          <cell r="BP999"/>
          <cell r="BQ999"/>
          <cell r="BR999"/>
          <cell r="BS999"/>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cell r="BD1001"/>
          <cell r="BE1001"/>
          <cell r="BF1001"/>
          <cell r="BG1001"/>
          <cell r="BH1001"/>
          <cell r="BI1001"/>
          <cell r="BJ1001"/>
          <cell r="BK1001"/>
          <cell r="BL1001"/>
          <cell r="BM1001"/>
          <cell r="BN1001"/>
          <cell r="BO1001"/>
          <cell r="BP1001"/>
          <cell r="BQ1001"/>
          <cell r="BR1001"/>
          <cell r="BS1001"/>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cell r="BD1002"/>
          <cell r="BE1002"/>
          <cell r="BF1002"/>
          <cell r="BG1002"/>
          <cell r="BH1002"/>
          <cell r="BI1002"/>
          <cell r="BJ1002"/>
          <cell r="BK1002"/>
          <cell r="BL1002"/>
          <cell r="BM1002"/>
          <cell r="BN1002"/>
          <cell r="BO1002"/>
          <cell r="BP1002"/>
          <cell r="BQ1002"/>
          <cell r="BR1002"/>
          <cell r="BS1002"/>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cell r="BD1003"/>
          <cell r="BE1003"/>
          <cell r="BF1003"/>
          <cell r="BG1003"/>
          <cell r="BH1003"/>
          <cell r="BI1003"/>
          <cell r="BJ1003"/>
          <cell r="BK1003"/>
          <cell r="BL1003"/>
          <cell r="BM1003"/>
          <cell r="BN1003"/>
          <cell r="BO1003"/>
          <cell r="BP1003"/>
          <cell r="BQ1003"/>
          <cell r="BR1003"/>
          <cell r="BS1003"/>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cell r="BD1004"/>
          <cell r="BE1004"/>
          <cell r="BF1004"/>
          <cell r="BG1004"/>
          <cell r="BH1004"/>
          <cell r="BI1004"/>
          <cell r="BJ1004"/>
          <cell r="BK1004"/>
          <cell r="BL1004"/>
          <cell r="BM1004"/>
          <cell r="BN1004"/>
          <cell r="BO1004"/>
          <cell r="BP1004"/>
          <cell r="BQ1004"/>
          <cell r="BR1004"/>
          <cell r="BS1004"/>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cell r="BD1005"/>
          <cell r="BE1005"/>
          <cell r="BF1005"/>
          <cell r="BG1005"/>
          <cell r="BH1005"/>
          <cell r="BI1005"/>
          <cell r="BJ1005"/>
          <cell r="BK1005"/>
          <cell r="BL1005"/>
          <cell r="BM1005"/>
          <cell r="BN1005"/>
          <cell r="BO1005"/>
          <cell r="BP1005"/>
          <cell r="BQ1005"/>
          <cell r="BR1005"/>
          <cell r="BS1005"/>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cell r="BD1006"/>
          <cell r="BE1006"/>
          <cell r="BF1006"/>
          <cell r="BG1006"/>
          <cell r="BH1006"/>
          <cell r="BI1006"/>
          <cell r="BJ1006"/>
          <cell r="BK1006"/>
          <cell r="BL1006"/>
          <cell r="BM1006"/>
          <cell r="BN1006"/>
          <cell r="BO1006"/>
          <cell r="BP1006"/>
          <cell r="BQ1006"/>
          <cell r="BR1006"/>
          <cell r="BS1006"/>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cell r="BD1007"/>
          <cell r="BE1007"/>
          <cell r="BF1007"/>
          <cell r="BG1007"/>
          <cell r="BH1007"/>
          <cell r="BI1007"/>
          <cell r="BJ1007"/>
          <cell r="BK1007"/>
          <cell r="BL1007"/>
          <cell r="BM1007"/>
          <cell r="BN1007"/>
          <cell r="BO1007"/>
          <cell r="BP1007"/>
          <cell r="BQ1007"/>
          <cell r="BR1007"/>
          <cell r="BS1007"/>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cell r="BD1008"/>
          <cell r="BE1008"/>
          <cell r="BF1008"/>
          <cell r="BG1008"/>
          <cell r="BH1008"/>
          <cell r="BI1008"/>
          <cell r="BJ1008"/>
          <cell r="BK1008"/>
          <cell r="BL1008"/>
          <cell r="BM1008"/>
          <cell r="BN1008"/>
          <cell r="BO1008"/>
          <cell r="BP1008"/>
          <cell r="BQ1008"/>
          <cell r="BR1008"/>
          <cell r="BS1008"/>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cell r="BD1009"/>
          <cell r="BE1009"/>
          <cell r="BF1009"/>
          <cell r="BG1009"/>
          <cell r="BH1009"/>
          <cell r="BI1009"/>
          <cell r="BJ1009"/>
          <cell r="BK1009"/>
          <cell r="BL1009"/>
          <cell r="BM1009"/>
          <cell r="BN1009"/>
          <cell r="BO1009"/>
          <cell r="BP1009"/>
          <cell r="BQ1009"/>
          <cell r="BR1009"/>
          <cell r="BS1009"/>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cell r="BD1010"/>
          <cell r="BE1010"/>
          <cell r="BF1010"/>
          <cell r="BG1010"/>
          <cell r="BH1010"/>
          <cell r="BI1010"/>
          <cell r="BJ1010"/>
          <cell r="BK1010"/>
          <cell r="BL1010"/>
          <cell r="BM1010"/>
          <cell r="BN1010"/>
          <cell r="BO1010"/>
          <cell r="BP1010"/>
          <cell r="BQ1010"/>
          <cell r="BR1010"/>
          <cell r="BS1010"/>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cell r="BD1011"/>
          <cell r="BE1011"/>
          <cell r="BF1011"/>
          <cell r="BG1011"/>
          <cell r="BH1011"/>
          <cell r="BI1011"/>
          <cell r="BJ1011"/>
          <cell r="BK1011"/>
          <cell r="BL1011"/>
          <cell r="BM1011"/>
          <cell r="BN1011"/>
          <cell r="BO1011"/>
          <cell r="BP1011"/>
          <cell r="BQ1011"/>
          <cell r="BR1011"/>
          <cell r="BS1011"/>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cell r="BD1012"/>
          <cell r="BE1012"/>
          <cell r="BF1012"/>
          <cell r="BG1012"/>
          <cell r="BH1012"/>
          <cell r="BI1012"/>
          <cell r="BJ1012"/>
          <cell r="BK1012"/>
          <cell r="BL1012"/>
          <cell r="BM1012"/>
          <cell r="BN1012"/>
          <cell r="BO1012"/>
          <cell r="BP1012"/>
          <cell r="BQ1012"/>
          <cell r="BR1012"/>
          <cell r="BS1012"/>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cell r="BD1013"/>
          <cell r="BE1013"/>
          <cell r="BF1013"/>
          <cell r="BG1013"/>
          <cell r="BH1013"/>
          <cell r="BI1013"/>
          <cell r="BJ1013"/>
          <cell r="BK1013"/>
          <cell r="BL1013"/>
          <cell r="BM1013"/>
          <cell r="BN1013"/>
          <cell r="BO1013"/>
          <cell r="BP1013"/>
          <cell r="BQ1013"/>
          <cell r="BR1013"/>
          <cell r="BS1013"/>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ผบ.1045</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cell r="BD1014"/>
          <cell r="BE1014"/>
          <cell r="BF1014"/>
          <cell r="BG1014"/>
          <cell r="BH1014"/>
          <cell r="BI1014"/>
          <cell r="BJ1014"/>
          <cell r="BK1014"/>
          <cell r="BL1014"/>
          <cell r="BM1014"/>
          <cell r="BN1014"/>
          <cell r="BO1014"/>
          <cell r="BP1014"/>
          <cell r="BQ1014"/>
          <cell r="BR1014"/>
          <cell r="BS1014"/>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cell r="BD1015"/>
          <cell r="BE1015"/>
          <cell r="BF1015"/>
          <cell r="BG1015"/>
          <cell r="BH1015"/>
          <cell r="BI1015"/>
          <cell r="BJ1015"/>
          <cell r="BK1015"/>
          <cell r="BL1015"/>
          <cell r="BM1015"/>
          <cell r="BN1015"/>
          <cell r="BO1015"/>
          <cell r="BP1015"/>
          <cell r="BQ1015"/>
          <cell r="BR1015"/>
          <cell r="BS1015"/>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cell r="BD1016"/>
          <cell r="BE1016"/>
          <cell r="BF1016"/>
          <cell r="BG1016"/>
          <cell r="BH1016"/>
          <cell r="BI1016"/>
          <cell r="BJ1016"/>
          <cell r="BK1016"/>
          <cell r="BL1016"/>
          <cell r="BM1016"/>
          <cell r="BN1016"/>
          <cell r="BO1016"/>
          <cell r="BP1016"/>
          <cell r="BQ1016"/>
          <cell r="BR1016"/>
          <cell r="BS1016"/>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cell r="BD1017"/>
          <cell r="BE1017"/>
          <cell r="BF1017"/>
          <cell r="BG1017"/>
          <cell r="BH1017"/>
          <cell r="BI1017"/>
          <cell r="BJ1017"/>
          <cell r="BK1017"/>
          <cell r="BL1017"/>
          <cell r="BM1017"/>
          <cell r="BN1017"/>
          <cell r="BO1017"/>
          <cell r="BP1017"/>
          <cell r="BQ1017"/>
          <cell r="BR1017"/>
          <cell r="BS1017"/>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cell r="BD1018"/>
          <cell r="BE1018"/>
          <cell r="BF1018"/>
          <cell r="BG1018"/>
          <cell r="BH1018"/>
          <cell r="BI1018"/>
          <cell r="BJ1018"/>
          <cell r="BK1018"/>
          <cell r="BL1018"/>
          <cell r="BM1018"/>
          <cell r="BN1018"/>
          <cell r="BO1018"/>
          <cell r="BP1018"/>
          <cell r="BQ1018"/>
          <cell r="BR1018"/>
          <cell r="BS1018"/>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cell r="BD1019"/>
          <cell r="BE1019"/>
          <cell r="BF1019"/>
          <cell r="BG1019"/>
          <cell r="BH1019"/>
          <cell r="BI1019"/>
          <cell r="BJ1019"/>
          <cell r="BK1019"/>
          <cell r="BL1019"/>
          <cell r="BM1019"/>
          <cell r="BN1019"/>
          <cell r="BO1019"/>
          <cell r="BP1019"/>
          <cell r="BQ1019"/>
          <cell r="BR1019"/>
          <cell r="BS1019"/>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cell r="BD1020"/>
          <cell r="BE1020"/>
          <cell r="BF1020"/>
          <cell r="BG1020"/>
          <cell r="BH1020"/>
          <cell r="BI1020"/>
          <cell r="BJ1020"/>
          <cell r="BK1020"/>
          <cell r="BL1020"/>
          <cell r="BM1020"/>
          <cell r="BN1020"/>
          <cell r="BO1020"/>
          <cell r="BP1020"/>
          <cell r="BQ1020"/>
          <cell r="BR1020"/>
          <cell r="BS1020"/>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cell r="BD1021"/>
          <cell r="BE1021"/>
          <cell r="BF1021"/>
          <cell r="BG1021"/>
          <cell r="BH1021"/>
          <cell r="BI1021"/>
          <cell r="BJ1021"/>
          <cell r="BK1021"/>
          <cell r="BL1021"/>
          <cell r="BM1021"/>
          <cell r="BN1021"/>
          <cell r="BO1021"/>
          <cell r="BP1021"/>
          <cell r="BQ1021"/>
          <cell r="BR1021"/>
          <cell r="BS1021"/>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cell r="BD1022"/>
          <cell r="BE1022"/>
          <cell r="BF1022"/>
          <cell r="BG1022"/>
          <cell r="BH1022"/>
          <cell r="BI1022"/>
          <cell r="BJ1022"/>
          <cell r="BK1022"/>
          <cell r="BL1022"/>
          <cell r="BM1022"/>
          <cell r="BN1022"/>
          <cell r="BO1022"/>
          <cell r="BP1022"/>
          <cell r="BQ1022"/>
          <cell r="BR1022"/>
          <cell r="BS1022"/>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cell r="BD1023"/>
          <cell r="BE1023"/>
          <cell r="BF1023"/>
          <cell r="BG1023"/>
          <cell r="BH1023"/>
          <cell r="BI1023"/>
          <cell r="BJ1023"/>
          <cell r="BK1023"/>
          <cell r="BL1023"/>
          <cell r="BM1023"/>
          <cell r="BN1023"/>
          <cell r="BO1023"/>
          <cell r="BP1023"/>
          <cell r="BQ1023"/>
          <cell r="BR1023"/>
          <cell r="BS1023"/>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cell r="BD1024"/>
          <cell r="BE1024"/>
          <cell r="BF1024"/>
          <cell r="BG1024"/>
          <cell r="BH1024"/>
          <cell r="BI1024"/>
          <cell r="BJ1024"/>
          <cell r="BK1024"/>
          <cell r="BL1024"/>
          <cell r="BM1024"/>
          <cell r="BN1024"/>
          <cell r="BO1024"/>
          <cell r="BP1024"/>
          <cell r="BQ1024"/>
          <cell r="BR1024"/>
          <cell r="BS1024"/>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cell r="BD1025"/>
          <cell r="BE1025"/>
          <cell r="BF1025"/>
          <cell r="BG1025"/>
          <cell r="BH1025"/>
          <cell r="BI1025"/>
          <cell r="BJ1025"/>
          <cell r="BK1025"/>
          <cell r="BL1025"/>
          <cell r="BM1025"/>
          <cell r="BN1025"/>
          <cell r="BO1025"/>
          <cell r="BP1025"/>
          <cell r="BQ1025"/>
          <cell r="BR1025"/>
          <cell r="BS1025"/>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cell r="BD1027"/>
          <cell r="BE1027"/>
          <cell r="BF1027"/>
          <cell r="BG1027"/>
          <cell r="BH1027"/>
          <cell r="BI1027"/>
          <cell r="BJ1027"/>
          <cell r="BK1027"/>
          <cell r="BL1027"/>
          <cell r="BM1027"/>
          <cell r="BN1027"/>
          <cell r="BO1027"/>
          <cell r="BP1027"/>
          <cell r="BQ1027"/>
          <cell r="BR1027"/>
          <cell r="BS1027"/>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cell r="BD1028"/>
          <cell r="BE1028"/>
          <cell r="BF1028"/>
          <cell r="BG1028"/>
          <cell r="BH1028"/>
          <cell r="BI1028"/>
          <cell r="BJ1028"/>
          <cell r="BK1028"/>
          <cell r="BL1028"/>
          <cell r="BM1028"/>
          <cell r="BN1028"/>
          <cell r="BO1028"/>
          <cell r="BP1028"/>
          <cell r="BQ1028"/>
          <cell r="BR1028"/>
          <cell r="BS1028"/>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cell r="BD1029"/>
          <cell r="BE1029"/>
          <cell r="BF1029"/>
          <cell r="BG1029"/>
          <cell r="BH1029"/>
          <cell r="BI1029"/>
          <cell r="BJ1029"/>
          <cell r="BK1029"/>
          <cell r="BL1029"/>
          <cell r="BM1029"/>
          <cell r="BN1029"/>
          <cell r="BO1029"/>
          <cell r="BP1029"/>
          <cell r="BQ1029"/>
          <cell r="BR1029"/>
          <cell r="BS1029"/>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cell r="BD1030"/>
          <cell r="BE1030"/>
          <cell r="BF1030"/>
          <cell r="BG1030"/>
          <cell r="BH1030"/>
          <cell r="BI1030"/>
          <cell r="BJ1030"/>
          <cell r="BK1030"/>
          <cell r="BL1030"/>
          <cell r="BM1030"/>
          <cell r="BN1030"/>
          <cell r="BO1030"/>
          <cell r="BP1030"/>
          <cell r="BQ1030"/>
          <cell r="BR1030"/>
          <cell r="BS1030"/>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cell r="BD1031"/>
          <cell r="BE1031"/>
          <cell r="BF1031"/>
          <cell r="BG1031"/>
          <cell r="BH1031"/>
          <cell r="BI1031"/>
          <cell r="BJ1031"/>
          <cell r="BK1031"/>
          <cell r="BL1031"/>
          <cell r="BM1031"/>
          <cell r="BN1031"/>
          <cell r="BO1031"/>
          <cell r="BP1031"/>
          <cell r="BQ1031"/>
          <cell r="BR1031"/>
          <cell r="BS1031"/>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cell r="BD1032"/>
          <cell r="BE1032"/>
          <cell r="BF1032"/>
          <cell r="BG1032"/>
          <cell r="BH1032"/>
          <cell r="BI1032"/>
          <cell r="BJ1032"/>
          <cell r="BK1032"/>
          <cell r="BL1032"/>
          <cell r="BM1032"/>
          <cell r="BN1032"/>
          <cell r="BO1032"/>
          <cell r="BP1032"/>
          <cell r="BQ1032"/>
          <cell r="BR1032"/>
          <cell r="BS1032"/>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cell r="BD1033"/>
          <cell r="BE1033"/>
          <cell r="BF1033"/>
          <cell r="BG1033"/>
          <cell r="BH1033"/>
          <cell r="BI1033"/>
          <cell r="BJ1033"/>
          <cell r="BK1033"/>
          <cell r="BL1033"/>
          <cell r="BM1033"/>
          <cell r="BN1033"/>
          <cell r="BO1033"/>
          <cell r="BP1033"/>
          <cell r="BQ1033"/>
          <cell r="BR1033"/>
          <cell r="BS1033"/>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cell r="BD1035"/>
          <cell r="BE1035"/>
          <cell r="BF1035"/>
          <cell r="BG1035"/>
          <cell r="BH1035"/>
          <cell r="BI1035"/>
          <cell r="BJ1035"/>
          <cell r="BK1035"/>
          <cell r="BL1035"/>
          <cell r="BM1035"/>
          <cell r="BN1035"/>
          <cell r="BO1035"/>
          <cell r="BP1035"/>
          <cell r="BQ1035"/>
          <cell r="BR1035"/>
          <cell r="BS1035"/>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cell r="BD1036"/>
          <cell r="BE1036"/>
          <cell r="BF1036"/>
          <cell r="BG1036"/>
          <cell r="BH1036"/>
          <cell r="BI1036"/>
          <cell r="BJ1036"/>
          <cell r="BK1036"/>
          <cell r="BL1036"/>
          <cell r="BM1036"/>
          <cell r="BN1036"/>
          <cell r="BO1036"/>
          <cell r="BP1036"/>
          <cell r="BQ1036"/>
          <cell r="BR1036"/>
          <cell r="BS1036"/>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cell r="BD1037"/>
          <cell r="BE1037"/>
          <cell r="BF1037"/>
          <cell r="BG1037"/>
          <cell r="BH1037"/>
          <cell r="BI1037"/>
          <cell r="BJ1037"/>
          <cell r="BK1037"/>
          <cell r="BL1037"/>
          <cell r="BM1037"/>
          <cell r="BN1037"/>
          <cell r="BO1037"/>
          <cell r="BP1037"/>
          <cell r="BQ1037"/>
          <cell r="BR1037"/>
          <cell r="BS1037"/>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cell r="BD1038"/>
          <cell r="BE1038"/>
          <cell r="BF1038"/>
          <cell r="BG1038"/>
          <cell r="BH1038"/>
          <cell r="BI1038"/>
          <cell r="BJ1038"/>
          <cell r="BK1038"/>
          <cell r="BL1038"/>
          <cell r="BM1038"/>
          <cell r="BN1038"/>
          <cell r="BO1038"/>
          <cell r="BP1038"/>
          <cell r="BQ1038"/>
          <cell r="BR1038"/>
          <cell r="BS1038"/>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cell r="BD1039"/>
          <cell r="BE1039"/>
          <cell r="BF1039"/>
          <cell r="BG1039"/>
          <cell r="BH1039"/>
          <cell r="BI1039"/>
          <cell r="BJ1039"/>
          <cell r="BK1039"/>
          <cell r="BL1039"/>
          <cell r="BM1039"/>
          <cell r="BN1039"/>
          <cell r="BO1039"/>
          <cell r="BP1039"/>
          <cell r="BQ1039"/>
          <cell r="BR1039"/>
          <cell r="BS1039"/>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cell r="BD1040"/>
          <cell r="BE1040"/>
          <cell r="BF1040"/>
          <cell r="BG1040"/>
          <cell r="BH1040"/>
          <cell r="BI1040"/>
          <cell r="BJ1040"/>
          <cell r="BK1040"/>
          <cell r="BL1040"/>
          <cell r="BM1040"/>
          <cell r="BN1040"/>
          <cell r="BO1040"/>
          <cell r="BP1040"/>
          <cell r="BQ1040"/>
          <cell r="BR1040"/>
          <cell r="BS1040"/>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cell r="BD1041"/>
          <cell r="BE1041"/>
          <cell r="BF1041"/>
          <cell r="BG1041"/>
          <cell r="BH1041"/>
          <cell r="BI1041"/>
          <cell r="BJ1041"/>
          <cell r="BK1041"/>
          <cell r="BL1041"/>
          <cell r="BM1041"/>
          <cell r="BN1041"/>
          <cell r="BO1041"/>
          <cell r="BP1041"/>
          <cell r="BQ1041"/>
          <cell r="BR1041"/>
          <cell r="BS1041"/>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cell r="BD1042"/>
          <cell r="BE1042"/>
          <cell r="BF1042"/>
          <cell r="BG1042"/>
          <cell r="BH1042"/>
          <cell r="BI1042"/>
          <cell r="BJ1042"/>
          <cell r="BK1042"/>
          <cell r="BL1042"/>
          <cell r="BM1042"/>
          <cell r="BN1042"/>
          <cell r="BO1042"/>
          <cell r="BP1042"/>
          <cell r="BQ1042"/>
          <cell r="BR1042"/>
          <cell r="BS1042"/>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cell r="BD1043"/>
          <cell r="BE1043"/>
          <cell r="BF1043"/>
          <cell r="BG1043"/>
          <cell r="BH1043"/>
          <cell r="BI1043"/>
          <cell r="BJ1043"/>
          <cell r="BK1043"/>
          <cell r="BL1043"/>
          <cell r="BM1043"/>
          <cell r="BN1043"/>
          <cell r="BO1043"/>
          <cell r="BP1043"/>
          <cell r="BQ1043"/>
          <cell r="BR1043"/>
          <cell r="BS1043"/>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cell r="BD1044"/>
          <cell r="BE1044"/>
          <cell r="BF1044"/>
          <cell r="BG1044"/>
          <cell r="BH1044"/>
          <cell r="BI1044"/>
          <cell r="BJ1044"/>
          <cell r="BK1044"/>
          <cell r="BL1044"/>
          <cell r="BM1044"/>
          <cell r="BN1044"/>
          <cell r="BO1044"/>
          <cell r="BP1044"/>
          <cell r="BQ1044"/>
          <cell r="BR1044"/>
          <cell r="BS1044"/>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cell r="BD1045"/>
          <cell r="BE1045"/>
          <cell r="BF1045"/>
          <cell r="BG1045"/>
          <cell r="BH1045"/>
          <cell r="BI1045"/>
          <cell r="BJ1045"/>
          <cell r="BK1045"/>
          <cell r="BL1045"/>
          <cell r="BM1045"/>
          <cell r="BN1045"/>
          <cell r="BO1045"/>
          <cell r="BP1045"/>
          <cell r="BQ1045"/>
          <cell r="BR1045"/>
          <cell r="BS1045"/>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cell r="BD1046"/>
          <cell r="BE1046"/>
          <cell r="BF1046"/>
          <cell r="BG1046"/>
          <cell r="BH1046"/>
          <cell r="BI1046"/>
          <cell r="BJ1046"/>
          <cell r="BK1046"/>
          <cell r="BL1046"/>
          <cell r="BM1046"/>
          <cell r="BN1046"/>
          <cell r="BO1046"/>
          <cell r="BP1046"/>
          <cell r="BQ1046"/>
          <cell r="BR1046"/>
          <cell r="BS1046"/>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cell r="BD1047"/>
          <cell r="BE1047"/>
          <cell r="BF1047"/>
          <cell r="BG1047"/>
          <cell r="BH1047"/>
          <cell r="BI1047"/>
          <cell r="BJ1047"/>
          <cell r="BK1047"/>
          <cell r="BL1047"/>
          <cell r="BM1047"/>
          <cell r="BN1047"/>
          <cell r="BO1047"/>
          <cell r="BP1047"/>
          <cell r="BQ1047"/>
          <cell r="BR1047"/>
          <cell r="BS1047"/>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cell r="BD1048"/>
          <cell r="BE1048"/>
          <cell r="BF1048"/>
          <cell r="BG1048"/>
          <cell r="BH1048"/>
          <cell r="BI1048"/>
          <cell r="BJ1048"/>
          <cell r="BK1048"/>
          <cell r="BL1048"/>
          <cell r="BM1048"/>
          <cell r="BN1048"/>
          <cell r="BO1048"/>
          <cell r="BP1048"/>
          <cell r="BQ1048"/>
          <cell r="BR1048"/>
          <cell r="BS1048"/>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cell r="BD1049"/>
          <cell r="BE1049"/>
          <cell r="BF1049"/>
          <cell r="BG1049"/>
          <cell r="BH1049"/>
          <cell r="BI1049"/>
          <cell r="BJ1049"/>
          <cell r="BK1049"/>
          <cell r="BL1049"/>
          <cell r="BM1049"/>
          <cell r="BN1049"/>
          <cell r="BO1049"/>
          <cell r="BP1049"/>
          <cell r="BQ1049"/>
          <cell r="BR1049"/>
          <cell r="BS1049"/>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cell r="BD1050"/>
          <cell r="BE1050"/>
          <cell r="BF1050"/>
          <cell r="BG1050"/>
          <cell r="BH1050"/>
          <cell r="BI1050"/>
          <cell r="BJ1050"/>
          <cell r="BK1050"/>
          <cell r="BL1050"/>
          <cell r="BM1050"/>
          <cell r="BN1050"/>
          <cell r="BO1050"/>
          <cell r="BP1050"/>
          <cell r="BQ1050"/>
          <cell r="BR1050"/>
          <cell r="BS1050"/>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cell r="BD1051"/>
          <cell r="BE1051"/>
          <cell r="BF1051"/>
          <cell r="BG1051"/>
          <cell r="BH1051"/>
          <cell r="BI1051"/>
          <cell r="BJ1051"/>
          <cell r="BK1051"/>
          <cell r="BL1051"/>
          <cell r="BM1051"/>
          <cell r="BN1051"/>
          <cell r="BO1051"/>
          <cell r="BP1051"/>
          <cell r="BQ1051"/>
          <cell r="BR1051"/>
          <cell r="BS1051"/>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cell r="BD1052"/>
          <cell r="BE1052"/>
          <cell r="BF1052"/>
          <cell r="BG1052"/>
          <cell r="BH1052"/>
          <cell r="BI1052"/>
          <cell r="BJ1052"/>
          <cell r="BK1052"/>
          <cell r="BL1052"/>
          <cell r="BM1052"/>
          <cell r="BN1052"/>
          <cell r="BO1052"/>
          <cell r="BP1052"/>
          <cell r="BQ1052"/>
          <cell r="BR1052"/>
          <cell r="BS1052"/>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cell r="BD1053"/>
          <cell r="BE1053"/>
          <cell r="BF1053"/>
          <cell r="BG1053"/>
          <cell r="BH1053"/>
          <cell r="BI1053"/>
          <cell r="BJ1053"/>
          <cell r="BK1053"/>
          <cell r="BL1053"/>
          <cell r="BM1053"/>
          <cell r="BN1053"/>
          <cell r="BO1053"/>
          <cell r="BP1053"/>
          <cell r="BQ1053"/>
          <cell r="BR1053"/>
          <cell r="BS1053"/>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cell r="BD1054"/>
          <cell r="BE1054"/>
          <cell r="BF1054"/>
          <cell r="BG1054"/>
          <cell r="BH1054"/>
          <cell r="BI1054"/>
          <cell r="BJ1054"/>
          <cell r="BK1054"/>
          <cell r="BL1054"/>
          <cell r="BM1054"/>
          <cell r="BN1054"/>
          <cell r="BO1054"/>
          <cell r="BP1054"/>
          <cell r="BQ1054"/>
          <cell r="BR1054"/>
          <cell r="BS1054"/>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cell r="BD1055"/>
          <cell r="BE1055"/>
          <cell r="BF1055"/>
          <cell r="BG1055"/>
          <cell r="BH1055"/>
          <cell r="BI1055"/>
          <cell r="BJ1055"/>
          <cell r="BK1055"/>
          <cell r="BL1055"/>
          <cell r="BM1055"/>
          <cell r="BN1055"/>
          <cell r="BO1055"/>
          <cell r="BP1055"/>
          <cell r="BQ1055"/>
          <cell r="BR1055"/>
          <cell r="BS1055"/>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cell r="BD1056"/>
          <cell r="BE1056"/>
          <cell r="BF1056"/>
          <cell r="BG1056"/>
          <cell r="BH1056"/>
          <cell r="BI1056"/>
          <cell r="BJ1056"/>
          <cell r="BK1056"/>
          <cell r="BL1056"/>
          <cell r="BM1056"/>
          <cell r="BN1056"/>
          <cell r="BO1056"/>
          <cell r="BP1056"/>
          <cell r="BQ1056"/>
          <cell r="BR1056"/>
          <cell r="BS1056"/>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cell r="BD1057"/>
          <cell r="BE1057"/>
          <cell r="BF1057"/>
          <cell r="BG1057"/>
          <cell r="BH1057"/>
          <cell r="BI1057"/>
          <cell r="BJ1057"/>
          <cell r="BK1057"/>
          <cell r="BL1057"/>
          <cell r="BM1057"/>
          <cell r="BN1057"/>
          <cell r="BO1057"/>
          <cell r="BP1057"/>
          <cell r="BQ1057"/>
          <cell r="BR1057"/>
          <cell r="BS1057"/>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cell r="BD1058"/>
          <cell r="BE1058"/>
          <cell r="BF1058"/>
          <cell r="BG1058"/>
          <cell r="BH1058"/>
          <cell r="BI1058"/>
          <cell r="BJ1058"/>
          <cell r="BK1058"/>
          <cell r="BL1058"/>
          <cell r="BM1058"/>
          <cell r="BN1058"/>
          <cell r="BO1058"/>
          <cell r="BP1058"/>
          <cell r="BQ1058"/>
          <cell r="BR1058"/>
          <cell r="BS1058"/>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cell r="BD1059"/>
          <cell r="BE1059"/>
          <cell r="BF1059"/>
          <cell r="BG1059"/>
          <cell r="BH1059"/>
          <cell r="BI1059"/>
          <cell r="BJ1059"/>
          <cell r="BK1059"/>
          <cell r="BL1059"/>
          <cell r="BM1059"/>
          <cell r="BN1059"/>
          <cell r="BO1059"/>
          <cell r="BP1059"/>
          <cell r="BQ1059"/>
          <cell r="BR1059"/>
          <cell r="BS1059"/>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cell r="BD1060"/>
          <cell r="BE1060"/>
          <cell r="BF1060"/>
          <cell r="BG1060"/>
          <cell r="BH1060"/>
          <cell r="BI1060"/>
          <cell r="BJ1060"/>
          <cell r="BK1060"/>
          <cell r="BL1060"/>
          <cell r="BM1060"/>
          <cell r="BN1060"/>
          <cell r="BO1060"/>
          <cell r="BP1060"/>
          <cell r="BQ1060"/>
          <cell r="BR1060"/>
          <cell r="BS1060"/>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cell r="BD1061"/>
          <cell r="BE1061"/>
          <cell r="BF1061"/>
          <cell r="BG1061"/>
          <cell r="BH1061"/>
          <cell r="BI1061"/>
          <cell r="BJ1061"/>
          <cell r="BK1061"/>
          <cell r="BL1061"/>
          <cell r="BM1061"/>
          <cell r="BN1061"/>
          <cell r="BO1061"/>
          <cell r="BP1061"/>
          <cell r="BQ1061"/>
          <cell r="BR1061"/>
          <cell r="BS1061"/>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cell r="BD1062"/>
          <cell r="BE1062"/>
          <cell r="BF1062"/>
          <cell r="BG1062"/>
          <cell r="BH1062"/>
          <cell r="BI1062"/>
          <cell r="BJ1062"/>
          <cell r="BK1062"/>
          <cell r="BL1062"/>
          <cell r="BM1062"/>
          <cell r="BN1062"/>
          <cell r="BO1062"/>
          <cell r="BP1062"/>
          <cell r="BQ1062"/>
          <cell r="BR1062"/>
          <cell r="BS1062"/>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cell r="BD1063"/>
          <cell r="BE1063"/>
          <cell r="BF1063"/>
          <cell r="BG1063"/>
          <cell r="BH1063"/>
          <cell r="BI1063"/>
          <cell r="BJ1063"/>
          <cell r="BK1063"/>
          <cell r="BL1063"/>
          <cell r="BM1063"/>
          <cell r="BN1063"/>
          <cell r="BO1063"/>
          <cell r="BP1063"/>
          <cell r="BQ1063"/>
          <cell r="BR1063"/>
          <cell r="BS1063"/>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cell r="BD1064"/>
          <cell r="BE1064"/>
          <cell r="BF1064"/>
          <cell r="BG1064"/>
          <cell r="BH1064"/>
          <cell r="BI1064"/>
          <cell r="BJ1064"/>
          <cell r="BK1064"/>
          <cell r="BL1064"/>
          <cell r="BM1064"/>
          <cell r="BN1064"/>
          <cell r="BO1064"/>
          <cell r="BP1064"/>
          <cell r="BQ1064"/>
          <cell r="BR1064"/>
          <cell r="BS1064"/>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cell r="BD1065"/>
          <cell r="BE1065"/>
          <cell r="BF1065"/>
          <cell r="BG1065"/>
          <cell r="BH1065"/>
          <cell r="BI1065"/>
          <cell r="BJ1065"/>
          <cell r="BK1065"/>
          <cell r="BL1065"/>
          <cell r="BM1065"/>
          <cell r="BN1065"/>
          <cell r="BO1065"/>
          <cell r="BP1065"/>
          <cell r="BQ1065"/>
          <cell r="BR1065"/>
          <cell r="BS1065"/>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cell r="BD1066"/>
          <cell r="BE1066"/>
          <cell r="BF1066"/>
          <cell r="BG1066"/>
          <cell r="BH1066"/>
          <cell r="BI1066"/>
          <cell r="BJ1066"/>
          <cell r="BK1066"/>
          <cell r="BL1066"/>
          <cell r="BM1066"/>
          <cell r="BN1066"/>
          <cell r="BO1066"/>
          <cell r="BP1066"/>
          <cell r="BQ1066"/>
          <cell r="BR1066"/>
          <cell r="BS1066"/>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cell r="BD1067"/>
          <cell r="BE1067"/>
          <cell r="BF1067"/>
          <cell r="BG1067"/>
          <cell r="BH1067"/>
          <cell r="BI1067"/>
          <cell r="BJ1067"/>
          <cell r="BK1067"/>
          <cell r="BL1067"/>
          <cell r="BM1067"/>
          <cell r="BN1067"/>
          <cell r="BO1067"/>
          <cell r="BP1067"/>
          <cell r="BQ1067"/>
          <cell r="BR1067"/>
          <cell r="BS1067"/>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cell r="BD1069"/>
          <cell r="BE1069"/>
          <cell r="BF1069"/>
          <cell r="BG1069"/>
          <cell r="BH1069"/>
          <cell r="BI1069"/>
          <cell r="BJ1069"/>
          <cell r="BK1069"/>
          <cell r="BL1069"/>
          <cell r="BM1069"/>
          <cell r="BN1069"/>
          <cell r="BO1069"/>
          <cell r="BP1069"/>
          <cell r="BQ1069"/>
          <cell r="BR1069"/>
          <cell r="BS1069"/>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cell r="BD1070"/>
          <cell r="BE1070"/>
          <cell r="BF1070"/>
          <cell r="BG1070"/>
          <cell r="BH1070"/>
          <cell r="BI1070"/>
          <cell r="BJ1070"/>
          <cell r="BK1070"/>
          <cell r="BL1070"/>
          <cell r="BM1070"/>
          <cell r="BN1070"/>
          <cell r="BO1070"/>
          <cell r="BP1070"/>
          <cell r="BQ1070"/>
          <cell r="BR1070"/>
          <cell r="BS1070"/>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cell r="BD1071"/>
          <cell r="BE1071"/>
          <cell r="BF1071"/>
          <cell r="BG1071"/>
          <cell r="BH1071"/>
          <cell r="BI1071"/>
          <cell r="BJ1071"/>
          <cell r="BK1071"/>
          <cell r="BL1071"/>
          <cell r="BM1071"/>
          <cell r="BN1071"/>
          <cell r="BO1071"/>
          <cell r="BP1071"/>
          <cell r="BQ1071"/>
          <cell r="BR1071"/>
          <cell r="BS1071"/>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cell r="BD1072"/>
          <cell r="BE1072"/>
          <cell r="BF1072"/>
          <cell r="BG1072"/>
          <cell r="BH1072"/>
          <cell r="BI1072"/>
          <cell r="BJ1072"/>
          <cell r="BK1072"/>
          <cell r="BL1072"/>
          <cell r="BM1072"/>
          <cell r="BN1072"/>
          <cell r="BO1072"/>
          <cell r="BP1072"/>
          <cell r="BQ1072"/>
          <cell r="BR1072"/>
          <cell r="BS1072"/>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cell r="BD1076"/>
          <cell r="BE1076"/>
          <cell r="BF1076"/>
          <cell r="BG1076"/>
          <cell r="BH1076"/>
          <cell r="BI1076"/>
          <cell r="BJ1076"/>
          <cell r="BK1076"/>
          <cell r="BL1076"/>
          <cell r="BM1076"/>
          <cell r="BN1076"/>
          <cell r="BO1076"/>
          <cell r="BP1076"/>
          <cell r="BQ1076"/>
          <cell r="BR1076"/>
          <cell r="BS1076"/>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cell r="BD1077"/>
          <cell r="BE1077"/>
          <cell r="BF1077"/>
          <cell r="BG1077"/>
          <cell r="BH1077"/>
          <cell r="BI1077"/>
          <cell r="BJ1077"/>
          <cell r="BK1077"/>
          <cell r="BL1077"/>
          <cell r="BM1077"/>
          <cell r="BN1077"/>
          <cell r="BO1077"/>
          <cell r="BP1077"/>
          <cell r="BQ1077"/>
          <cell r="BR1077"/>
          <cell r="BS1077"/>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cell r="BD1078"/>
          <cell r="BE1078"/>
          <cell r="BF1078"/>
          <cell r="BG1078"/>
          <cell r="BH1078"/>
          <cell r="BI1078"/>
          <cell r="BJ1078"/>
          <cell r="BK1078"/>
          <cell r="BL1078"/>
          <cell r="BM1078"/>
          <cell r="BN1078"/>
          <cell r="BO1078"/>
          <cell r="BP1078"/>
          <cell r="BQ1078"/>
          <cell r="BR1078"/>
          <cell r="BS1078"/>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cell r="BD1079"/>
          <cell r="BE1079"/>
          <cell r="BF1079"/>
          <cell r="BG1079"/>
          <cell r="BH1079"/>
          <cell r="BI1079"/>
          <cell r="BJ1079"/>
          <cell r="BK1079"/>
          <cell r="BL1079"/>
          <cell r="BM1079"/>
          <cell r="BN1079"/>
          <cell r="BO1079"/>
          <cell r="BP1079"/>
          <cell r="BQ1079"/>
          <cell r="BR1079"/>
          <cell r="BS1079"/>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cell r="BD1080"/>
          <cell r="BE1080"/>
          <cell r="BF1080"/>
          <cell r="BG1080"/>
          <cell r="BH1080"/>
          <cell r="BI1080"/>
          <cell r="BJ1080"/>
          <cell r="BK1080"/>
          <cell r="BL1080"/>
          <cell r="BM1080"/>
          <cell r="BN1080"/>
          <cell r="BO1080"/>
          <cell r="BP1080"/>
          <cell r="BQ1080"/>
          <cell r="BR1080"/>
          <cell r="BS1080"/>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v>
          </cell>
          <cell r="BC1081"/>
          <cell r="BD1081"/>
          <cell r="BE1081"/>
          <cell r="BF1081"/>
          <cell r="BG1081"/>
          <cell r="BH1081"/>
          <cell r="BI1081"/>
          <cell r="BJ1081"/>
          <cell r="BK1081"/>
          <cell r="BL1081"/>
          <cell r="BM1081"/>
          <cell r="BN1081"/>
          <cell r="BO1081"/>
          <cell r="BP1081"/>
          <cell r="BQ1081"/>
          <cell r="BR1081"/>
          <cell r="BS1081"/>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นายประดิษฐ์ สรตา</v>
          </cell>
          <cell r="CE1081"/>
          <cell r="CF1081"/>
          <cell r="CG1081"/>
          <cell r="CH1081"/>
          <cell r="CI1081"/>
          <cell r="CJ1081"/>
          <cell r="CK1081"/>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cell r="BD1082"/>
          <cell r="BE1082"/>
          <cell r="BF1082"/>
          <cell r="BG1082"/>
          <cell r="BH1082"/>
          <cell r="BI1082"/>
          <cell r="BJ1082"/>
          <cell r="BK1082"/>
          <cell r="BL1082"/>
          <cell r="BM1082"/>
          <cell r="BN1082"/>
          <cell r="BO1082"/>
          <cell r="BP1082"/>
          <cell r="BQ1082"/>
          <cell r="BR1082"/>
          <cell r="BS1082"/>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cell r="BD1083"/>
          <cell r="BE1083"/>
          <cell r="BF1083"/>
          <cell r="BG1083"/>
          <cell r="BH1083"/>
          <cell r="BI1083"/>
          <cell r="BJ1083"/>
          <cell r="BK1083"/>
          <cell r="BL1083"/>
          <cell r="BM1083"/>
          <cell r="BN1083"/>
          <cell r="BO1083"/>
          <cell r="BP1083"/>
          <cell r="BQ1083"/>
          <cell r="BR1083"/>
          <cell r="BS1083"/>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cell r="BD1084"/>
          <cell r="BE1084"/>
          <cell r="BF1084"/>
          <cell r="BG1084"/>
          <cell r="BH1084"/>
          <cell r="BI1084"/>
          <cell r="BJ1084"/>
          <cell r="BK1084"/>
          <cell r="BL1084"/>
          <cell r="BM1084"/>
          <cell r="BN1084"/>
          <cell r="BO1084"/>
          <cell r="BP1084"/>
          <cell r="BQ1084"/>
          <cell r="BR1084"/>
          <cell r="BS1084"/>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cell r="BD1085"/>
          <cell r="BE1085"/>
          <cell r="BF1085"/>
          <cell r="BG1085"/>
          <cell r="BH1085"/>
          <cell r="BI1085"/>
          <cell r="BJ1085"/>
          <cell r="BK1085"/>
          <cell r="BL1085"/>
          <cell r="BM1085"/>
          <cell r="BN1085"/>
          <cell r="BO1085"/>
          <cell r="BP1085"/>
          <cell r="BQ1085"/>
          <cell r="BR1085"/>
          <cell r="BS1085"/>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cell r="BD1086"/>
          <cell r="BE1086"/>
          <cell r="BF1086"/>
          <cell r="BG1086"/>
          <cell r="BH1086"/>
          <cell r="BI1086"/>
          <cell r="BJ1086"/>
          <cell r="BK1086"/>
          <cell r="BL1086"/>
          <cell r="BM1086"/>
          <cell r="BN1086"/>
          <cell r="BO1086"/>
          <cell r="BP1086"/>
          <cell r="BQ1086"/>
          <cell r="BR1086"/>
          <cell r="BS1086"/>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cell r="BD1087"/>
          <cell r="BE1087"/>
          <cell r="BF1087"/>
          <cell r="BG1087"/>
          <cell r="BH1087"/>
          <cell r="BI1087"/>
          <cell r="BJ1087"/>
          <cell r="BK1087"/>
          <cell r="BL1087"/>
          <cell r="BM1087"/>
          <cell r="BN1087"/>
          <cell r="BO1087"/>
          <cell r="BP1087"/>
          <cell r="BQ1087"/>
          <cell r="BR1087"/>
          <cell r="BS1087"/>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cell r="BD1088"/>
          <cell r="BE1088"/>
          <cell r="BF1088"/>
          <cell r="BG1088"/>
          <cell r="BH1088"/>
          <cell r="BI1088"/>
          <cell r="BJ1088"/>
          <cell r="BK1088"/>
          <cell r="BL1088"/>
          <cell r="BM1088"/>
          <cell r="BN1088"/>
          <cell r="BO1088"/>
          <cell r="BP1088"/>
          <cell r="BQ1088"/>
          <cell r="BR1088"/>
          <cell r="BS1088"/>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cell r="BD1089"/>
          <cell r="BE1089"/>
          <cell r="BF1089"/>
          <cell r="BG1089"/>
          <cell r="BH1089"/>
          <cell r="BI1089"/>
          <cell r="BJ1089"/>
          <cell r="BK1089"/>
          <cell r="BL1089"/>
          <cell r="BM1089"/>
          <cell r="BN1089"/>
          <cell r="BO1089"/>
          <cell r="BP1089"/>
          <cell r="BQ1089"/>
          <cell r="BR1089"/>
          <cell r="BS1089"/>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cell r="BD1090"/>
          <cell r="BE1090"/>
          <cell r="BF1090"/>
          <cell r="BG1090"/>
          <cell r="BH1090"/>
          <cell r="BI1090"/>
          <cell r="BJ1090"/>
          <cell r="BK1090"/>
          <cell r="BL1090"/>
          <cell r="BM1090"/>
          <cell r="BN1090"/>
          <cell r="BO1090"/>
          <cell r="BP1090"/>
          <cell r="BQ1090"/>
          <cell r="BR1090"/>
          <cell r="BS1090"/>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cell r="BD1091"/>
          <cell r="BE1091"/>
          <cell r="BF1091"/>
          <cell r="BG1091"/>
          <cell r="BH1091"/>
          <cell r="BI1091"/>
          <cell r="BJ1091"/>
          <cell r="BK1091"/>
          <cell r="BL1091"/>
          <cell r="BM1091"/>
          <cell r="BN1091"/>
          <cell r="BO1091"/>
          <cell r="BP1091"/>
          <cell r="BQ1091"/>
          <cell r="BR1091"/>
          <cell r="BS1091"/>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cell r="BM1093"/>
          <cell r="BN1093"/>
          <cell r="BO1093"/>
          <cell r="BP1093"/>
          <cell r="BQ1093"/>
          <cell r="BR1093"/>
          <cell r="BS1093"/>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cell r="BD1094"/>
          <cell r="BE1094"/>
          <cell r="BF1094"/>
          <cell r="BG1094"/>
          <cell r="BH1094"/>
          <cell r="BI1094"/>
          <cell r="BJ1094"/>
          <cell r="BK1094"/>
          <cell r="BL1094"/>
          <cell r="BM1094"/>
          <cell r="BN1094"/>
          <cell r="BO1094"/>
          <cell r="BP1094"/>
          <cell r="BQ1094"/>
          <cell r="BR1094"/>
          <cell r="BS1094"/>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cell r="BD1095"/>
          <cell r="BE1095"/>
          <cell r="BF1095"/>
          <cell r="BG1095"/>
          <cell r="BH1095"/>
          <cell r="BI1095"/>
          <cell r="BJ1095"/>
          <cell r="BK1095"/>
          <cell r="BL1095"/>
          <cell r="BM1095"/>
          <cell r="BN1095"/>
          <cell r="BO1095"/>
          <cell r="BP1095"/>
          <cell r="BQ1095"/>
          <cell r="BR1095"/>
          <cell r="BS1095"/>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cell r="BD1096"/>
          <cell r="BE1096"/>
          <cell r="BF1096"/>
          <cell r="BG1096"/>
          <cell r="BH1096"/>
          <cell r="BI1096"/>
          <cell r="BJ1096"/>
          <cell r="BK1096"/>
          <cell r="BL1096"/>
          <cell r="BM1096"/>
          <cell r="BN1096"/>
          <cell r="BO1096"/>
          <cell r="BP1096"/>
          <cell r="BQ1096"/>
          <cell r="BR1096"/>
          <cell r="BS1096"/>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ไชยยันต์</v>
          </cell>
          <cell r="J1097" t="str">
            <v>ยาพรม</v>
          </cell>
          <cell r="K1097"/>
          <cell r="L1097" t="str">
            <v>ไชยปราการ</v>
          </cell>
          <cell r="M1097" t="str">
            <v>เชียงใหม่ 2</v>
          </cell>
          <cell r="N1097">
            <v>8</v>
          </cell>
          <cell r="O1097"/>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v>
          </cell>
          <cell r="BC1097"/>
          <cell r="BD1097"/>
          <cell r="BE1097"/>
          <cell r="BF1097"/>
          <cell r="BG1097"/>
          <cell r="BH1097"/>
          <cell r="BI1097"/>
          <cell r="BJ1097"/>
          <cell r="BK1097"/>
          <cell r="BL1097"/>
          <cell r="BM1097"/>
          <cell r="BN1097"/>
          <cell r="BO1097"/>
          <cell r="BP1097"/>
          <cell r="BQ1097"/>
          <cell r="BR1097"/>
          <cell r="BS1097"/>
          <cell r="BT1097" t="str">
            <v>นายไชยยันต์ ยาพรม</v>
          </cell>
          <cell r="BU1097">
            <v>0</v>
          </cell>
          <cell r="BV1097"/>
          <cell r="BW1097"/>
          <cell r="BX1097"/>
          <cell r="BY1097"/>
          <cell r="BZ1097"/>
          <cell r="CA1097"/>
          <cell r="CB1097"/>
          <cell r="CC1097"/>
          <cell r="CD1097"/>
          <cell r="CE1097"/>
          <cell r="CF1097"/>
          <cell r="CG1097"/>
          <cell r="CH1097"/>
          <cell r="CI1097"/>
          <cell r="CJ1097"/>
          <cell r="CK1097"/>
          <cell r="CL1097"/>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cell r="BD1098"/>
          <cell r="BE1098"/>
          <cell r="BF1098"/>
          <cell r="BG1098"/>
          <cell r="BH1098"/>
          <cell r="BI1098"/>
          <cell r="BJ1098"/>
          <cell r="BK1098"/>
          <cell r="BL1098"/>
          <cell r="BM1098"/>
          <cell r="BN1098"/>
          <cell r="BO1098"/>
          <cell r="BP1098"/>
          <cell r="BQ1098"/>
          <cell r="BR1098"/>
          <cell r="BS1098"/>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cell r="BD1099"/>
          <cell r="BE1099"/>
          <cell r="BF1099"/>
          <cell r="BG1099"/>
          <cell r="BH1099"/>
          <cell r="BI1099"/>
          <cell r="BJ1099"/>
          <cell r="BK1099"/>
          <cell r="BL1099"/>
          <cell r="BM1099"/>
          <cell r="BN1099"/>
          <cell r="BO1099"/>
          <cell r="BP1099"/>
          <cell r="BQ1099"/>
          <cell r="BR1099"/>
          <cell r="BS1099"/>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cell r="BD1100"/>
          <cell r="BE1100"/>
          <cell r="BF1100"/>
          <cell r="BG1100"/>
          <cell r="BH1100"/>
          <cell r="BI1100"/>
          <cell r="BJ1100"/>
          <cell r="BK1100"/>
          <cell r="BL1100"/>
          <cell r="BM1100"/>
          <cell r="BN1100"/>
          <cell r="BO1100"/>
          <cell r="BP1100"/>
          <cell r="BQ1100"/>
          <cell r="BR1100"/>
          <cell r="BS1100"/>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cell r="BD1102"/>
          <cell r="BE1102"/>
          <cell r="BF1102"/>
          <cell r="BG1102"/>
          <cell r="BH1102"/>
          <cell r="BI1102"/>
          <cell r="BJ1102"/>
          <cell r="BK1102"/>
          <cell r="BL1102"/>
          <cell r="BM1102"/>
          <cell r="BN1102"/>
          <cell r="BO1102"/>
          <cell r="BP1102"/>
          <cell r="BQ1102"/>
          <cell r="BR1102"/>
          <cell r="BS1102"/>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X1103"/>
          <cell r="Y1103"/>
          <cell r="Z1103"/>
          <cell r="AA1103">
            <v>20</v>
          </cell>
          <cell r="AB1103">
            <v>10</v>
          </cell>
          <cell r="AC1103">
            <v>2565</v>
          </cell>
          <cell r="AD1103"/>
          <cell r="AE1103"/>
          <cell r="AF1103"/>
          <cell r="AG1103"/>
          <cell r="AH1103"/>
          <cell r="AI1103"/>
          <cell r="AJ1103"/>
          <cell r="AK1103"/>
          <cell r="AL1103"/>
          <cell r="AM1103"/>
          <cell r="AN1103"/>
          <cell r="AO1103"/>
          <cell r="AP1103"/>
          <cell r="AQ1103"/>
          <cell r="BB1103" t="str">
            <v>สืบทรัพย์ครั้งที่ 1 27/5/2567// ลงผลสืบครั้งที่ 1 5/6/2567//รายงานผลสืบทรัพย์11/6/2567//</v>
          </cell>
          <cell r="BC1103"/>
          <cell r="BD1103"/>
          <cell r="BE1103"/>
          <cell r="BF1103"/>
          <cell r="BG1103"/>
          <cell r="BH1103"/>
          <cell r="BI1103"/>
          <cell r="BJ1103"/>
          <cell r="BK1103"/>
          <cell r="BL1103"/>
          <cell r="BM1103"/>
          <cell r="BN1103"/>
          <cell r="BO1103"/>
          <cell r="BP1103"/>
          <cell r="BQ1103"/>
          <cell r="BR1103"/>
          <cell r="BS1103"/>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t="str">
            <v>สืบทรัพย์ครั้งที่1 24/4/67//ลงผลสืบ27/4/67//รอคัดภาพลักษณ์//ลงผลคัดภาพลักษณ์17/5/67//รายงานรอบที่หนึ่ง17/5/2567</v>
          </cell>
          <cell r="BC1104"/>
          <cell r="BD1104"/>
          <cell r="BE1104"/>
          <cell r="BF1104"/>
          <cell r="BG1104"/>
          <cell r="BH1104"/>
          <cell r="BI1104"/>
          <cell r="BJ1104"/>
          <cell r="BK1104"/>
          <cell r="BL1104"/>
          <cell r="BM1104"/>
          <cell r="BN1104"/>
          <cell r="BO1104"/>
          <cell r="BP1104"/>
          <cell r="BQ1104"/>
          <cell r="BR1104"/>
          <cell r="BS1104"/>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cell r="BD1105"/>
          <cell r="BE1105"/>
          <cell r="BF1105"/>
          <cell r="BG1105"/>
          <cell r="BH1105"/>
          <cell r="BI1105"/>
          <cell r="BJ1105"/>
          <cell r="BK1105"/>
          <cell r="BL1105"/>
          <cell r="BM1105"/>
          <cell r="BN1105"/>
          <cell r="BO1105"/>
          <cell r="BP1105"/>
          <cell r="BQ1105"/>
          <cell r="BR1105"/>
          <cell r="BS1105"/>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cell r="BM1106"/>
          <cell r="BN1106"/>
          <cell r="BO1106"/>
          <cell r="BP1106"/>
          <cell r="BQ1106"/>
          <cell r="BR1106"/>
          <cell r="BS1106"/>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cell r="BD1107"/>
          <cell r="BE1107"/>
          <cell r="BF1107"/>
          <cell r="BG1107"/>
          <cell r="BH1107"/>
          <cell r="BI1107"/>
          <cell r="BJ1107"/>
          <cell r="BK1107"/>
          <cell r="BL1107"/>
          <cell r="BM1107"/>
          <cell r="BN1107"/>
          <cell r="BO1107"/>
          <cell r="BP1107"/>
          <cell r="BQ1107"/>
          <cell r="BR1107"/>
          <cell r="BS1107"/>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cell r="BD1108"/>
          <cell r="BE1108"/>
          <cell r="BF1108"/>
          <cell r="BG1108"/>
          <cell r="BH1108"/>
          <cell r="BI1108"/>
          <cell r="BJ1108"/>
          <cell r="BK1108"/>
          <cell r="BL1108"/>
          <cell r="BM1108"/>
          <cell r="BN1108"/>
          <cell r="BO1108"/>
          <cell r="BP1108"/>
          <cell r="BQ1108"/>
          <cell r="BR1108"/>
          <cell r="BS1108"/>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cell r="BD1109"/>
          <cell r="BE1109"/>
          <cell r="BF1109"/>
          <cell r="BG1109"/>
          <cell r="BH1109"/>
          <cell r="BI1109"/>
          <cell r="BJ1109"/>
          <cell r="BK1109"/>
          <cell r="BL1109"/>
          <cell r="BM1109"/>
          <cell r="BN1109"/>
          <cell r="BO1109"/>
          <cell r="BP1109"/>
          <cell r="BQ1109"/>
          <cell r="BR1109"/>
          <cell r="BS1109"/>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cell r="BD1110"/>
          <cell r="BE1110"/>
          <cell r="BF1110"/>
          <cell r="BG1110"/>
          <cell r="BH1110"/>
          <cell r="BI1110"/>
          <cell r="BJ1110"/>
          <cell r="BK1110"/>
          <cell r="BL1110"/>
          <cell r="BM1110"/>
          <cell r="BN1110"/>
          <cell r="BO1110"/>
          <cell r="BP1110"/>
          <cell r="BQ1110"/>
          <cell r="BR1110"/>
          <cell r="BS1110"/>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cell r="BM1111"/>
          <cell r="BN1111"/>
          <cell r="BO1111"/>
          <cell r="BP1111"/>
          <cell r="BQ1111"/>
          <cell r="BR1111"/>
          <cell r="BS1111"/>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cell r="BD1112"/>
          <cell r="BE1112"/>
          <cell r="BF1112"/>
          <cell r="BG1112"/>
          <cell r="BH1112"/>
          <cell r="BI1112"/>
          <cell r="BJ1112"/>
          <cell r="BK1112"/>
          <cell r="BL1112"/>
          <cell r="BM1112"/>
          <cell r="BN1112"/>
          <cell r="BO1112"/>
          <cell r="BP1112"/>
          <cell r="BQ1112"/>
          <cell r="BR1112"/>
          <cell r="BS1112"/>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cell r="BD1113"/>
          <cell r="BE1113"/>
          <cell r="BF1113"/>
          <cell r="BG1113"/>
          <cell r="BH1113"/>
          <cell r="BI1113"/>
          <cell r="BJ1113"/>
          <cell r="BK1113"/>
          <cell r="BL1113"/>
          <cell r="BM1113"/>
          <cell r="BN1113"/>
          <cell r="BO1113"/>
          <cell r="BP1113"/>
          <cell r="BQ1113"/>
          <cell r="BR1113"/>
          <cell r="BS1113"/>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cell r="BD1114"/>
          <cell r="BE1114"/>
          <cell r="BF1114"/>
          <cell r="BG1114"/>
          <cell r="BH1114"/>
          <cell r="BI1114"/>
          <cell r="BJ1114"/>
          <cell r="BK1114"/>
          <cell r="BL1114"/>
          <cell r="BM1114"/>
          <cell r="BN1114"/>
          <cell r="BO1114"/>
          <cell r="BP1114"/>
          <cell r="BQ1114"/>
          <cell r="BR1114"/>
          <cell r="BS1114"/>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cell r="BD1115"/>
          <cell r="BE1115"/>
          <cell r="BF1115"/>
          <cell r="BG1115"/>
          <cell r="BH1115"/>
          <cell r="BI1115"/>
          <cell r="BJ1115"/>
          <cell r="BK1115"/>
          <cell r="BL1115"/>
          <cell r="BM1115"/>
          <cell r="BN1115"/>
          <cell r="BO1115"/>
          <cell r="BP1115"/>
          <cell r="BQ1115"/>
          <cell r="BR1115"/>
          <cell r="BS1115"/>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O1116" t="str">
            <v>สินเชื่อธนาคารประชาชน</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cell r="BD1116"/>
          <cell r="BE1116"/>
          <cell r="BF1116"/>
          <cell r="BG1116"/>
          <cell r="BH1116"/>
          <cell r="BI1116"/>
          <cell r="BJ1116"/>
          <cell r="BK1116"/>
          <cell r="BL1116"/>
          <cell r="BM1116"/>
          <cell r="BN1116"/>
          <cell r="BO1116"/>
          <cell r="BP1116"/>
          <cell r="BQ1116"/>
          <cell r="BR1116"/>
          <cell r="BS1116"/>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cell r="BD1117"/>
          <cell r="BE1117"/>
          <cell r="BF1117"/>
          <cell r="BG1117"/>
          <cell r="BH1117"/>
          <cell r="BI1117"/>
          <cell r="BJ1117"/>
          <cell r="BK1117"/>
          <cell r="BL1117"/>
          <cell r="BM1117"/>
          <cell r="BN1117"/>
          <cell r="BO1117"/>
          <cell r="BP1117"/>
          <cell r="BQ1117"/>
          <cell r="BR1117"/>
          <cell r="BS1117"/>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cell r="BD1118"/>
          <cell r="BE1118"/>
          <cell r="BF1118"/>
          <cell r="BG1118"/>
          <cell r="BH1118"/>
          <cell r="BI1118"/>
          <cell r="BJ1118"/>
          <cell r="BK1118"/>
          <cell r="BL1118"/>
          <cell r="BM1118"/>
          <cell r="BN1118"/>
          <cell r="BO1118"/>
          <cell r="BP1118"/>
          <cell r="BQ1118"/>
          <cell r="BR1118"/>
          <cell r="BS1118"/>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cell r="BD1119"/>
          <cell r="BE1119"/>
          <cell r="BF1119"/>
          <cell r="BG1119"/>
          <cell r="BH1119"/>
          <cell r="BI1119"/>
          <cell r="BJ1119"/>
          <cell r="BK1119"/>
          <cell r="BL1119"/>
          <cell r="BM1119"/>
          <cell r="BN1119"/>
          <cell r="BO1119"/>
          <cell r="BP1119"/>
          <cell r="BQ1119"/>
          <cell r="BR1119"/>
          <cell r="BS1119"/>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cell r="BD1120"/>
          <cell r="BE1120"/>
          <cell r="BF1120"/>
          <cell r="BG1120"/>
          <cell r="BH1120"/>
          <cell r="BI1120"/>
          <cell r="BJ1120"/>
          <cell r="BK1120"/>
          <cell r="BL1120"/>
          <cell r="BM1120"/>
          <cell r="BN1120"/>
          <cell r="BO1120"/>
          <cell r="BP1120"/>
          <cell r="BQ1120"/>
          <cell r="BR1120"/>
          <cell r="BS1120"/>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cell r="BD1121"/>
          <cell r="BE1121"/>
          <cell r="BF1121"/>
          <cell r="BG1121"/>
          <cell r="BH1121"/>
          <cell r="BI1121"/>
          <cell r="BJ1121"/>
          <cell r="BK1121"/>
          <cell r="BL1121"/>
          <cell r="BM1121"/>
          <cell r="BN1121"/>
          <cell r="BO1121"/>
          <cell r="BP1121"/>
          <cell r="BQ1121"/>
          <cell r="BR1121"/>
          <cell r="BS1121"/>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cell r="BD1122"/>
          <cell r="BE1122"/>
          <cell r="BF1122"/>
          <cell r="BG1122"/>
          <cell r="BH1122"/>
          <cell r="BI1122"/>
          <cell r="BJ1122"/>
          <cell r="BK1122"/>
          <cell r="BL1122"/>
          <cell r="BM1122"/>
          <cell r="BN1122"/>
          <cell r="BO1122"/>
          <cell r="BP1122"/>
          <cell r="BQ1122"/>
          <cell r="BR1122"/>
          <cell r="BS1122"/>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cell r="BD1123"/>
          <cell r="BE1123"/>
          <cell r="BF1123"/>
          <cell r="BG1123"/>
          <cell r="BH1123"/>
          <cell r="BI1123"/>
          <cell r="BJ1123"/>
          <cell r="BK1123"/>
          <cell r="BL1123"/>
          <cell r="BM1123"/>
          <cell r="BN1123"/>
          <cell r="BO1123"/>
          <cell r="BP1123"/>
          <cell r="BQ1123"/>
          <cell r="BR1123"/>
          <cell r="BS1123"/>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cell r="BD1124"/>
          <cell r="BE1124"/>
          <cell r="BF1124"/>
          <cell r="BG1124"/>
          <cell r="BH1124"/>
          <cell r="BI1124"/>
          <cell r="BJ1124"/>
          <cell r="BK1124"/>
          <cell r="BL1124"/>
          <cell r="BM1124"/>
          <cell r="BN1124"/>
          <cell r="BO1124"/>
          <cell r="BP1124"/>
          <cell r="BQ1124"/>
          <cell r="BR1124"/>
          <cell r="BS1124"/>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cell r="BD1125"/>
          <cell r="BE1125"/>
          <cell r="BF1125"/>
          <cell r="BG1125"/>
          <cell r="BH1125"/>
          <cell r="BI1125"/>
          <cell r="BJ1125"/>
          <cell r="BK1125"/>
          <cell r="BL1125"/>
          <cell r="BM1125"/>
          <cell r="BN1125"/>
          <cell r="BO1125"/>
          <cell r="BP1125"/>
          <cell r="BQ1125"/>
          <cell r="BR1125"/>
          <cell r="BS1125"/>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cell r="BD1126"/>
          <cell r="BE1126"/>
          <cell r="BF1126"/>
          <cell r="BG1126"/>
          <cell r="BH1126"/>
          <cell r="BI1126"/>
          <cell r="BJ1126"/>
          <cell r="BK1126"/>
          <cell r="BL1126"/>
          <cell r="BM1126"/>
          <cell r="BN1126"/>
          <cell r="BO1126"/>
          <cell r="BP1126"/>
          <cell r="BQ1126"/>
          <cell r="BR1126"/>
          <cell r="BS1126"/>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cell r="BD1127"/>
          <cell r="BE1127"/>
          <cell r="BF1127"/>
          <cell r="BG1127"/>
          <cell r="BH1127"/>
          <cell r="BI1127"/>
          <cell r="BJ1127"/>
          <cell r="BK1127"/>
          <cell r="BL1127"/>
          <cell r="BM1127"/>
          <cell r="BN1127"/>
          <cell r="BO1127"/>
          <cell r="BP1127"/>
          <cell r="BQ1127"/>
          <cell r="BR1127"/>
          <cell r="BS1127"/>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cell r="BD1128"/>
          <cell r="BE1128"/>
          <cell r="BF1128"/>
          <cell r="BG1128"/>
          <cell r="BH1128"/>
          <cell r="BI1128"/>
          <cell r="BJ1128"/>
          <cell r="BK1128"/>
          <cell r="BL1128"/>
          <cell r="BM1128"/>
          <cell r="BN1128"/>
          <cell r="BO1128"/>
          <cell r="BP1128"/>
          <cell r="BQ1128"/>
          <cell r="BR1128"/>
          <cell r="BS1128"/>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cell r="BD1129"/>
          <cell r="BE1129"/>
          <cell r="BF1129"/>
          <cell r="BG1129"/>
          <cell r="BH1129"/>
          <cell r="BI1129"/>
          <cell r="BJ1129"/>
          <cell r="BK1129"/>
          <cell r="BL1129"/>
          <cell r="BM1129"/>
          <cell r="BN1129"/>
          <cell r="BO1129"/>
          <cell r="BP1129"/>
          <cell r="BQ1129"/>
          <cell r="BR1129"/>
          <cell r="BS1129"/>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cell r="BD1130"/>
          <cell r="BE1130"/>
          <cell r="BF1130"/>
          <cell r="BG1130"/>
          <cell r="BH1130"/>
          <cell r="BI1130"/>
          <cell r="BJ1130"/>
          <cell r="BK1130"/>
          <cell r="BL1130"/>
          <cell r="BM1130"/>
          <cell r="BN1130"/>
          <cell r="BO1130"/>
          <cell r="BP1130"/>
          <cell r="BQ1130"/>
          <cell r="BR1130"/>
          <cell r="BS1130"/>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cell r="BD1131"/>
          <cell r="BE1131"/>
          <cell r="BF1131"/>
          <cell r="BG1131"/>
          <cell r="BH1131"/>
          <cell r="BI1131"/>
          <cell r="BJ1131"/>
          <cell r="BK1131"/>
          <cell r="BL1131"/>
          <cell r="BM1131"/>
          <cell r="BN1131"/>
          <cell r="BO1131"/>
          <cell r="BP1131"/>
          <cell r="BQ1131"/>
          <cell r="BR1131"/>
          <cell r="BS1131"/>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cell r="BD1132"/>
          <cell r="BE1132"/>
          <cell r="BF1132"/>
          <cell r="BG1132"/>
          <cell r="BH1132"/>
          <cell r="BI1132"/>
          <cell r="BJ1132"/>
          <cell r="BK1132"/>
          <cell r="BL1132"/>
          <cell r="BM1132"/>
          <cell r="BN1132"/>
          <cell r="BO1132"/>
          <cell r="BP1132"/>
          <cell r="BQ1132"/>
          <cell r="BR1132"/>
          <cell r="BS1132"/>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cell r="BD1133"/>
          <cell r="BE1133"/>
          <cell r="BF1133"/>
          <cell r="BG1133"/>
          <cell r="BH1133"/>
          <cell r="BI1133"/>
          <cell r="BJ1133"/>
          <cell r="BK1133"/>
          <cell r="BL1133"/>
          <cell r="BM1133"/>
          <cell r="BN1133"/>
          <cell r="BO1133"/>
          <cell r="BP1133"/>
          <cell r="BQ1133"/>
          <cell r="BR1133"/>
          <cell r="BS1133"/>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cell r="BD1134"/>
          <cell r="BE1134"/>
          <cell r="BF1134"/>
          <cell r="BG1134"/>
          <cell r="BH1134"/>
          <cell r="BI1134"/>
          <cell r="BJ1134"/>
          <cell r="BK1134"/>
          <cell r="BL1134"/>
          <cell r="BM1134"/>
          <cell r="BN1134"/>
          <cell r="BO1134"/>
          <cell r="BP1134"/>
          <cell r="BQ1134"/>
          <cell r="BR1134"/>
          <cell r="BS1134"/>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cell r="BD1135"/>
          <cell r="BE1135"/>
          <cell r="BF1135"/>
          <cell r="BG1135"/>
          <cell r="BH1135"/>
          <cell r="BI1135"/>
          <cell r="BJ1135"/>
          <cell r="BK1135"/>
          <cell r="BL1135"/>
          <cell r="BM1135"/>
          <cell r="BN1135"/>
          <cell r="BO1135"/>
          <cell r="BP1135"/>
          <cell r="BQ1135"/>
          <cell r="BR1135"/>
          <cell r="BS1135"/>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cell r="BD1136"/>
          <cell r="BE1136"/>
          <cell r="BF1136"/>
          <cell r="BG1136"/>
          <cell r="BH1136"/>
          <cell r="BI1136"/>
          <cell r="BJ1136"/>
          <cell r="BK1136"/>
          <cell r="BL1136"/>
          <cell r="BM1136"/>
          <cell r="BN1136"/>
          <cell r="BO1136"/>
          <cell r="BP1136"/>
          <cell r="BQ1136"/>
          <cell r="BR1136"/>
          <cell r="BS1136"/>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cell r="BD1137"/>
          <cell r="BE1137"/>
          <cell r="BF1137"/>
          <cell r="BG1137"/>
          <cell r="BH1137"/>
          <cell r="BI1137"/>
          <cell r="BJ1137"/>
          <cell r="BK1137"/>
          <cell r="BL1137"/>
          <cell r="BM1137"/>
          <cell r="BN1137"/>
          <cell r="BO1137"/>
          <cell r="BP1137"/>
          <cell r="BQ1137"/>
          <cell r="BR1137"/>
          <cell r="BS1137"/>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cell r="BD1138"/>
          <cell r="BE1138"/>
          <cell r="BF1138"/>
          <cell r="BG1138"/>
          <cell r="BH1138"/>
          <cell r="BI1138"/>
          <cell r="BJ1138"/>
          <cell r="BK1138"/>
          <cell r="BL1138"/>
          <cell r="BM1138"/>
          <cell r="BN1138"/>
          <cell r="BO1138"/>
          <cell r="BP1138"/>
          <cell r="BQ1138"/>
          <cell r="BR1138"/>
          <cell r="BS1138"/>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cell r="BD1139"/>
          <cell r="BE1139"/>
          <cell r="BF1139"/>
          <cell r="BG1139"/>
          <cell r="BH1139"/>
          <cell r="BI1139"/>
          <cell r="BJ1139"/>
          <cell r="BK1139"/>
          <cell r="BL1139"/>
          <cell r="BM1139"/>
          <cell r="BN1139"/>
          <cell r="BO1139"/>
          <cell r="BP1139"/>
          <cell r="BQ1139"/>
          <cell r="BR1139"/>
          <cell r="BS1139"/>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cell r="BD1141"/>
          <cell r="BE1141"/>
          <cell r="BF1141"/>
          <cell r="BG1141"/>
          <cell r="BH1141"/>
          <cell r="BI1141"/>
          <cell r="BJ1141"/>
          <cell r="BK1141"/>
          <cell r="BL1141"/>
          <cell r="BM1141"/>
          <cell r="BN1141"/>
          <cell r="BO1141"/>
          <cell r="BP1141"/>
          <cell r="BQ1141"/>
          <cell r="BR1141"/>
          <cell r="BS1141"/>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cell r="BD1142"/>
          <cell r="BE1142"/>
          <cell r="BF1142"/>
          <cell r="BG1142"/>
          <cell r="BH1142"/>
          <cell r="BI1142"/>
          <cell r="BJ1142"/>
          <cell r="BK1142"/>
          <cell r="BL1142"/>
          <cell r="BM1142"/>
          <cell r="BN1142"/>
          <cell r="BO1142"/>
          <cell r="BP1142"/>
          <cell r="BQ1142"/>
          <cell r="BR1142"/>
          <cell r="BS1142"/>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cell r="BM1143"/>
          <cell r="BN1143"/>
          <cell r="BO1143"/>
          <cell r="BP1143"/>
          <cell r="BQ1143"/>
          <cell r="BR1143"/>
          <cell r="BS1143"/>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cell r="BD1144"/>
          <cell r="BE1144"/>
          <cell r="BF1144"/>
          <cell r="BG1144"/>
          <cell r="BH1144"/>
          <cell r="BI1144"/>
          <cell r="BJ1144"/>
          <cell r="BK1144"/>
          <cell r="BL1144"/>
          <cell r="BM1144"/>
          <cell r="BN1144"/>
          <cell r="BO1144"/>
          <cell r="BP1144"/>
          <cell r="BQ1144"/>
          <cell r="BR1144"/>
          <cell r="BS1144"/>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cell r="BD1145"/>
          <cell r="BE1145"/>
          <cell r="BF1145"/>
          <cell r="BG1145"/>
          <cell r="BH1145"/>
          <cell r="BI1145"/>
          <cell r="BJ1145"/>
          <cell r="BK1145"/>
          <cell r="BL1145"/>
          <cell r="BM1145"/>
          <cell r="BN1145"/>
          <cell r="BO1145"/>
          <cell r="BP1145"/>
          <cell r="BQ1145"/>
          <cell r="BR1145"/>
          <cell r="BS1145"/>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cell r="BD1147"/>
          <cell r="BE1147"/>
          <cell r="BF1147"/>
          <cell r="BG1147"/>
          <cell r="BH1147"/>
          <cell r="BI1147"/>
          <cell r="BJ1147"/>
          <cell r="BK1147"/>
          <cell r="BL1147"/>
          <cell r="BM1147"/>
          <cell r="BN1147"/>
          <cell r="BO1147"/>
          <cell r="BP1147"/>
          <cell r="BQ1147"/>
          <cell r="BR1147"/>
          <cell r="BS1147"/>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cell r="BD1148"/>
          <cell r="BE1148"/>
          <cell r="BF1148"/>
          <cell r="BG1148"/>
          <cell r="BH1148"/>
          <cell r="BI1148"/>
          <cell r="BJ1148"/>
          <cell r="BK1148"/>
          <cell r="BL1148"/>
          <cell r="BM1148"/>
          <cell r="BN1148"/>
          <cell r="BO1148"/>
          <cell r="BP1148"/>
          <cell r="BQ1148"/>
          <cell r="BR1148"/>
          <cell r="BS1148"/>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cell r="BD1151"/>
          <cell r="BE1151"/>
          <cell r="BF1151"/>
          <cell r="BG1151"/>
          <cell r="BH1151"/>
          <cell r="BI1151"/>
          <cell r="BJ1151"/>
          <cell r="BK1151"/>
          <cell r="BL1151"/>
          <cell r="BM1151"/>
          <cell r="BN1151"/>
          <cell r="BO1151"/>
          <cell r="BP1151"/>
          <cell r="BQ1151"/>
          <cell r="BR1151"/>
          <cell r="BS1151"/>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cell r="BD1152"/>
          <cell r="BE1152"/>
          <cell r="BF1152"/>
          <cell r="BG1152"/>
          <cell r="BH1152"/>
          <cell r="BI1152"/>
          <cell r="BJ1152"/>
          <cell r="BK1152"/>
          <cell r="BL1152"/>
          <cell r="BM1152"/>
          <cell r="BN1152"/>
          <cell r="BO1152"/>
          <cell r="BP1152"/>
          <cell r="BQ1152"/>
          <cell r="BR1152"/>
          <cell r="BS1152"/>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cell r="BD1154"/>
          <cell r="BE1154"/>
          <cell r="BF1154"/>
          <cell r="BG1154"/>
          <cell r="BH1154"/>
          <cell r="BI1154"/>
          <cell r="BJ1154"/>
          <cell r="BK1154"/>
          <cell r="BL1154"/>
          <cell r="BM1154"/>
          <cell r="BN1154"/>
          <cell r="BO1154"/>
          <cell r="BP1154"/>
          <cell r="BQ1154"/>
          <cell r="BR1154"/>
          <cell r="BS1154"/>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cell r="BD1155"/>
          <cell r="BE1155"/>
          <cell r="BF1155"/>
          <cell r="BG1155"/>
          <cell r="BH1155"/>
          <cell r="BI1155"/>
          <cell r="BJ1155"/>
          <cell r="BK1155"/>
          <cell r="BL1155"/>
          <cell r="BM1155"/>
          <cell r="BN1155"/>
          <cell r="BO1155"/>
          <cell r="BP1155"/>
          <cell r="BQ1155"/>
          <cell r="BR1155"/>
          <cell r="BS1155"/>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cell r="BD1156"/>
          <cell r="BE1156"/>
          <cell r="BF1156"/>
          <cell r="BG1156"/>
          <cell r="BH1156"/>
          <cell r="BI1156"/>
          <cell r="BJ1156"/>
          <cell r="BK1156"/>
          <cell r="BL1156"/>
          <cell r="BM1156"/>
          <cell r="BN1156"/>
          <cell r="BO1156"/>
          <cell r="BP1156"/>
          <cell r="BQ1156"/>
          <cell r="BR1156"/>
          <cell r="BS1156"/>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cell r="BD1157"/>
          <cell r="BE1157"/>
          <cell r="BF1157"/>
          <cell r="BG1157"/>
          <cell r="BH1157"/>
          <cell r="BI1157"/>
          <cell r="BJ1157"/>
          <cell r="BK1157"/>
          <cell r="BL1157"/>
          <cell r="BM1157"/>
          <cell r="BN1157"/>
          <cell r="BO1157"/>
          <cell r="BP1157"/>
          <cell r="BQ1157"/>
          <cell r="BR1157"/>
          <cell r="BS1157"/>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cell r="BD1158"/>
          <cell r="BE1158"/>
          <cell r="BF1158"/>
          <cell r="BG1158"/>
          <cell r="BH1158"/>
          <cell r="BI1158"/>
          <cell r="BJ1158"/>
          <cell r="BK1158"/>
          <cell r="BL1158"/>
          <cell r="BM1158"/>
          <cell r="BN1158"/>
          <cell r="BO1158"/>
          <cell r="BP1158"/>
          <cell r="BQ1158"/>
          <cell r="BR1158"/>
          <cell r="BS1158"/>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cell r="BD1159"/>
          <cell r="BE1159"/>
          <cell r="BF1159"/>
          <cell r="BG1159"/>
          <cell r="BH1159"/>
          <cell r="BI1159"/>
          <cell r="BJ1159"/>
          <cell r="BK1159"/>
          <cell r="BL1159"/>
          <cell r="BM1159"/>
          <cell r="BN1159"/>
          <cell r="BO1159"/>
          <cell r="BP1159"/>
          <cell r="BQ1159"/>
          <cell r="BR1159"/>
          <cell r="BS1159"/>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cell r="BD1160"/>
          <cell r="BE1160"/>
          <cell r="BF1160"/>
          <cell r="BG1160"/>
          <cell r="BH1160"/>
          <cell r="BI1160"/>
          <cell r="BJ1160"/>
          <cell r="BK1160"/>
          <cell r="BL1160"/>
          <cell r="BM1160"/>
          <cell r="BN1160"/>
          <cell r="BO1160"/>
          <cell r="BP1160"/>
          <cell r="BQ1160"/>
          <cell r="BR1160"/>
          <cell r="BS1160"/>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cell r="BD1161"/>
          <cell r="BE1161"/>
          <cell r="BF1161"/>
          <cell r="BG1161"/>
          <cell r="BH1161"/>
          <cell r="BI1161"/>
          <cell r="BJ1161"/>
          <cell r="BK1161"/>
          <cell r="BL1161"/>
          <cell r="BM1161"/>
          <cell r="BN1161"/>
          <cell r="BO1161"/>
          <cell r="BP1161"/>
          <cell r="BQ1161"/>
          <cell r="BR1161"/>
          <cell r="BS1161"/>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cell r="BD1162"/>
          <cell r="BE1162"/>
          <cell r="BF1162"/>
          <cell r="BG1162"/>
          <cell r="BH1162"/>
          <cell r="BI1162"/>
          <cell r="BJ1162"/>
          <cell r="BK1162"/>
          <cell r="BL1162"/>
          <cell r="BM1162"/>
          <cell r="BN1162"/>
          <cell r="BO1162"/>
          <cell r="BP1162"/>
          <cell r="BQ1162"/>
          <cell r="BR1162"/>
          <cell r="BS1162"/>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cell r="BD1163"/>
          <cell r="BE1163"/>
          <cell r="BF1163"/>
          <cell r="BG1163"/>
          <cell r="BH1163"/>
          <cell r="BI1163"/>
          <cell r="BJ1163"/>
          <cell r="BK1163"/>
          <cell r="BL1163"/>
          <cell r="BM1163"/>
          <cell r="BN1163"/>
          <cell r="BO1163"/>
          <cell r="BP1163"/>
          <cell r="BQ1163"/>
          <cell r="BR1163"/>
          <cell r="BS1163"/>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cell r="BD1164"/>
          <cell r="BE1164"/>
          <cell r="BF1164"/>
          <cell r="BG1164"/>
          <cell r="BH1164"/>
          <cell r="BI1164"/>
          <cell r="BJ1164"/>
          <cell r="BK1164"/>
          <cell r="BL1164"/>
          <cell r="BM1164"/>
          <cell r="BN1164"/>
          <cell r="BO1164"/>
          <cell r="BP1164"/>
          <cell r="BQ1164"/>
          <cell r="BR1164"/>
          <cell r="BS1164"/>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cell r="BD1165"/>
          <cell r="BE1165"/>
          <cell r="BF1165"/>
          <cell r="BG1165"/>
          <cell r="BH1165"/>
          <cell r="BI1165"/>
          <cell r="BJ1165"/>
          <cell r="BK1165"/>
          <cell r="BL1165"/>
          <cell r="BM1165"/>
          <cell r="BN1165"/>
          <cell r="BO1165"/>
          <cell r="BP1165"/>
          <cell r="BQ1165"/>
          <cell r="BR1165"/>
          <cell r="BS1165"/>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cell r="BD1166"/>
          <cell r="BE1166"/>
          <cell r="BF1166"/>
          <cell r="BG1166"/>
          <cell r="BH1166"/>
          <cell r="BI1166"/>
          <cell r="BJ1166"/>
          <cell r="BK1166"/>
          <cell r="BL1166"/>
          <cell r="BM1166"/>
          <cell r="BN1166"/>
          <cell r="BO1166"/>
          <cell r="BP1166"/>
          <cell r="BQ1166"/>
          <cell r="BR1166"/>
          <cell r="BS1166"/>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cell r="BD1167"/>
          <cell r="BE1167"/>
          <cell r="BF1167"/>
          <cell r="BG1167"/>
          <cell r="BH1167"/>
          <cell r="BI1167"/>
          <cell r="BJ1167"/>
          <cell r="BK1167"/>
          <cell r="BL1167"/>
          <cell r="BM1167"/>
          <cell r="BN1167"/>
          <cell r="BO1167"/>
          <cell r="BP1167"/>
          <cell r="BQ1167"/>
          <cell r="BR1167"/>
          <cell r="BS1167"/>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รายงานผล25/6/2567 สืบครั้งที่ 2 รายงานสืบวันที่ 15/8/2567</v>
          </cell>
          <cell r="BC1168"/>
          <cell r="BD1168"/>
          <cell r="BE1168"/>
          <cell r="BF1168"/>
          <cell r="BG1168"/>
          <cell r="BH1168"/>
          <cell r="BI1168"/>
          <cell r="BJ1168"/>
          <cell r="BK1168"/>
          <cell r="BL1168"/>
          <cell r="BM1168"/>
          <cell r="BN1168"/>
          <cell r="BO1168"/>
          <cell r="BP1168"/>
          <cell r="BQ1168"/>
          <cell r="BR1168"/>
          <cell r="BS1168"/>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cell r="BD1169"/>
          <cell r="BE1169"/>
          <cell r="BF1169"/>
          <cell r="BG1169"/>
          <cell r="BH1169"/>
          <cell r="BI1169"/>
          <cell r="BJ1169"/>
          <cell r="BK1169"/>
          <cell r="BL1169"/>
          <cell r="BM1169"/>
          <cell r="BN1169"/>
          <cell r="BO1169"/>
          <cell r="BP1169"/>
          <cell r="BQ1169"/>
          <cell r="BR1169"/>
          <cell r="BS1169"/>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cell r="CM1169"/>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cell r="BD1170"/>
          <cell r="BE1170"/>
          <cell r="BF1170"/>
          <cell r="BG1170"/>
          <cell r="BH1170"/>
          <cell r="BI1170"/>
          <cell r="BJ1170"/>
          <cell r="BK1170"/>
          <cell r="BL1170"/>
          <cell r="BM1170"/>
          <cell r="BN1170"/>
          <cell r="BO1170"/>
          <cell r="BP1170"/>
          <cell r="BQ1170"/>
          <cell r="BR1170"/>
          <cell r="BS1170"/>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D1172">
            <v>7</v>
          </cell>
          <cell r="E1172">
            <v>6</v>
          </cell>
          <cell r="F1172">
            <v>2567</v>
          </cell>
          <cell r="G1172">
            <v>800100167538</v>
          </cell>
          <cell r="H1172" t="str">
            <v>นาย</v>
          </cell>
          <cell r="I1172" t="str">
            <v>สถาร</v>
          </cell>
          <cell r="J1172" t="str">
            <v>อินเป็ง</v>
          </cell>
          <cell r="K1172" t="str">
            <v>3-5015-00448-25-7</v>
          </cell>
          <cell r="L1172" t="str">
            <v>บิ๊กซี หางดง</v>
          </cell>
          <cell r="M1172" t="str">
            <v>เชียงใหม่ 3</v>
          </cell>
          <cell r="N1172">
            <v>8</v>
          </cell>
          <cell r="O1172"/>
          <cell r="P1172" t="str">
            <v>1.บุคคลค้ำประกัน</v>
          </cell>
          <cell r="Q1172"/>
          <cell r="R1172"/>
          <cell r="S1172" t="str">
            <v>แขวงเชียงใหม่</v>
          </cell>
          <cell r="T1172" t="str">
            <v>ผบE320</v>
          </cell>
          <cell r="U1172">
            <v>2566</v>
          </cell>
          <cell r="V1172" t="str">
            <v>ผบE3636</v>
          </cell>
          <cell r="W1172">
            <v>2566</v>
          </cell>
          <cell r="X1172">
            <v>21</v>
          </cell>
          <cell r="Y1172">
            <v>9</v>
          </cell>
          <cell r="Z1172">
            <v>2563</v>
          </cell>
          <cell r="AA1172">
            <v>23</v>
          </cell>
          <cell r="AB1172">
            <v>5</v>
          </cell>
          <cell r="AC1172">
            <v>2566</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สืบทรัพย์ (คำสั่ง 6/6/2567) // รายงานวันที่ 16/8/2567</v>
          </cell>
          <cell r="BC1172"/>
          <cell r="BD1172"/>
          <cell r="BE1172"/>
          <cell r="BF1172"/>
          <cell r="BG1172"/>
          <cell r="BH1172"/>
          <cell r="BI1172"/>
          <cell r="BJ1172"/>
          <cell r="BK1172"/>
          <cell r="BL1172"/>
          <cell r="BM1172"/>
          <cell r="BN1172"/>
          <cell r="BO1172"/>
          <cell r="BP1172"/>
          <cell r="BQ1172"/>
          <cell r="BR1172"/>
          <cell r="BS1172"/>
          <cell r="BT1172" t="str">
            <v>นายสถาร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A1172"/>
          <cell r="CB1172"/>
          <cell r="CC1172"/>
          <cell r="CD1172" t="str">
            <v>นายสถาร อินเป็ง</v>
          </cell>
          <cell r="CE1172"/>
          <cell r="CF1172"/>
          <cell r="CG1172"/>
          <cell r="CH1172"/>
          <cell r="CI1172"/>
          <cell r="CJ1172"/>
          <cell r="CK1172"/>
          <cell r="CL1172"/>
          <cell r="CM1172"/>
          <cell r="CN1172"/>
          <cell r="CO1172"/>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cell r="BD1173"/>
          <cell r="BE1173"/>
          <cell r="BF1173"/>
          <cell r="BG1173"/>
          <cell r="BH1173"/>
          <cell r="BI1173"/>
          <cell r="BJ1173"/>
          <cell r="BK1173"/>
          <cell r="BL1173"/>
          <cell r="BM1173"/>
          <cell r="BN1173"/>
          <cell r="BO1173"/>
          <cell r="BP1173"/>
          <cell r="BQ1173"/>
          <cell r="BR1173"/>
          <cell r="BS1173"/>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cell r="BD1174"/>
          <cell r="BE1174"/>
          <cell r="BF1174"/>
          <cell r="BG1174"/>
          <cell r="BH1174"/>
          <cell r="BI1174"/>
          <cell r="BJ1174"/>
          <cell r="BK1174"/>
          <cell r="BL1174"/>
          <cell r="BM1174"/>
          <cell r="BN1174"/>
          <cell r="BO1174"/>
          <cell r="BP1174"/>
          <cell r="BQ1174"/>
          <cell r="BR1174"/>
          <cell r="BS1174"/>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cell r="BD1175"/>
          <cell r="BE1175"/>
          <cell r="BF1175"/>
          <cell r="BG1175"/>
          <cell r="BH1175"/>
          <cell r="BI1175"/>
          <cell r="BJ1175"/>
          <cell r="BK1175"/>
          <cell r="BL1175"/>
          <cell r="BM1175"/>
          <cell r="BN1175"/>
          <cell r="BO1175"/>
          <cell r="BP1175"/>
          <cell r="BQ1175"/>
          <cell r="BR1175"/>
          <cell r="BS1175"/>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cell r="BD1176"/>
          <cell r="BE1176"/>
          <cell r="BF1176"/>
          <cell r="BG1176"/>
          <cell r="BH1176"/>
          <cell r="BI1176"/>
          <cell r="BJ1176"/>
          <cell r="BK1176"/>
          <cell r="BL1176"/>
          <cell r="BM1176"/>
          <cell r="BN1176"/>
          <cell r="BO1176"/>
          <cell r="BP1176"/>
          <cell r="BQ1176"/>
          <cell r="BR1176"/>
          <cell r="BS1176"/>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cell r="BD1177"/>
          <cell r="BE1177"/>
          <cell r="BF1177"/>
          <cell r="BG1177"/>
          <cell r="BH1177"/>
          <cell r="BI1177"/>
          <cell r="BJ1177"/>
          <cell r="BK1177"/>
          <cell r="BL1177"/>
          <cell r="BM1177"/>
          <cell r="BN1177"/>
          <cell r="BO1177"/>
          <cell r="BP1177"/>
          <cell r="BQ1177"/>
          <cell r="BR1177"/>
          <cell r="BS1177"/>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cell r="BD1178"/>
          <cell r="BE1178"/>
          <cell r="BF1178"/>
          <cell r="BG1178"/>
          <cell r="BH1178"/>
          <cell r="BI1178"/>
          <cell r="BJ1178"/>
          <cell r="BK1178"/>
          <cell r="BL1178"/>
          <cell r="BM1178"/>
          <cell r="BN1178"/>
          <cell r="BO1178"/>
          <cell r="BP1178"/>
          <cell r="BQ1178"/>
          <cell r="BR1178"/>
          <cell r="BS1178"/>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cell r="BD1179"/>
          <cell r="BE1179"/>
          <cell r="BF1179"/>
          <cell r="BG1179"/>
          <cell r="BH1179"/>
          <cell r="BI1179"/>
          <cell r="BJ1179"/>
          <cell r="BK1179"/>
          <cell r="BL1179"/>
          <cell r="BM1179"/>
          <cell r="BN1179"/>
          <cell r="BO1179"/>
          <cell r="BP1179"/>
          <cell r="BQ1179"/>
          <cell r="BR1179"/>
          <cell r="BS1179"/>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cell r="P1180"/>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cell r="BD1180"/>
          <cell r="BE1180"/>
          <cell r="BF1180"/>
          <cell r="BG1180"/>
          <cell r="BH1180"/>
          <cell r="BI1180"/>
          <cell r="BJ1180"/>
          <cell r="BK1180"/>
          <cell r="BL1180"/>
          <cell r="BM1180"/>
          <cell r="BN1180"/>
          <cell r="BO1180"/>
          <cell r="BP1180"/>
          <cell r="BQ1180"/>
          <cell r="BR1180"/>
          <cell r="BS1180"/>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cell r="BD1181"/>
          <cell r="BE1181"/>
          <cell r="BF1181"/>
          <cell r="BG1181"/>
          <cell r="BH1181"/>
          <cell r="BI1181"/>
          <cell r="BJ1181"/>
          <cell r="BK1181"/>
          <cell r="BL1181"/>
          <cell r="BM1181"/>
          <cell r="BN1181"/>
          <cell r="BO1181"/>
          <cell r="BP1181"/>
          <cell r="BQ1181"/>
          <cell r="BR1181"/>
          <cell r="BS1181"/>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cell r="BD1182"/>
          <cell r="BE1182"/>
          <cell r="BF1182"/>
          <cell r="BG1182"/>
          <cell r="BH1182"/>
          <cell r="BI1182"/>
          <cell r="BJ1182"/>
          <cell r="BK1182"/>
          <cell r="BL1182"/>
          <cell r="BM1182"/>
          <cell r="BN1182"/>
          <cell r="BO1182"/>
          <cell r="BP1182"/>
          <cell r="BQ1182"/>
          <cell r="BR1182"/>
          <cell r="BS1182"/>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cell r="P1183"/>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cell r="BD1183"/>
          <cell r="BE1183"/>
          <cell r="BF1183"/>
          <cell r="BG1183"/>
          <cell r="BH1183"/>
          <cell r="BI1183"/>
          <cell r="BJ1183"/>
          <cell r="BK1183"/>
          <cell r="BL1183"/>
          <cell r="BM1183"/>
          <cell r="BN1183"/>
          <cell r="BO1183"/>
          <cell r="BP1183"/>
          <cell r="BQ1183"/>
          <cell r="BR1183"/>
          <cell r="BS1183"/>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cell r="BD1184"/>
          <cell r="BE1184"/>
          <cell r="BF1184"/>
          <cell r="BG1184"/>
          <cell r="BH1184"/>
          <cell r="BI1184"/>
          <cell r="BJ1184"/>
          <cell r="BK1184"/>
          <cell r="BL1184"/>
          <cell r="BM1184"/>
          <cell r="BN1184"/>
          <cell r="BO1184"/>
          <cell r="BP1184"/>
          <cell r="BQ1184"/>
          <cell r="BR1184"/>
          <cell r="BS1184"/>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cell r="BD1185"/>
          <cell r="BE1185"/>
          <cell r="BF1185"/>
          <cell r="BG1185"/>
          <cell r="BH1185"/>
          <cell r="BI1185"/>
          <cell r="BJ1185"/>
          <cell r="BK1185"/>
          <cell r="BL1185" t="str">
            <v>นายดิศนัย ยาคำ</v>
          </cell>
          <cell r="BM1185">
            <v>0</v>
          </cell>
          <cell r="BN1185"/>
          <cell r="BO1185"/>
          <cell r="BP1185"/>
          <cell r="BQ1185"/>
          <cell r="BR1185"/>
          <cell r="BS1185"/>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cell r="BD1186"/>
          <cell r="BE1186"/>
          <cell r="BF1186"/>
          <cell r="BG1186"/>
          <cell r="BH1186"/>
          <cell r="BI1186"/>
          <cell r="BJ1186"/>
          <cell r="BK1186"/>
          <cell r="BL1186" t="str">
            <v>นายสาคร  เปงติ๊บ</v>
          </cell>
          <cell r="BM1186">
            <v>0</v>
          </cell>
          <cell r="BN1186"/>
          <cell r="BO1186"/>
          <cell r="BP1186"/>
          <cell r="BQ1186"/>
          <cell r="BR1186"/>
          <cell r="BS1186"/>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cell r="BD1187"/>
          <cell r="BE1187"/>
          <cell r="BF1187"/>
          <cell r="BG1187"/>
          <cell r="BH1187"/>
          <cell r="BI1187"/>
          <cell r="BJ1187"/>
          <cell r="BK1187"/>
          <cell r="BL1187" t="str">
            <v>นายสังเวียร ด้วงยศ</v>
          </cell>
          <cell r="BM1187">
            <v>0</v>
          </cell>
          <cell r="BN1187"/>
          <cell r="BO1187"/>
          <cell r="BP1187"/>
          <cell r="BQ1187"/>
          <cell r="BR1187"/>
          <cell r="BS1187"/>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cell r="BD1188"/>
          <cell r="BE1188"/>
          <cell r="BF1188"/>
          <cell r="BG1188"/>
          <cell r="BH1188"/>
          <cell r="BI1188"/>
          <cell r="BJ1188"/>
          <cell r="BK1188"/>
          <cell r="BL1188" t="str">
            <v xml:space="preserve">นายนรินทร์ ปัญญามี </v>
          </cell>
          <cell r="BM1188">
            <v>0</v>
          </cell>
          <cell r="BN1188"/>
          <cell r="BO1188"/>
          <cell r="BP1188"/>
          <cell r="BQ1188"/>
          <cell r="BR1188"/>
          <cell r="BS1188"/>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cell r="BD1189"/>
          <cell r="BE1189"/>
          <cell r="BF1189"/>
          <cell r="BG1189"/>
          <cell r="BH1189"/>
          <cell r="BI1189"/>
          <cell r="BJ1189"/>
          <cell r="BK1189"/>
          <cell r="BL1189" t="str">
            <v>นายพิเชษฐ ตาติ๊บ</v>
          </cell>
          <cell r="BM1189">
            <v>0</v>
          </cell>
          <cell r="BN1189"/>
          <cell r="BO1189"/>
          <cell r="BP1189"/>
          <cell r="BQ1189"/>
          <cell r="BR1189"/>
          <cell r="BS1189"/>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cell r="BD1190"/>
          <cell r="BE1190"/>
          <cell r="BF1190"/>
          <cell r="BG1190"/>
          <cell r="BH1190"/>
          <cell r="BI1190"/>
          <cell r="BJ1190"/>
          <cell r="BK1190"/>
          <cell r="BL1190" t="str">
            <v>นางกัลยา สุนะ</v>
          </cell>
          <cell r="BM1190">
            <v>0</v>
          </cell>
          <cell r="BN1190"/>
          <cell r="BO1190"/>
          <cell r="BP1190"/>
          <cell r="BQ1190"/>
          <cell r="BR1190"/>
          <cell r="BS1190"/>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cell r="BD1191"/>
          <cell r="BE1191"/>
          <cell r="BF1191"/>
          <cell r="BG1191"/>
          <cell r="BH1191"/>
          <cell r="BI1191"/>
          <cell r="BJ1191"/>
          <cell r="BK1191"/>
          <cell r="BL1191" t="str">
            <v>นายอติพัทธ์ สวนอินทร์</v>
          </cell>
          <cell r="BM1191">
            <v>0</v>
          </cell>
          <cell r="BN1191"/>
          <cell r="BO1191"/>
          <cell r="BP1191"/>
          <cell r="BQ1191"/>
          <cell r="BR1191"/>
          <cell r="BS1191"/>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cell r="BD1192"/>
          <cell r="BE1192"/>
          <cell r="BF1192"/>
          <cell r="BG1192"/>
          <cell r="BH1192"/>
          <cell r="BI1192"/>
          <cell r="BJ1192"/>
          <cell r="BK1192"/>
          <cell r="BL1192" t="str">
            <v>นางสม กันทะวัง</v>
          </cell>
          <cell r="BM1192">
            <v>0</v>
          </cell>
          <cell r="BN1192"/>
          <cell r="BO1192"/>
          <cell r="BP1192"/>
          <cell r="BQ1192"/>
          <cell r="BR1192"/>
          <cell r="BS1192"/>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cell r="BD1193"/>
          <cell r="BE1193"/>
          <cell r="BF1193"/>
          <cell r="BG1193"/>
          <cell r="BH1193"/>
          <cell r="BI1193"/>
          <cell r="BJ1193"/>
          <cell r="BK1193"/>
          <cell r="BL1193"/>
          <cell r="BM1193"/>
          <cell r="BN1193"/>
          <cell r="BO1193"/>
          <cell r="BP1193"/>
          <cell r="BQ1193"/>
          <cell r="BR1193"/>
          <cell r="BS1193"/>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cell r="BD1194"/>
          <cell r="BE1194"/>
          <cell r="BF1194"/>
          <cell r="BG1194"/>
          <cell r="BH1194"/>
          <cell r="BI1194"/>
          <cell r="BJ1194"/>
          <cell r="BK1194"/>
          <cell r="BL1194" t="str">
            <v>นางจารุณีย์ บัวชุ่ม</v>
          </cell>
          <cell r="BM1194">
            <v>0</v>
          </cell>
          <cell r="BN1194"/>
          <cell r="BO1194"/>
          <cell r="BP1194"/>
          <cell r="BQ1194"/>
          <cell r="BR1194"/>
          <cell r="BS1194"/>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cell r="BD1195"/>
          <cell r="BE1195"/>
          <cell r="BF1195"/>
          <cell r="BG1195"/>
          <cell r="BH1195"/>
          <cell r="BI1195"/>
          <cell r="BJ1195"/>
          <cell r="BK1195"/>
          <cell r="BL1195"/>
          <cell r="BM1195"/>
          <cell r="BN1195"/>
          <cell r="BO1195"/>
          <cell r="BP1195"/>
          <cell r="BQ1195"/>
          <cell r="BR1195"/>
          <cell r="BS1195"/>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cell r="BD1196"/>
          <cell r="BE1196"/>
          <cell r="BF1196"/>
          <cell r="BG1196"/>
          <cell r="BH1196"/>
          <cell r="BI1196"/>
          <cell r="BJ1196"/>
          <cell r="BK1196"/>
          <cell r="BL1196"/>
          <cell r="BM1196"/>
          <cell r="BN1196"/>
          <cell r="BO1196"/>
          <cell r="BP1196"/>
          <cell r="BQ1196"/>
          <cell r="BR1196"/>
          <cell r="BS1196"/>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cell r="CM1196"/>
          <cell r="CN1196"/>
          <cell r="CO1196"/>
        </row>
        <row r="1197">
          <cell r="B1197">
            <v>2683</v>
          </cell>
          <cell r="C1197">
            <v>1195</v>
          </cell>
          <cell r="D1197"/>
          <cell r="E1197"/>
          <cell r="F1197"/>
          <cell r="G1197"/>
          <cell r="H1197" t="str">
            <v>นางสาว</v>
          </cell>
          <cell r="I1197" t="str">
            <v xml:space="preserve">อณะฐพร </v>
          </cell>
          <cell r="J1197" t="str">
            <v>พึ่งแย้ม</v>
          </cell>
          <cell r="K1197"/>
          <cell r="L1197" t="str">
            <v>บวกครกหลวง</v>
          </cell>
          <cell r="M1197" t="str">
            <v>เชียงใหม่ 3</v>
          </cell>
          <cell r="N1197">
            <v>8</v>
          </cell>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t="str">
            <v>นางสาวอณะฐพร  พึ่งแย้ม</v>
          </cell>
          <cell r="BU1197">
            <v>0</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cell r="BD1198"/>
          <cell r="BE1198"/>
          <cell r="BF1198"/>
          <cell r="BG1198"/>
          <cell r="BH1198"/>
          <cell r="BI1198"/>
          <cell r="BJ1198"/>
          <cell r="BK1198"/>
          <cell r="BL1198"/>
          <cell r="BM1198"/>
          <cell r="BN1198"/>
          <cell r="BO1198"/>
          <cell r="BP1198"/>
          <cell r="BQ1198"/>
          <cell r="BR1198"/>
          <cell r="BS1198"/>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cell r="BD1201"/>
          <cell r="BE1201"/>
          <cell r="BF1201"/>
          <cell r="BG1201"/>
          <cell r="BH1201"/>
          <cell r="BI1201"/>
          <cell r="BJ1201"/>
          <cell r="BK1201"/>
          <cell r="BL1201"/>
          <cell r="BM1201"/>
          <cell r="BN1201"/>
          <cell r="BO1201"/>
          <cell r="BP1201"/>
          <cell r="BQ1201"/>
          <cell r="BR1201"/>
          <cell r="BS1201"/>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cell r="BD1204"/>
          <cell r="BE1204"/>
          <cell r="BF1204"/>
          <cell r="BG1204"/>
          <cell r="BH1204"/>
          <cell r="BI1204"/>
          <cell r="BJ1204"/>
          <cell r="BK1204"/>
          <cell r="BL1204"/>
          <cell r="BM1204"/>
          <cell r="BN1204"/>
          <cell r="BO1204"/>
          <cell r="BP1204"/>
          <cell r="BQ1204"/>
          <cell r="BR1204"/>
          <cell r="BS1204"/>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cell r="BD1206"/>
          <cell r="BE1206"/>
          <cell r="BF1206"/>
          <cell r="BG1206"/>
          <cell r="BH1206"/>
          <cell r="BI1206"/>
          <cell r="BJ1206"/>
          <cell r="BK1206"/>
          <cell r="BL1206"/>
          <cell r="BM1206"/>
          <cell r="BN1206"/>
          <cell r="BO1206"/>
          <cell r="BP1206"/>
          <cell r="BQ1206"/>
          <cell r="BR1206"/>
          <cell r="BS1206"/>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cell r="BD1207"/>
          <cell r="BE1207"/>
          <cell r="BF1207"/>
          <cell r="BG1207"/>
          <cell r="BH1207"/>
          <cell r="BI1207"/>
          <cell r="BJ1207"/>
          <cell r="BK1207"/>
          <cell r="BL1207"/>
          <cell r="BM1207"/>
          <cell r="BN1207"/>
          <cell r="BO1207"/>
          <cell r="BP1207"/>
          <cell r="BQ1207"/>
          <cell r="BR1207"/>
          <cell r="BS1207"/>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ไม่พบ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cell r="BD1209"/>
          <cell r="BE1209"/>
          <cell r="BF1209"/>
          <cell r="BG1209"/>
          <cell r="BH1209"/>
          <cell r="BI1209"/>
          <cell r="BJ1209"/>
          <cell r="BK1209"/>
          <cell r="BL1209"/>
          <cell r="BM1209"/>
          <cell r="BN1209"/>
          <cell r="BO1209"/>
          <cell r="BP1209"/>
          <cell r="BQ1209"/>
          <cell r="BR1209"/>
          <cell r="BS1209"/>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cell r="BD1210"/>
          <cell r="BE1210"/>
          <cell r="BF1210"/>
          <cell r="BG1210"/>
          <cell r="BH1210"/>
          <cell r="BI1210"/>
          <cell r="BJ1210"/>
          <cell r="BK1210"/>
          <cell r="BL1210"/>
          <cell r="BM1210"/>
          <cell r="BN1210"/>
          <cell r="BO1210"/>
          <cell r="BP1210"/>
          <cell r="BQ1210"/>
          <cell r="BR1210"/>
          <cell r="BS1210"/>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t="str">
            <v>นางเฉิดฉาย วงค์จันทร์ตา</v>
          </cell>
          <cell r="BU1212">
            <v>0</v>
          </cell>
          <cell r="BV1212" t="str">
            <v>4.นายพงษ์เจริญ ศรีบุญเรือง</v>
          </cell>
          <cell r="BW1212"/>
          <cell r="BX1212" t="str">
            <v>3-5099-01194-48-2</v>
          </cell>
          <cell r="BY1212"/>
          <cell r="BZ1212"/>
          <cell r="CA1212"/>
          <cell r="CB1212"/>
          <cell r="CC1212"/>
          <cell r="CD1212"/>
          <cell r="CE1212"/>
          <cell r="CF1212"/>
          <cell r="CG1212"/>
          <cell r="CH1212"/>
          <cell r="CI1212"/>
          <cell r="CJ1212"/>
          <cell r="CK1212"/>
          <cell r="CL1212"/>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cell r="P1213" t="str">
            <v>1.บุคคลค้ำประกัน</v>
          </cell>
          <cell r="Q1213"/>
          <cell r="R1213"/>
          <cell r="S1213" t="str">
            <v>จังหวัดฝาง</v>
          </cell>
          <cell r="T1213" t="str">
            <v>ผบE1181</v>
          </cell>
          <cell r="U1213">
            <v>2566</v>
          </cell>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t="str">
            <v>นางสาวพัชนี ยอดคำ</v>
          </cell>
          <cell r="BU1213">
            <v>0</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t="str">
            <v>นายธมกร เพ็ชรสุวรรณ</v>
          </cell>
          <cell r="BU1214">
            <v>0</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t="str">
            <v>นายชญาณ์นันท์ นินทร์ธัตถ์</v>
          </cell>
          <cell r="BU1215">
            <v>0</v>
          </cell>
          <cell r="BV1215" t="str">
            <v>5.นายณัฐพล นะงอลา</v>
          </cell>
          <cell r="BW1215"/>
          <cell r="BX1215" t="str">
            <v>1-5099-01184-97-9</v>
          </cell>
          <cell r="BY1215"/>
          <cell r="BZ1215"/>
          <cell r="CA1215"/>
          <cell r="CB1215"/>
          <cell r="CC1215"/>
          <cell r="CD1215"/>
          <cell r="CE1215"/>
          <cell r="CF1215"/>
          <cell r="CG1215"/>
          <cell r="CH1215"/>
          <cell r="CI1215"/>
          <cell r="CJ1215"/>
          <cell r="CK1215"/>
          <cell r="CL1215"/>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t="str">
            <v>นายพิเชษฐ์ สนธิคุณ</v>
          </cell>
          <cell r="BU1216">
            <v>0</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t="str">
            <v>นายชัยวัฒน์ พัชรานุกุล</v>
          </cell>
          <cell r="BU1217">
            <v>0</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t="str">
            <v>นายเกรียงศักดิ์ ลูนใฝ</v>
          </cell>
          <cell r="BU1218">
            <v>0</v>
          </cell>
          <cell r="BV1218" t="str">
            <v>6.นางสาวสุภาวดี หลวงมะลิ</v>
          </cell>
          <cell r="BW1218"/>
          <cell r="BX1218" t="str">
            <v>1-5804-00015-91-2</v>
          </cell>
          <cell r="BY1218"/>
          <cell r="BZ1218"/>
          <cell r="CA1218"/>
          <cell r="CB1218"/>
          <cell r="CC1218"/>
          <cell r="CD1218"/>
          <cell r="CE1218"/>
          <cell r="CF1218"/>
          <cell r="CG1218"/>
          <cell r="CH1218"/>
          <cell r="CI1218"/>
          <cell r="CJ1218"/>
          <cell r="CK1218"/>
          <cell r="CL1218"/>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t="str">
            <v>นางวัชรี คำมาสาร</v>
          </cell>
          <cell r="BU1219">
            <v>0</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t="str">
            <v>นางสาวจิราพร   เป็งใจ</v>
          </cell>
          <cell r="BU1220">
            <v>0</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t="str">
            <v>นางอรทัย ปัญญาปิน</v>
          </cell>
          <cell r="BU1221">
            <v>0</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0</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อ.ดอยเต่า จ.เชียงใหม่ (ห้ามโอน)</v>
          </cell>
          <cell r="BZ1234" t="str">
            <v>ไม่พบ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cell r="L1238" t="str">
            <v>ฝาง</v>
          </cell>
          <cell r="M1238" t="str">
            <v>เชียงใหม่ 2</v>
          </cell>
          <cell r="N1238">
            <v>8</v>
          </cell>
          <cell r="O1238"/>
          <cell r="P1238"/>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 xml:space="preserve">สืบทรัพย์ </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 xml:space="preserve">สืบทรัพย์ </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 xml:space="preserve">สืบทรัพย์ </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 xml:space="preserve">สืบทรัพย์ </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 xml:space="preserve">สืบทรัพย์ </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 xml:space="preserve">สืบทรัพย์ </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cell r="CM1248"/>
          <cell r="CN1248"/>
          <cell r="CO1248"/>
        </row>
        <row r="1249">
          <cell r="B1249"/>
          <cell r="C1249"/>
          <cell r="D1249"/>
          <cell r="E1249"/>
          <cell r="F1249"/>
          <cell r="G1249"/>
          <cell r="H1249"/>
          <cell r="I1249"/>
          <cell r="J1249"/>
          <cell r="K1249"/>
          <cell r="L1249"/>
          <cell r="M1249"/>
          <cell r="N1249"/>
          <cell r="O1249"/>
          <cell r="P1249"/>
          <cell r="Q1249"/>
          <cell r="R1249"/>
          <cell r="S1249"/>
          <cell r="T1249"/>
          <cell r="U1249"/>
          <cell r="V1249"/>
          <cell r="W1249"/>
          <cell r="X1249"/>
          <cell r="Y1249"/>
          <cell r="Z1249"/>
          <cell r="AA1249"/>
          <cell r="AB1249"/>
          <cell r="AC1249"/>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cell r="BC1249"/>
          <cell r="BD1249"/>
          <cell r="BE1249"/>
          <cell r="BF1249"/>
          <cell r="BG1249"/>
          <cell r="BH1249"/>
          <cell r="BI1249"/>
          <cell r="BJ1249"/>
          <cell r="BK1249"/>
          <cell r="BL1249"/>
          <cell r="BM1249"/>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cell r="C1250"/>
          <cell r="D1250"/>
          <cell r="E1250"/>
          <cell r="F1250"/>
          <cell r="G1250"/>
          <cell r="H1250"/>
          <cell r="I1250"/>
          <cell r="J1250"/>
          <cell r="K1250"/>
          <cell r="L1250"/>
          <cell r="M1250"/>
          <cell r="N1250"/>
          <cell r="O1250"/>
          <cell r="P1250"/>
          <cell r="Q1250"/>
          <cell r="R1250"/>
          <cell r="S1250"/>
          <cell r="T1250"/>
          <cell r="U1250"/>
          <cell r="V1250"/>
          <cell r="W1250"/>
          <cell r="X1250"/>
          <cell r="Y1250"/>
          <cell r="Z1250"/>
          <cell r="AA1250"/>
          <cell r="AB1250"/>
          <cell r="AC1250"/>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cell r="BC1250"/>
          <cell r="BD1250"/>
          <cell r="BE1250"/>
          <cell r="BF1250"/>
          <cell r="BG1250"/>
          <cell r="BH1250"/>
          <cell r="BI1250"/>
          <cell r="BJ1250"/>
          <cell r="BK1250"/>
          <cell r="BL1250"/>
          <cell r="BM1250"/>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cell r="C1251"/>
          <cell r="D1251"/>
          <cell r="E1251"/>
          <cell r="F1251"/>
          <cell r="G1251"/>
          <cell r="H1251"/>
          <cell r="I1251"/>
          <cell r="J1251"/>
          <cell r="K1251"/>
          <cell r="L1251"/>
          <cell r="M1251"/>
          <cell r="N1251"/>
          <cell r="O1251"/>
          <cell r="P1251"/>
          <cell r="Q1251"/>
          <cell r="R1251"/>
          <cell r="S1251"/>
          <cell r="T1251"/>
          <cell r="U1251"/>
          <cell r="V1251"/>
          <cell r="W1251"/>
          <cell r="X1251"/>
          <cell r="Y1251"/>
          <cell r="Z1251"/>
          <cell r="AA1251"/>
          <cell r="AB1251"/>
          <cell r="AC1251"/>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cell r="L1252"/>
          <cell r="M1252"/>
          <cell r="N1252"/>
          <cell r="O1252"/>
          <cell r="P1252"/>
          <cell r="Q1252"/>
          <cell r="R1252"/>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cell r="C1253"/>
          <cell r="D1253"/>
          <cell r="E1253"/>
          <cell r="F1253"/>
          <cell r="G1253"/>
          <cell r="H1253"/>
          <cell r="I1253"/>
          <cell r="J1253"/>
          <cell r="K1253"/>
          <cell r="L1253"/>
          <cell r="M1253"/>
          <cell r="N1253"/>
          <cell r="O1253"/>
          <cell r="P1253"/>
          <cell r="Q1253"/>
          <cell r="R1253"/>
          <cell r="S1253"/>
          <cell r="T1253"/>
          <cell r="U1253"/>
          <cell r="V1253"/>
          <cell r="W1253"/>
          <cell r="X1253"/>
          <cell r="Y1253"/>
          <cell r="Z1253"/>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cell r="C1254"/>
          <cell r="D1254"/>
          <cell r="E1254"/>
          <cell r="F1254"/>
          <cell r="G1254"/>
          <cell r="H1254"/>
          <cell r="I1254"/>
          <cell r="J1254"/>
          <cell r="K1254"/>
          <cell r="L1254"/>
          <cell r="M1254"/>
          <cell r="N1254"/>
          <cell r="O1254"/>
          <cell r="P1254"/>
          <cell r="Q1254"/>
          <cell r="R1254"/>
          <cell r="S1254"/>
          <cell r="T1254"/>
          <cell r="U1254"/>
          <cell r="V1254"/>
          <cell r="W1254"/>
          <cell r="X1254"/>
          <cell r="Y1254"/>
          <cell r="Z1254"/>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cell r="C1255"/>
          <cell r="D1255"/>
          <cell r="E1255"/>
          <cell r="F1255"/>
          <cell r="G1255"/>
          <cell r="H1255"/>
          <cell r="I1255"/>
          <cell r="J1255"/>
          <cell r="K1255"/>
          <cell r="L1255"/>
          <cell r="M1255"/>
          <cell r="N1255"/>
          <cell r="O1255"/>
          <cell r="P1255"/>
          <cell r="Q1255"/>
          <cell r="R1255"/>
          <cell r="S1255"/>
          <cell r="T1255"/>
          <cell r="U1255"/>
          <cell r="V1255"/>
          <cell r="W1255"/>
          <cell r="X1255"/>
          <cell r="Y1255"/>
          <cell r="Z1255"/>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cell r="BC1255"/>
          <cell r="BD1255"/>
          <cell r="BE1255"/>
          <cell r="BF1255"/>
          <cell r="BG1255"/>
          <cell r="BH1255"/>
          <cell r="BI1255"/>
          <cell r="BJ1255"/>
          <cell r="BK1255"/>
          <cell r="BL1255"/>
          <cell r="BM1255"/>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cell r="C1256"/>
          <cell r="D1256"/>
          <cell r="E1256"/>
          <cell r="F1256"/>
          <cell r="G1256"/>
          <cell r="H1256"/>
          <cell r="I1256"/>
          <cell r="J1256"/>
          <cell r="K1256"/>
          <cell r="L1256"/>
          <cell r="M1256"/>
          <cell r="N1256"/>
          <cell r="O1256"/>
          <cell r="P1256"/>
          <cell r="Q1256"/>
          <cell r="R1256"/>
          <cell r="S1256"/>
          <cell r="T1256"/>
          <cell r="U1256"/>
          <cell r="V1256"/>
          <cell r="W1256"/>
          <cell r="X1256"/>
          <cell r="Y1256"/>
          <cell r="Z1256"/>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cell r="BC1256"/>
          <cell r="BD1256"/>
          <cell r="BE1256"/>
          <cell r="BF1256"/>
          <cell r="BG1256"/>
          <cell r="BH1256"/>
          <cell r="BI1256"/>
          <cell r="BJ1256"/>
          <cell r="BK1256"/>
          <cell r="BL1256"/>
          <cell r="BM1256"/>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cell r="C1257"/>
          <cell r="D1257"/>
          <cell r="E1257"/>
          <cell r="F1257"/>
          <cell r="G1257"/>
          <cell r="H1257"/>
          <cell r="I1257"/>
          <cell r="J1257"/>
          <cell r="K1257"/>
          <cell r="L1257"/>
          <cell r="M1257"/>
          <cell r="N1257"/>
          <cell r="O1257"/>
          <cell r="P1257"/>
          <cell r="Q1257"/>
          <cell r="R1257"/>
          <cell r="S1257"/>
          <cell r="T1257"/>
          <cell r="U1257"/>
          <cell r="V1257"/>
          <cell r="W1257"/>
          <cell r="X1257"/>
          <cell r="Y1257"/>
          <cell r="Z1257"/>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cell r="C1258"/>
          <cell r="D1258"/>
          <cell r="E1258"/>
          <cell r="F1258"/>
          <cell r="G1258"/>
          <cell r="H1258"/>
          <cell r="I1258"/>
          <cell r="J1258"/>
          <cell r="K1258"/>
          <cell r="L1258"/>
          <cell r="M1258"/>
          <cell r="N1258"/>
          <cell r="O1258"/>
          <cell r="P1258"/>
          <cell r="Q1258"/>
          <cell r="R1258"/>
          <cell r="S1258"/>
          <cell r="T1258"/>
          <cell r="U1258"/>
          <cell r="V1258"/>
          <cell r="W1258"/>
          <cell r="X1258"/>
          <cell r="Y1258"/>
          <cell r="Z1258"/>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cell r="BM1258"/>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cell r="C1259"/>
          <cell r="D1259"/>
          <cell r="E1259"/>
          <cell r="F1259"/>
          <cell r="G1259"/>
          <cell r="H1259"/>
          <cell r="I1259"/>
          <cell r="J1259"/>
          <cell r="K1259"/>
          <cell r="L1259"/>
          <cell r="M1259"/>
          <cell r="N1259"/>
          <cell r="O1259"/>
          <cell r="P1259"/>
          <cell r="Q1259"/>
          <cell r="R1259"/>
          <cell r="S1259"/>
          <cell r="T1259"/>
          <cell r="U1259"/>
          <cell r="V1259"/>
          <cell r="W1259"/>
          <cell r="X1259"/>
          <cell r="Y1259"/>
          <cell r="Z1259"/>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cell r="C1260"/>
          <cell r="D1260"/>
          <cell r="E1260"/>
          <cell r="F1260"/>
          <cell r="G1260"/>
          <cell r="H1260"/>
          <cell r="I1260"/>
          <cell r="J1260"/>
          <cell r="K1260"/>
          <cell r="L1260"/>
          <cell r="M1260"/>
          <cell r="N1260"/>
          <cell r="O1260"/>
          <cell r="P1260"/>
          <cell r="Q1260"/>
          <cell r="R1260"/>
          <cell r="S1260"/>
          <cell r="T1260"/>
          <cell r="U1260"/>
          <cell r="V1260"/>
          <cell r="W1260"/>
          <cell r="X1260"/>
          <cell r="Y1260"/>
          <cell r="Z1260"/>
          <cell r="AA1260"/>
          <cell r="AB1260"/>
          <cell r="AC1260"/>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cell r="C1261"/>
          <cell r="D1261"/>
          <cell r="E1261"/>
          <cell r="F1261"/>
          <cell r="G1261"/>
          <cell r="H1261"/>
          <cell r="I1261"/>
          <cell r="J1261"/>
          <cell r="K1261"/>
          <cell r="L1261"/>
          <cell r="M1261"/>
          <cell r="N1261"/>
          <cell r="O1261"/>
          <cell r="P1261"/>
          <cell r="Q1261"/>
          <cell r="R1261"/>
          <cell r="S1261"/>
          <cell r="T1261"/>
          <cell r="U1261"/>
          <cell r="V1261"/>
          <cell r="W1261"/>
          <cell r="X1261"/>
          <cell r="Y1261"/>
          <cell r="Z1261"/>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cell r="C1262"/>
          <cell r="D1262"/>
          <cell r="E1262"/>
          <cell r="F1262"/>
          <cell r="G1262"/>
          <cell r="H1262"/>
          <cell r="I1262"/>
          <cell r="J1262"/>
          <cell r="K1262"/>
          <cell r="L1262"/>
          <cell r="M1262"/>
          <cell r="N1262"/>
          <cell r="O1262"/>
          <cell r="P1262"/>
          <cell r="Q1262"/>
          <cell r="R1262"/>
          <cell r="S1262"/>
          <cell r="T1262"/>
          <cell r="U1262"/>
          <cell r="V1262"/>
          <cell r="W1262"/>
          <cell r="X1262"/>
          <cell r="Y1262"/>
          <cell r="Z1262"/>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cell r="C1263"/>
          <cell r="D1263"/>
          <cell r="E1263"/>
          <cell r="F1263"/>
          <cell r="G1263"/>
          <cell r="H1263"/>
          <cell r="I1263"/>
          <cell r="J1263"/>
          <cell r="K1263"/>
          <cell r="L1263"/>
          <cell r="M1263"/>
          <cell r="N1263"/>
          <cell r="O1263"/>
          <cell r="P1263"/>
          <cell r="Q1263"/>
          <cell r="R1263"/>
          <cell r="S1263"/>
          <cell r="T1263"/>
          <cell r="U1263"/>
          <cell r="V1263"/>
          <cell r="W1263"/>
          <cell r="X1263"/>
          <cell r="Y1263"/>
          <cell r="Z1263"/>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cell r="C1264"/>
          <cell r="D1264"/>
          <cell r="E1264"/>
          <cell r="F1264"/>
          <cell r="G1264"/>
          <cell r="H1264"/>
          <cell r="I1264"/>
          <cell r="J1264"/>
          <cell r="K1264"/>
          <cell r="L1264"/>
          <cell r="M1264"/>
          <cell r="N1264"/>
          <cell r="O1264"/>
          <cell r="P1264"/>
          <cell r="Q1264"/>
          <cell r="R1264"/>
          <cell r="S1264"/>
          <cell r="T1264"/>
          <cell r="U1264"/>
          <cell r="V1264"/>
          <cell r="W1264"/>
          <cell r="X1264"/>
          <cell r="Y1264"/>
          <cell r="Z1264"/>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cell r="C1265"/>
          <cell r="D1265"/>
          <cell r="E1265"/>
          <cell r="F1265"/>
          <cell r="G1265"/>
          <cell r="H1265"/>
          <cell r="I1265"/>
          <cell r="J1265"/>
          <cell r="K1265"/>
          <cell r="L1265"/>
          <cell r="M1265"/>
          <cell r="N1265"/>
          <cell r="O1265"/>
          <cell r="P1265"/>
          <cell r="Q1265"/>
          <cell r="R1265"/>
          <cell r="S1265"/>
          <cell r="T1265"/>
          <cell r="U1265"/>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cell r="C1266"/>
          <cell r="D1266"/>
          <cell r="E1266"/>
          <cell r="F1266"/>
          <cell r="G1266"/>
          <cell r="H1266"/>
          <cell r="I1266"/>
          <cell r="J1266"/>
          <cell r="K1266"/>
          <cell r="L1266"/>
          <cell r="M1266"/>
          <cell r="N1266"/>
          <cell r="O1266"/>
          <cell r="P1266"/>
          <cell r="Q1266"/>
          <cell r="R1266"/>
          <cell r="S1266"/>
          <cell r="T1266"/>
          <cell r="U1266"/>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cell r="BM1266"/>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cell r="C1267"/>
          <cell r="D1267"/>
          <cell r="E1267"/>
          <cell r="F1267"/>
          <cell r="G1267"/>
          <cell r="H1267"/>
          <cell r="I1267"/>
          <cell r="J1267"/>
          <cell r="K1267"/>
          <cell r="L1267"/>
          <cell r="M1267"/>
          <cell r="N1267"/>
          <cell r="O1267"/>
          <cell r="P1267"/>
          <cell r="Q1267"/>
          <cell r="R1267"/>
          <cell r="S1267"/>
          <cell r="T1267"/>
          <cell r="U1267"/>
          <cell r="V1267"/>
          <cell r="W1267"/>
          <cell r="X1267"/>
          <cell r="Y1267"/>
          <cell r="Z1267"/>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cell r="C1268"/>
          <cell r="D1268"/>
          <cell r="E1268"/>
          <cell r="F1268"/>
          <cell r="G1268"/>
          <cell r="H1268"/>
          <cell r="I1268"/>
          <cell r="J1268"/>
          <cell r="K1268"/>
          <cell r="L1268"/>
          <cell r="M1268"/>
          <cell r="N1268"/>
          <cell r="O1268"/>
          <cell r="P1268"/>
          <cell r="Q1268"/>
          <cell r="R1268"/>
          <cell r="S1268"/>
          <cell r="T1268"/>
          <cell r="U1268"/>
          <cell r="V1268"/>
          <cell r="W1268"/>
          <cell r="X1268"/>
          <cell r="Y1268"/>
          <cell r="Z1268"/>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cell r="C1269"/>
          <cell r="D1269"/>
          <cell r="E1269"/>
          <cell r="F1269"/>
          <cell r="G1269"/>
          <cell r="H1269"/>
          <cell r="I1269"/>
          <cell r="J1269"/>
          <cell r="K1269"/>
          <cell r="L1269"/>
          <cell r="M1269"/>
          <cell r="N1269"/>
          <cell r="O1269"/>
          <cell r="P1269"/>
          <cell r="Q1269"/>
          <cell r="R1269"/>
          <cell r="S1269"/>
          <cell r="T1269"/>
          <cell r="U1269"/>
          <cell r="V1269"/>
          <cell r="W1269"/>
          <cell r="X1269"/>
          <cell r="Y1269"/>
          <cell r="Z1269"/>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cell r="C1270"/>
          <cell r="D1270"/>
          <cell r="E1270"/>
          <cell r="F1270"/>
          <cell r="G1270"/>
          <cell r="H1270"/>
          <cell r="I1270"/>
          <cell r="J1270"/>
          <cell r="K1270"/>
          <cell r="L1270"/>
          <cell r="M1270"/>
          <cell r="N1270"/>
          <cell r="O1270"/>
          <cell r="P1270"/>
          <cell r="Q1270"/>
          <cell r="R1270"/>
          <cell r="S1270"/>
          <cell r="T1270"/>
          <cell r="U1270"/>
          <cell r="V1270"/>
          <cell r="W1270"/>
          <cell r="X1270"/>
          <cell r="Y1270"/>
          <cell r="Z1270"/>
          <cell r="AA1270"/>
          <cell r="AB1270"/>
          <cell r="AC1270"/>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cell r="BM1270"/>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cell r="C1271"/>
          <cell r="D1271"/>
          <cell r="E1271"/>
          <cell r="F1271"/>
          <cell r="G1271"/>
          <cell r="H1271"/>
          <cell r="I1271"/>
          <cell r="J1271"/>
          <cell r="K1271"/>
          <cell r="L1271"/>
          <cell r="M1271"/>
          <cell r="N1271"/>
          <cell r="O1271"/>
          <cell r="P1271"/>
          <cell r="Q1271"/>
          <cell r="R1271"/>
          <cell r="S1271"/>
          <cell r="T1271"/>
          <cell r="U1271"/>
          <cell r="V1271"/>
          <cell r="W1271"/>
          <cell r="X1271"/>
          <cell r="Y1271"/>
          <cell r="Z1271"/>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cell r="BM1271"/>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cell r="C1272"/>
          <cell r="D1272"/>
          <cell r="E1272"/>
          <cell r="F1272"/>
          <cell r="G1272"/>
          <cell r="H1272"/>
          <cell r="I1272"/>
          <cell r="J1272"/>
          <cell r="K1272"/>
          <cell r="L1272"/>
          <cell r="M1272"/>
          <cell r="N1272"/>
          <cell r="O1272"/>
          <cell r="P1272"/>
          <cell r="Q1272"/>
          <cell r="R1272"/>
          <cell r="S1272"/>
          <cell r="T1272"/>
          <cell r="U1272"/>
          <cell r="V1272"/>
          <cell r="W1272"/>
          <cell r="X1272"/>
          <cell r="Y1272"/>
          <cell r="Z1272"/>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cell r="BM1272"/>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cell r="C1273"/>
          <cell r="D1273"/>
          <cell r="E1273"/>
          <cell r="F1273"/>
          <cell r="G1273"/>
          <cell r="H1273"/>
          <cell r="I1273"/>
          <cell r="J1273"/>
          <cell r="K1273"/>
          <cell r="L1273"/>
          <cell r="M1273"/>
          <cell r="N1273"/>
          <cell r="O1273"/>
          <cell r="P1273"/>
          <cell r="Q1273"/>
          <cell r="R1273"/>
          <cell r="S1273"/>
          <cell r="T1273"/>
          <cell r="U1273"/>
          <cell r="V1273"/>
          <cell r="W1273"/>
          <cell r="X1273"/>
          <cell r="Y1273"/>
          <cell r="Z1273"/>
          <cell r="AA1273"/>
          <cell r="AB1273"/>
          <cell r="AC1273"/>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cell r="BM1273"/>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cell r="C1274"/>
          <cell r="D1274"/>
          <cell r="E1274"/>
          <cell r="F1274"/>
          <cell r="G1274"/>
          <cell r="H1274"/>
          <cell r="I1274"/>
          <cell r="J1274"/>
          <cell r="K1274"/>
          <cell r="L1274"/>
          <cell r="M1274"/>
          <cell r="N1274"/>
          <cell r="O1274"/>
          <cell r="P1274"/>
          <cell r="Q1274"/>
          <cell r="R1274"/>
          <cell r="S1274"/>
          <cell r="T1274"/>
          <cell r="U1274"/>
          <cell r="V1274"/>
          <cell r="W1274"/>
          <cell r="X1274"/>
          <cell r="Y1274"/>
          <cell r="Z1274"/>
          <cell r="AA1274"/>
          <cell r="AB1274"/>
          <cell r="AC1274"/>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cell r="BM1274"/>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cell r="C1275"/>
          <cell r="D1275"/>
          <cell r="E1275"/>
          <cell r="F1275"/>
          <cell r="G1275"/>
          <cell r="H1275"/>
          <cell r="I1275"/>
          <cell r="J1275"/>
          <cell r="K1275"/>
          <cell r="L1275"/>
          <cell r="M1275"/>
          <cell r="N1275"/>
          <cell r="O1275"/>
          <cell r="P1275"/>
          <cell r="Q1275"/>
          <cell r="R1275"/>
          <cell r="S1275"/>
          <cell r="T1275"/>
          <cell r="U1275"/>
          <cell r="V1275"/>
          <cell r="W1275"/>
          <cell r="X1275"/>
          <cell r="Y1275"/>
          <cell r="Z1275"/>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cell r="BM1275"/>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cell r="C1276"/>
          <cell r="D1276"/>
          <cell r="E1276"/>
          <cell r="F1276"/>
          <cell r="G1276"/>
          <cell r="H1276"/>
          <cell r="I1276"/>
          <cell r="J1276"/>
          <cell r="K1276"/>
          <cell r="L1276"/>
          <cell r="M1276"/>
          <cell r="N1276"/>
          <cell r="O1276"/>
          <cell r="P1276"/>
          <cell r="Q1276"/>
          <cell r="R1276"/>
          <cell r="S1276"/>
          <cell r="T1276"/>
          <cell r="U1276"/>
          <cell r="V1276"/>
          <cell r="W1276"/>
          <cell r="X1276"/>
          <cell r="Y1276"/>
          <cell r="Z1276"/>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cell r="BM1276"/>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cell r="C1277"/>
          <cell r="D1277"/>
          <cell r="E1277"/>
          <cell r="F1277"/>
          <cell r="G1277"/>
          <cell r="H1277"/>
          <cell r="I1277"/>
          <cell r="J1277"/>
          <cell r="K1277"/>
          <cell r="L1277"/>
          <cell r="M1277"/>
          <cell r="N1277"/>
          <cell r="O1277"/>
          <cell r="P1277"/>
          <cell r="Q1277"/>
          <cell r="R1277"/>
          <cell r="S1277"/>
          <cell r="T1277"/>
          <cell r="U1277"/>
          <cell r="V1277"/>
          <cell r="W1277"/>
          <cell r="X1277"/>
          <cell r="Y1277"/>
          <cell r="Z1277"/>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cell r="BM1277"/>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cell r="C1278"/>
          <cell r="D1278"/>
          <cell r="E1278"/>
          <cell r="F1278"/>
          <cell r="G1278"/>
          <cell r="H1278"/>
          <cell r="I1278"/>
          <cell r="J1278"/>
          <cell r="K1278"/>
          <cell r="L1278"/>
          <cell r="M1278"/>
          <cell r="N1278"/>
          <cell r="O1278"/>
          <cell r="P1278"/>
          <cell r="Q1278"/>
          <cell r="R1278"/>
          <cell r="S1278"/>
          <cell r="T1278"/>
          <cell r="U1278"/>
          <cell r="V1278"/>
          <cell r="W1278"/>
          <cell r="X1278"/>
          <cell r="Y1278"/>
          <cell r="Z1278"/>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cell r="BM1278"/>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cell r="C1279"/>
          <cell r="D1279"/>
          <cell r="E1279"/>
          <cell r="F1279"/>
          <cell r="G1279"/>
          <cell r="H1279"/>
          <cell r="I1279"/>
          <cell r="J1279"/>
          <cell r="K1279"/>
          <cell r="L1279"/>
          <cell r="M1279"/>
          <cell r="N1279"/>
          <cell r="O1279"/>
          <cell r="P1279"/>
          <cell r="Q1279"/>
          <cell r="R1279"/>
          <cell r="S1279"/>
          <cell r="T1279"/>
          <cell r="U1279"/>
          <cell r="V1279"/>
          <cell r="W1279"/>
          <cell r="X1279"/>
          <cell r="Y1279"/>
          <cell r="Z1279"/>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cell r="BM1279"/>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cell r="C1280"/>
          <cell r="D1280"/>
          <cell r="E1280"/>
          <cell r="F1280"/>
          <cell r="G1280"/>
          <cell r="H1280"/>
          <cell r="I1280"/>
          <cell r="J1280"/>
          <cell r="K1280"/>
          <cell r="L1280"/>
          <cell r="M1280"/>
          <cell r="N1280"/>
          <cell r="O1280"/>
          <cell r="P1280"/>
          <cell r="Q1280"/>
          <cell r="R1280"/>
          <cell r="S1280"/>
          <cell r="T1280"/>
          <cell r="U1280"/>
          <cell r="V1280"/>
          <cell r="W1280"/>
          <cell r="X1280"/>
          <cell r="Y1280"/>
          <cell r="Z1280"/>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cell r="BM1280"/>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cell r="C1281"/>
          <cell r="D1281"/>
          <cell r="E1281"/>
          <cell r="F1281"/>
          <cell r="G1281"/>
          <cell r="H1281"/>
          <cell r="I1281"/>
          <cell r="J1281"/>
          <cell r="K1281"/>
          <cell r="L1281"/>
          <cell r="M1281"/>
          <cell r="N1281"/>
          <cell r="O1281"/>
          <cell r="P1281"/>
          <cell r="Q1281"/>
          <cell r="R1281"/>
          <cell r="S1281"/>
          <cell r="T1281"/>
          <cell r="U1281"/>
          <cell r="V1281"/>
          <cell r="W1281"/>
          <cell r="X1281"/>
          <cell r="Y1281"/>
          <cell r="Z1281"/>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cell r="BC1281"/>
          <cell r="BD1281"/>
          <cell r="BE1281"/>
          <cell r="BF1281"/>
          <cell r="BG1281"/>
          <cell r="BH1281"/>
          <cell r="BI1281"/>
          <cell r="BJ1281"/>
          <cell r="BK1281"/>
          <cell r="BL1281"/>
          <cell r="BM1281"/>
          <cell r="BN1281"/>
          <cell r="BO1281"/>
          <cell r="BP1281"/>
          <cell r="BQ1281"/>
          <cell r="BR1281"/>
          <cell r="BS1281"/>
          <cell r="BT1281"/>
          <cell r="BU1281"/>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cell r="C1282"/>
          <cell r="D1282"/>
          <cell r="E1282"/>
          <cell r="F1282"/>
          <cell r="G1282"/>
          <cell r="H1282"/>
          <cell r="I1282"/>
          <cell r="J1282"/>
          <cell r="K1282"/>
          <cell r="L1282"/>
          <cell r="M1282"/>
          <cell r="N1282"/>
          <cell r="O1282"/>
          <cell r="P1282"/>
          <cell r="Q1282"/>
          <cell r="R1282"/>
          <cell r="S1282"/>
          <cell r="T1282"/>
          <cell r="U1282"/>
          <cell r="V1282"/>
          <cell r="W1282"/>
          <cell r="X1282"/>
          <cell r="Y1282"/>
          <cell r="Z1282"/>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cell r="BC1282"/>
          <cell r="BD1282"/>
          <cell r="BE1282"/>
          <cell r="BF1282"/>
          <cell r="BG1282"/>
          <cell r="BH1282"/>
          <cell r="BI1282"/>
          <cell r="BJ1282"/>
          <cell r="BK1282"/>
          <cell r="BL1282"/>
          <cell r="BM1282"/>
          <cell r="BN1282"/>
          <cell r="BO1282"/>
          <cell r="BP1282"/>
          <cell r="BQ1282"/>
          <cell r="BR1282"/>
          <cell r="BS1282"/>
          <cell r="BT1282"/>
          <cell r="BU1282"/>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cell r="C1283"/>
          <cell r="D1283"/>
          <cell r="E1283"/>
          <cell r="F1283"/>
          <cell r="G1283"/>
          <cell r="H1283"/>
          <cell r="I1283"/>
          <cell r="J1283"/>
          <cell r="K1283"/>
          <cell r="L1283"/>
          <cell r="M1283"/>
          <cell r="N1283"/>
          <cell r="O1283"/>
          <cell r="P1283"/>
          <cell r="Q1283"/>
          <cell r="R1283"/>
          <cell r="S1283"/>
          <cell r="T1283"/>
          <cell r="U1283"/>
          <cell r="V1283"/>
          <cell r="W1283"/>
          <cell r="X1283"/>
          <cell r="Y1283"/>
          <cell r="Z1283"/>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cell r="BC1283"/>
          <cell r="BD1283"/>
          <cell r="BE1283"/>
          <cell r="BF1283"/>
          <cell r="BG1283"/>
          <cell r="BH1283"/>
          <cell r="BI1283"/>
          <cell r="BJ1283"/>
          <cell r="BK1283"/>
          <cell r="BL1283"/>
          <cell r="BM1283"/>
          <cell r="BN1283"/>
          <cell r="BO1283"/>
          <cell r="BP1283"/>
          <cell r="BQ1283"/>
          <cell r="BR1283"/>
          <cell r="BS1283"/>
          <cell r="BT1283"/>
          <cell r="BU1283"/>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cell r="C1284"/>
          <cell r="D1284"/>
          <cell r="E1284"/>
          <cell r="F1284"/>
          <cell r="G1284"/>
          <cell r="H1284"/>
          <cell r="I1284"/>
          <cell r="J1284"/>
          <cell r="K1284"/>
          <cell r="L1284"/>
          <cell r="M1284"/>
          <cell r="N1284"/>
          <cell r="O1284"/>
          <cell r="P1284"/>
          <cell r="Q1284"/>
          <cell r="R1284"/>
          <cell r="S1284"/>
          <cell r="T1284"/>
          <cell r="U1284"/>
          <cell r="V1284"/>
          <cell r="W1284"/>
          <cell r="X1284"/>
          <cell r="Y1284"/>
          <cell r="Z1284"/>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cell r="BC1284"/>
          <cell r="BD1284"/>
          <cell r="BE1284"/>
          <cell r="BF1284"/>
          <cell r="BG1284"/>
          <cell r="BH1284"/>
          <cell r="BI1284"/>
          <cell r="BJ1284"/>
          <cell r="BK1284"/>
          <cell r="BL1284"/>
          <cell r="BM1284"/>
          <cell r="BN1284"/>
          <cell r="BO1284"/>
          <cell r="BP1284"/>
          <cell r="BQ1284"/>
          <cell r="BR1284"/>
          <cell r="BS1284"/>
          <cell r="BT1284"/>
          <cell r="BU1284"/>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cell r="C1285"/>
          <cell r="D1285"/>
          <cell r="E1285"/>
          <cell r="F1285"/>
          <cell r="G1285"/>
          <cell r="H1285"/>
          <cell r="I1285"/>
          <cell r="J1285"/>
          <cell r="K1285"/>
          <cell r="L1285"/>
          <cell r="M1285"/>
          <cell r="N1285"/>
          <cell r="O1285"/>
          <cell r="P1285"/>
          <cell r="Q1285"/>
          <cell r="R1285"/>
          <cell r="S1285"/>
          <cell r="T1285"/>
          <cell r="U1285"/>
          <cell r="V1285"/>
          <cell r="W1285"/>
          <cell r="X1285"/>
          <cell r="Y1285"/>
          <cell r="Z1285"/>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cell r="BC1285"/>
          <cell r="BD1285"/>
          <cell r="BE1285"/>
          <cell r="BF1285"/>
          <cell r="BG1285"/>
          <cell r="BH1285"/>
          <cell r="BI1285"/>
          <cell r="BJ1285"/>
          <cell r="BK1285"/>
          <cell r="BL1285"/>
          <cell r="BM1285"/>
          <cell r="BN1285"/>
          <cell r="BO1285"/>
          <cell r="BP1285"/>
          <cell r="BQ1285"/>
          <cell r="BR1285"/>
          <cell r="BS1285"/>
          <cell r="BT1285"/>
          <cell r="BU1285"/>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cell r="C1286"/>
          <cell r="D1286"/>
          <cell r="E1286"/>
          <cell r="F1286"/>
          <cell r="G1286"/>
          <cell r="H1286"/>
          <cell r="I1286"/>
          <cell r="J1286"/>
          <cell r="K1286"/>
          <cell r="L1286"/>
          <cell r="M1286"/>
          <cell r="N1286"/>
          <cell r="O1286"/>
          <cell r="P1286"/>
          <cell r="Q1286"/>
          <cell r="R1286"/>
          <cell r="S1286"/>
          <cell r="T1286"/>
          <cell r="U1286"/>
          <cell r="V1286"/>
          <cell r="W1286"/>
          <cell r="X1286"/>
          <cell r="Y1286"/>
          <cell r="Z1286"/>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cell r="BC1286"/>
          <cell r="BD1286"/>
          <cell r="BE1286"/>
          <cell r="BF1286"/>
          <cell r="BG1286"/>
          <cell r="BH1286"/>
          <cell r="BI1286"/>
          <cell r="BJ1286"/>
          <cell r="BK1286"/>
          <cell r="BL1286"/>
          <cell r="BM1286"/>
          <cell r="BN1286"/>
          <cell r="BO1286"/>
          <cell r="BP1286"/>
          <cell r="BQ1286"/>
          <cell r="BR1286"/>
          <cell r="BS1286"/>
          <cell r="BT1286"/>
          <cell r="BU1286"/>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cell r="C1287"/>
          <cell r="D1287"/>
          <cell r="E1287"/>
          <cell r="F1287"/>
          <cell r="G1287"/>
          <cell r="H1287"/>
          <cell r="I1287"/>
          <cell r="J1287"/>
          <cell r="K1287"/>
          <cell r="L1287"/>
          <cell r="M1287"/>
          <cell r="N1287"/>
          <cell r="O1287"/>
          <cell r="P1287"/>
          <cell r="Q1287"/>
          <cell r="R1287"/>
          <cell r="S1287"/>
          <cell r="T1287"/>
          <cell r="U1287"/>
          <cell r="V1287"/>
          <cell r="W1287"/>
          <cell r="X1287"/>
          <cell r="Y1287"/>
          <cell r="Z1287"/>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cell r="BC1287"/>
          <cell r="BD1287"/>
          <cell r="BE1287"/>
          <cell r="BF1287"/>
          <cell r="BG1287"/>
          <cell r="BH1287"/>
          <cell r="BI1287"/>
          <cell r="BJ1287"/>
          <cell r="BK1287"/>
          <cell r="BL1287"/>
          <cell r="BM1287"/>
          <cell r="BN1287"/>
          <cell r="BO1287"/>
          <cell r="BP1287"/>
          <cell r="BQ1287"/>
          <cell r="BR1287"/>
          <cell r="BS1287"/>
          <cell r="BT1287"/>
          <cell r="BU1287"/>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cell r="C1288"/>
          <cell r="D1288"/>
          <cell r="E1288"/>
          <cell r="F1288"/>
          <cell r="G1288"/>
          <cell r="H1288"/>
          <cell r="I1288"/>
          <cell r="J1288"/>
          <cell r="K1288"/>
          <cell r="L1288"/>
          <cell r="M1288"/>
          <cell r="N1288"/>
          <cell r="O1288"/>
          <cell r="P1288"/>
          <cell r="Q1288"/>
          <cell r="R1288"/>
          <cell r="S1288"/>
          <cell r="T1288"/>
          <cell r="U1288"/>
          <cell r="V1288"/>
          <cell r="W1288"/>
          <cell r="X1288"/>
          <cell r="Y1288"/>
          <cell r="Z1288"/>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cell r="BC1288"/>
          <cell r="BD1288"/>
          <cell r="BE1288"/>
          <cell r="BF1288"/>
          <cell r="BG1288"/>
          <cell r="BH1288"/>
          <cell r="BI1288"/>
          <cell r="BJ1288"/>
          <cell r="BK1288"/>
          <cell r="BL1288"/>
          <cell r="BM1288"/>
          <cell r="BN1288"/>
          <cell r="BO1288"/>
          <cell r="BP1288"/>
          <cell r="BQ1288"/>
          <cell r="BR1288"/>
          <cell r="BS1288"/>
          <cell r="BT1288"/>
          <cell r="BU1288"/>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cell r="C1289"/>
          <cell r="D1289"/>
          <cell r="E1289"/>
          <cell r="F1289"/>
          <cell r="G1289"/>
          <cell r="H1289"/>
          <cell r="I1289"/>
          <cell r="J1289"/>
          <cell r="K1289"/>
          <cell r="L1289"/>
          <cell r="M1289"/>
          <cell r="N1289"/>
          <cell r="O1289"/>
          <cell r="P1289"/>
          <cell r="Q1289"/>
          <cell r="R1289"/>
          <cell r="S1289"/>
          <cell r="T1289"/>
          <cell r="U1289"/>
          <cell r="V1289"/>
          <cell r="W1289"/>
          <cell r="X1289"/>
          <cell r="Y1289"/>
          <cell r="Z1289"/>
          <cell r="AA1289"/>
          <cell r="AB1289"/>
          <cell r="AC1289"/>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cell r="BC1289"/>
          <cell r="BD1289"/>
          <cell r="BE1289"/>
          <cell r="BF1289"/>
          <cell r="BG1289"/>
          <cell r="BH1289"/>
          <cell r="BI1289"/>
          <cell r="BJ1289"/>
          <cell r="BK1289"/>
          <cell r="BL1289"/>
          <cell r="BM1289"/>
          <cell r="BN1289"/>
          <cell r="BO1289"/>
          <cell r="BP1289"/>
          <cell r="BQ1289"/>
          <cell r="BR1289"/>
          <cell r="BS1289"/>
          <cell r="BT1289"/>
          <cell r="BU1289"/>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cell r="C1290"/>
          <cell r="D1290"/>
          <cell r="E1290"/>
          <cell r="F1290"/>
          <cell r="G1290"/>
          <cell r="H1290"/>
          <cell r="I1290"/>
          <cell r="J1290"/>
          <cell r="K1290"/>
          <cell r="L1290"/>
          <cell r="M1290"/>
          <cell r="N1290"/>
          <cell r="O1290"/>
          <cell r="P1290"/>
          <cell r="Q1290"/>
          <cell r="R1290"/>
          <cell r="S1290"/>
          <cell r="T1290"/>
          <cell r="U1290"/>
          <cell r="V1290"/>
          <cell r="W1290"/>
          <cell r="X1290"/>
          <cell r="Y1290"/>
          <cell r="Z1290"/>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cell r="BC1290"/>
          <cell r="BD1290"/>
          <cell r="BE1290"/>
          <cell r="BF1290"/>
          <cell r="BG1290"/>
          <cell r="BH1290"/>
          <cell r="BI1290"/>
          <cell r="BJ1290"/>
          <cell r="BK1290"/>
          <cell r="BL1290"/>
          <cell r="BM1290"/>
          <cell r="BN1290"/>
          <cell r="BO1290"/>
          <cell r="BP1290"/>
          <cell r="BQ1290"/>
          <cell r="BR1290"/>
          <cell r="BS1290"/>
          <cell r="BT1290"/>
          <cell r="BU1290"/>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cell r="C1291"/>
          <cell r="D1291"/>
          <cell r="E1291"/>
          <cell r="F1291"/>
          <cell r="G1291"/>
          <cell r="H1291"/>
          <cell r="I1291"/>
          <cell r="J1291"/>
          <cell r="K1291"/>
          <cell r="L1291"/>
          <cell r="M1291"/>
          <cell r="N1291"/>
          <cell r="O1291"/>
          <cell r="P1291"/>
          <cell r="Q1291"/>
          <cell r="R1291"/>
          <cell r="S1291"/>
          <cell r="T1291"/>
          <cell r="U1291"/>
          <cell r="V1291"/>
          <cell r="W1291"/>
          <cell r="X1291"/>
          <cell r="Y1291"/>
          <cell r="Z1291"/>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cell r="BM1291"/>
          <cell r="BN1291"/>
          <cell r="BO1291"/>
          <cell r="BP1291"/>
          <cell r="BQ1291"/>
          <cell r="BR1291"/>
          <cell r="BS1291"/>
          <cell r="BT1291"/>
          <cell r="BU1291"/>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cell r="C1292"/>
          <cell r="D1292"/>
          <cell r="E1292"/>
          <cell r="F1292"/>
          <cell r="G1292"/>
          <cell r="H1292"/>
          <cell r="I1292"/>
          <cell r="J1292"/>
          <cell r="K1292"/>
          <cell r="L1292"/>
          <cell r="M1292"/>
          <cell r="N1292"/>
          <cell r="O1292"/>
          <cell r="P1292"/>
          <cell r="Q1292"/>
          <cell r="R1292"/>
          <cell r="S1292"/>
          <cell r="T1292"/>
          <cell r="U1292"/>
          <cell r="V1292"/>
          <cell r="W1292"/>
          <cell r="X1292"/>
          <cell r="Y1292"/>
          <cell r="Z1292"/>
          <cell r="AA1292"/>
          <cell r="AB1292"/>
          <cell r="AC1292"/>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cell r="BM1292"/>
          <cell r="BN1292"/>
          <cell r="BO1292"/>
          <cell r="BP1292"/>
          <cell r="BQ1292"/>
          <cell r="BR1292"/>
          <cell r="BS1292"/>
          <cell r="BT1292"/>
          <cell r="BU1292"/>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dataCellStyle="Comma"/>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2" t="s">
        <v>135</v>
      </c>
      <c r="B1" s="232"/>
      <c r="C1" s="232"/>
      <c r="D1" s="232"/>
      <c r="E1" s="232"/>
      <c r="F1" s="232"/>
      <c r="G1" s="232"/>
      <c r="H1" s="232"/>
      <c r="I1" s="232"/>
    </row>
    <row r="2" spans="1:9">
      <c r="C2" s="19" t="s">
        <v>108</v>
      </c>
      <c r="D2" s="19"/>
      <c r="E2" s="2" t="e">
        <f>#REF!</f>
        <v>#REF!</v>
      </c>
      <c r="F2" s="36"/>
      <c r="G2" s="36"/>
      <c r="H2" s="36"/>
      <c r="I2" s="36"/>
    </row>
    <row r="3" spans="1:9">
      <c r="C3" s="19" t="s">
        <v>109</v>
      </c>
      <c r="D3" s="19"/>
      <c r="E3" s="233" t="e">
        <f>#REF!</f>
        <v>#REF!</v>
      </c>
      <c r="F3" s="233"/>
      <c r="G3" s="20"/>
    </row>
    <row r="4" spans="1:9" ht="6.75" customHeight="1">
      <c r="B4" s="22"/>
      <c r="C4" s="22"/>
      <c r="D4" s="22"/>
      <c r="E4" s="22"/>
      <c r="F4" s="22"/>
      <c r="G4" s="22"/>
      <c r="H4" s="22"/>
    </row>
    <row r="37" spans="1:10" ht="28.8">
      <c r="A37" s="232" t="s">
        <v>135</v>
      </c>
      <c r="B37" s="232"/>
      <c r="C37" s="232"/>
      <c r="D37" s="232"/>
      <c r="E37" s="232"/>
      <c r="F37" s="232"/>
      <c r="G37" s="232"/>
      <c r="H37" s="232"/>
      <c r="I37" s="232"/>
    </row>
    <row r="38" spans="1:10">
      <c r="C38" s="19" t="s">
        <v>108</v>
      </c>
      <c r="D38" s="19"/>
      <c r="E38" s="2" t="e">
        <f>#REF!</f>
        <v>#REF!</v>
      </c>
      <c r="F38" s="36"/>
      <c r="G38" s="36"/>
      <c r="H38" s="36"/>
      <c r="I38" s="36"/>
    </row>
    <row r="39" spans="1:10">
      <c r="C39" s="19" t="s">
        <v>109</v>
      </c>
      <c r="D39" s="19"/>
      <c r="E39" s="233" t="e">
        <f>#REF!</f>
        <v>#REF!</v>
      </c>
      <c r="F39" s="233"/>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6" t="e">
        <f>#REF!</f>
        <v>#REF!</v>
      </c>
    </row>
    <row r="6" spans="1:26">
      <c r="A6" s="116" t="s">
        <v>157</v>
      </c>
      <c r="B6" s="55"/>
      <c r="C6" s="55"/>
      <c r="D6" s="55"/>
      <c r="E6" s="55"/>
      <c r="F6" s="55"/>
      <c r="G6" s="55"/>
      <c r="H6" s="55"/>
      <c r="I6" s="55"/>
      <c r="J6" s="55"/>
      <c r="K6" s="55"/>
      <c r="L6" s="55"/>
      <c r="M6" s="55"/>
      <c r="N6" s="55"/>
      <c r="O6" s="55"/>
      <c r="P6" s="55"/>
      <c r="Q6" s="55"/>
      <c r="S6" s="131"/>
      <c r="Y6" s="237"/>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7"/>
    </row>
    <row r="8" spans="1:26">
      <c r="A8" s="107"/>
      <c r="C8" s="247" t="s">
        <v>199</v>
      </c>
      <c r="D8" s="247"/>
      <c r="E8" s="247"/>
      <c r="F8" s="247"/>
      <c r="G8" s="247"/>
      <c r="H8" s="247"/>
      <c r="I8" s="247"/>
      <c r="J8" s="247"/>
      <c r="K8" s="247"/>
      <c r="L8" s="247"/>
      <c r="M8" s="247"/>
      <c r="N8" s="247"/>
      <c r="O8" s="247"/>
      <c r="P8" s="247"/>
      <c r="Q8" s="75" t="s">
        <v>118</v>
      </c>
      <c r="S8" s="79"/>
      <c r="V8" s="76"/>
      <c r="Y8" s="237"/>
    </row>
    <row r="9" spans="1:26">
      <c r="A9" s="248" t="s">
        <v>116</v>
      </c>
      <c r="B9" s="248"/>
      <c r="S9" s="79" t="s">
        <v>196</v>
      </c>
      <c r="V9" s="76"/>
      <c r="X9" s="95"/>
      <c r="Y9" s="238"/>
    </row>
    <row r="10" spans="1:26">
      <c r="A10" s="248"/>
      <c r="B10" s="248"/>
      <c r="C10" s="247" t="s">
        <v>201</v>
      </c>
      <c r="D10" s="247"/>
      <c r="E10" s="247"/>
      <c r="F10" s="247"/>
      <c r="G10" s="247"/>
      <c r="H10" s="247"/>
      <c r="I10" s="247"/>
      <c r="J10" s="247"/>
      <c r="K10" s="247"/>
      <c r="L10" s="247"/>
      <c r="M10" s="247"/>
      <c r="N10" s="247"/>
      <c r="O10" s="247"/>
      <c r="P10" s="247"/>
      <c r="Q10" s="75" t="s">
        <v>119</v>
      </c>
      <c r="S10" s="134" t="s">
        <v>198</v>
      </c>
      <c r="T10" s="133" t="e">
        <f>#REF!</f>
        <v>#REF!</v>
      </c>
      <c r="U10" s="95"/>
      <c r="V10" s="95"/>
      <c r="W10" s="95"/>
      <c r="X10" s="239"/>
      <c r="Y10" s="239"/>
    </row>
    <row r="11" spans="1:26">
      <c r="A11" s="107"/>
      <c r="E11" s="106"/>
      <c r="S11" s="79" t="s">
        <v>197</v>
      </c>
      <c r="T11" s="79"/>
      <c r="U11" s="79"/>
      <c r="V11" s="79"/>
      <c r="X11" s="239"/>
      <c r="Y11" s="239"/>
    </row>
    <row r="12" spans="1:26" ht="21.75" customHeight="1">
      <c r="A12" s="107"/>
      <c r="O12" s="108"/>
      <c r="P12" s="108"/>
      <c r="Q12" s="108"/>
      <c r="R12" s="108"/>
      <c r="S12" s="134" t="s">
        <v>198</v>
      </c>
      <c r="T12" s="244" t="e">
        <f>#REF!</f>
        <v>#REF!</v>
      </c>
      <c r="U12" s="244"/>
      <c r="V12" s="244"/>
      <c r="W12" s="244"/>
      <c r="X12" s="240"/>
      <c r="Y12" s="240"/>
    </row>
    <row r="13" spans="1:26" ht="21.75" customHeight="1" thickBot="1">
      <c r="A13" s="107" t="s">
        <v>158</v>
      </c>
      <c r="F13" s="247" t="s">
        <v>159</v>
      </c>
      <c r="G13" s="247"/>
      <c r="H13" s="247"/>
      <c r="I13" s="247"/>
      <c r="J13" s="247"/>
      <c r="K13" s="247"/>
      <c r="L13" s="247"/>
      <c r="M13" s="247"/>
      <c r="N13" s="247"/>
      <c r="O13" s="247"/>
      <c r="P13" s="247"/>
      <c r="S13" s="130"/>
      <c r="T13" s="130"/>
      <c r="U13" s="128"/>
      <c r="V13" s="128"/>
      <c r="W13" s="128"/>
      <c r="X13" s="243" t="e">
        <f>#REF!</f>
        <v>#REF!</v>
      </c>
      <c r="Y13" s="243"/>
    </row>
    <row r="14" spans="1:26">
      <c r="A14" s="107"/>
      <c r="S14" s="129"/>
      <c r="T14" s="129"/>
      <c r="U14" s="241" t="e">
        <f>#REF!</f>
        <v>#REF!</v>
      </c>
      <c r="V14" s="241"/>
      <c r="W14" s="241"/>
      <c r="X14" s="242"/>
      <c r="Y14" s="76" t="s">
        <v>132</v>
      </c>
    </row>
    <row r="15" spans="1:26" ht="23.4">
      <c r="A15" s="120" t="s">
        <v>160</v>
      </c>
    </row>
    <row r="16" spans="1:26">
      <c r="B16" s="75" t="s">
        <v>161</v>
      </c>
      <c r="C16" s="118" t="s">
        <v>186</v>
      </c>
      <c r="D16" s="118"/>
      <c r="E16" s="118"/>
      <c r="F16" s="118"/>
      <c r="G16" s="118"/>
      <c r="H16" s="118"/>
      <c r="I16" s="75" t="s">
        <v>62</v>
      </c>
      <c r="J16" s="246" t="e">
        <f>#REF!</f>
        <v>#REF!</v>
      </c>
      <c r="K16" s="246"/>
      <c r="L16" s="246"/>
      <c r="M16" s="246"/>
      <c r="N16" s="246"/>
      <c r="O16" s="75" t="s">
        <v>99</v>
      </c>
      <c r="P16" s="235" t="e">
        <f>#REF!</f>
        <v>#REF!</v>
      </c>
      <c r="Q16" s="235"/>
      <c r="R16" s="234" t="s">
        <v>187</v>
      </c>
      <c r="S16" s="234"/>
      <c r="T16" s="117"/>
      <c r="U16" s="117"/>
      <c r="V16" s="117"/>
      <c r="W16" s="117"/>
      <c r="X16" s="117"/>
      <c r="Y16" s="117"/>
      <c r="Z16" s="118"/>
    </row>
    <row r="17" spans="1:26">
      <c r="B17" s="75" t="s">
        <v>162</v>
      </c>
      <c r="C17" s="118"/>
      <c r="D17" s="118"/>
      <c r="E17" s="118"/>
      <c r="F17" s="118"/>
      <c r="G17" s="118"/>
      <c r="H17" s="118"/>
      <c r="I17" s="75" t="s">
        <v>62</v>
      </c>
      <c r="J17" s="246"/>
      <c r="K17" s="246"/>
      <c r="L17" s="246"/>
      <c r="M17" s="246"/>
      <c r="N17" s="246"/>
      <c r="O17" s="75" t="s">
        <v>99</v>
      </c>
      <c r="P17" s="235"/>
      <c r="Q17" s="235"/>
      <c r="R17" s="234" t="s">
        <v>187</v>
      </c>
      <c r="S17" s="234"/>
      <c r="T17" s="117"/>
      <c r="U17" s="117"/>
      <c r="V17" s="117"/>
      <c r="W17" s="117"/>
      <c r="X17" s="117"/>
      <c r="Y17" s="117"/>
      <c r="Z17" s="118"/>
    </row>
    <row r="18" spans="1:26">
      <c r="B18" s="75" t="s">
        <v>163</v>
      </c>
      <c r="C18" s="118"/>
      <c r="D18" s="118"/>
      <c r="E18" s="118"/>
      <c r="F18" s="118"/>
      <c r="G18" s="118"/>
      <c r="H18" s="118"/>
      <c r="I18" s="75" t="s">
        <v>62</v>
      </c>
      <c r="J18" s="246"/>
      <c r="K18" s="246"/>
      <c r="L18" s="246"/>
      <c r="M18" s="246"/>
      <c r="N18" s="246"/>
      <c r="O18" s="75" t="s">
        <v>99</v>
      </c>
      <c r="P18" s="235"/>
      <c r="Q18" s="235"/>
      <c r="R18" s="234" t="s">
        <v>187</v>
      </c>
      <c r="S18" s="234"/>
      <c r="T18" s="117"/>
      <c r="U18" s="117"/>
      <c r="V18" s="117"/>
      <c r="W18" s="117"/>
      <c r="X18" s="117"/>
      <c r="Y18" s="117"/>
      <c r="Z18" s="118"/>
    </row>
    <row r="19" spans="1:26">
      <c r="A19" s="79"/>
      <c r="B19" s="75" t="s">
        <v>164</v>
      </c>
      <c r="C19" s="118"/>
      <c r="D19" s="118"/>
      <c r="E19" s="118"/>
      <c r="F19" s="118"/>
      <c r="G19" s="118"/>
      <c r="H19" s="118"/>
      <c r="I19" s="75" t="s">
        <v>62</v>
      </c>
      <c r="J19" s="246"/>
      <c r="K19" s="246"/>
      <c r="L19" s="246"/>
      <c r="M19" s="246"/>
      <c r="N19" s="246"/>
      <c r="O19" s="75" t="s">
        <v>99</v>
      </c>
      <c r="P19" s="235"/>
      <c r="Q19" s="235"/>
      <c r="R19" s="234" t="s">
        <v>187</v>
      </c>
      <c r="S19" s="234"/>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5"/>
      <c r="G32" s="245"/>
      <c r="H32" s="245"/>
      <c r="I32" s="245"/>
      <c r="J32" s="75" t="s">
        <v>180</v>
      </c>
      <c r="O32" s="75" t="s">
        <v>182</v>
      </c>
      <c r="Q32" s="123"/>
      <c r="R32" s="123"/>
      <c r="S32" s="123"/>
      <c r="T32" s="124" t="s">
        <v>184</v>
      </c>
      <c r="U32" s="87" t="s">
        <v>183</v>
      </c>
      <c r="V32" s="87"/>
      <c r="W32" s="125"/>
      <c r="X32" s="125"/>
      <c r="Y32" s="125"/>
    </row>
    <row r="33" spans="1:25">
      <c r="A33" s="124" t="s">
        <v>184</v>
      </c>
      <c r="B33" s="75" t="s">
        <v>185</v>
      </c>
      <c r="F33" s="245"/>
      <c r="G33" s="245"/>
      <c r="H33" s="245"/>
      <c r="I33" s="24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D8" sqref="D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3"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244</v>
      </c>
      <c r="I1" s="249">
        <v>2697</v>
      </c>
    </row>
    <row r="2" spans="1:11">
      <c r="A2" s="143" t="s">
        <v>252</v>
      </c>
      <c r="B2" s="145" t="str" cm="1">
        <f t="array" ref="B2">_xlfn.IFS(I1&lt;850,VLOOKUP(I1,[1]บังคับคดี!$B:$ZZ,60,0),AND(I1&gt;=850,I1&lt;1435),VLOOKUP(I1,'[1]บังคับคดีใหม่ ปี2563-2564'!$B:$ZZ,63,0),I1&gt;=1435,VLOOKUP(I1,'[1]สืบทรัพย์ ปี 2564-25666'!$B:$ZZ,71,0))</f>
        <v>นายวิมนต์ ใจอ่อน</v>
      </c>
      <c r="C2" s="175" t="s">
        <v>73</v>
      </c>
      <c r="D2" s="145" t="str" cm="1">
        <f t="array" ref="D2">_xlfn.IFS(I1&lt;850,VLOOKUP(I1,[1]บังคับคดี!$B:$ZZ,10,0),AND(I1&gt;=850,I1&lt;1435),VLOOKUP(I1,'[1]บังคับคดีใหม่ ปี2563-2564'!$B:$ZZ,11,0),I1&gt;=1435,VLOOKUP(I1,'[1]สืบทรัพย์ ปี 2564-25666'!$B:$ZZ,11,0))</f>
        <v>แม่แจ่ม</v>
      </c>
      <c r="E2" s="153" t="s">
        <v>257</v>
      </c>
      <c r="F2" s="145">
        <v>1</v>
      </c>
      <c r="I2" s="249"/>
    </row>
    <row r="3" spans="1:11">
      <c r="A3" s="143" t="s">
        <v>253</v>
      </c>
      <c r="B3" s="144" cm="1">
        <f t="array" ref="B3">_xlfn.IFS(I1&lt;850,VLOOKUP(I1,[1]บังคับคดี!$B:$ZZ,13,0),AND(I1&gt;=850,I1&lt;1435),VLOOKUP(I1,'[1]บังคับคดีใหม่ ปี2563-2564'!$B:$ZZ,14,0),I1&gt;=1435,VLOOKUP(I1,'[1]สืบทรัพย์ ปี 2564-25666'!$B:$ZZ,14,0))</f>
        <v>0</v>
      </c>
      <c r="C3" s="175" t="s">
        <v>208</v>
      </c>
      <c r="D3" s="147" cm="1">
        <f t="array" ref="D3">_xlfn.IFS(I1&lt;850,VLOOKUP(I1,[1]บังคับคดี!$B:$ZZ,59,0),AND(I1&gt;=850,I1&lt;1435),VLOOKUP(I1,'[1]บังคับคดีใหม่ ปี2563-2564'!$B:$ZZ,64,0),I1&gt;=1435,VLOOKUP(I1,'[1]สืบทรัพย์ ปี 2564-25666'!$B:$ZZ,72,0))</f>
        <v>0</v>
      </c>
      <c r="E3" s="153" t="s">
        <v>256</v>
      </c>
      <c r="F3" s="149"/>
      <c r="I3" s="249"/>
    </row>
    <row r="4" spans="1:11">
      <c r="A4" s="143" t="s">
        <v>254</v>
      </c>
      <c r="B4" s="146" cm="1">
        <f t="array" ref="B4">_xlfn.IFS(I1&lt;850,VLOOKUP(I1,[1]บังคับคดี!$B:$ZZ,5,0),AND(I1&gt;=850,I1&lt;1435),VLOOKUP(I1,'[1]บังคับคดีใหม่ ปี2563-2564'!$B:$ZZ,6,0),I1&gt;=1435,VLOOKUP(I1,'[1]สืบทรัพย์ ปี 2564-25666'!$B:$ZZ,6,0))</f>
        <v>800077191594</v>
      </c>
      <c r="C4" s="176" t="s">
        <v>265</v>
      </c>
      <c r="D4" s="219">
        <v>243096</v>
      </c>
      <c r="E4" s="222" t="s">
        <v>339</v>
      </c>
      <c r="F4" s="219"/>
      <c r="I4" s="157" t="s">
        <v>246</v>
      </c>
    </row>
    <row r="5" spans="1:11">
      <c r="A5" s="143" t="s">
        <v>255</v>
      </c>
      <c r="B5" s="144" t="str" cm="1">
        <f t="array" ref="B5">_xlfn.IFS(I1&lt;850,VLOOKUP(I1,[1]บังคับคดี!$B:$ZZ,17,0),AND(I1&gt;=850,I1&lt;1435),VLOOKUP(I1,'[1]บังคับคดีใหม่ ปี2563-2564'!$B:$ZZ,18,0),I1&gt;=1435,VLOOKUP(I1,'[1]สืบทรัพย์ ปี 2564-25666'!$B:$ZZ,18,0))</f>
        <v>จังหวัดฮอด</v>
      </c>
      <c r="C5" s="175" t="s">
        <v>156</v>
      </c>
      <c r="D5" s="220"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ผบE431/2565</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ผบE541/2565</v>
      </c>
      <c r="I5" s="157" t="s">
        <v>258</v>
      </c>
    </row>
    <row r="6" spans="1:11">
      <c r="A6" s="153" t="s">
        <v>340</v>
      </c>
      <c r="B6" s="171">
        <v>83139.289999999994</v>
      </c>
      <c r="C6" s="225" t="s">
        <v>348</v>
      </c>
      <c r="D6" s="148">
        <v>243903</v>
      </c>
    </row>
    <row r="7" spans="1:11">
      <c r="A7" s="153"/>
      <c r="B7" s="190"/>
      <c r="D7" s="191"/>
    </row>
    <row r="8" spans="1:11">
      <c r="A8" s="153" t="s">
        <v>278</v>
      </c>
      <c r="B8" s="145" t="s">
        <v>362</v>
      </c>
      <c r="C8" s="175" t="s">
        <v>316</v>
      </c>
      <c r="D8" s="145">
        <v>42</v>
      </c>
      <c r="E8" s="175" t="s">
        <v>279</v>
      </c>
      <c r="F8" s="192" t="s">
        <v>363</v>
      </c>
      <c r="G8"/>
    </row>
    <row r="9" spans="1:11">
      <c r="A9" s="153" t="s">
        <v>326</v>
      </c>
      <c r="B9" s="220">
        <v>243741</v>
      </c>
      <c r="D9"/>
    </row>
    <row r="10" spans="1:11">
      <c r="A10" s="153"/>
      <c r="B10"/>
      <c r="C10"/>
      <c r="D10"/>
    </row>
    <row r="11" spans="1:11">
      <c r="A11" s="155" t="s">
        <v>245</v>
      </c>
      <c r="B11" s="160" t="s">
        <v>349</v>
      </c>
      <c r="C11" s="177" t="s">
        <v>232</v>
      </c>
      <c r="D11" s="150" t="s">
        <v>248</v>
      </c>
      <c r="E11" s="150" t="s">
        <v>239</v>
      </c>
      <c r="F11" s="150" t="s">
        <v>260</v>
      </c>
      <c r="G11" s="150" t="s">
        <v>247</v>
      </c>
      <c r="H11" s="140"/>
      <c r="I11" s="156" t="s">
        <v>236</v>
      </c>
      <c r="J11" s="156"/>
      <c r="K11" s="156"/>
    </row>
    <row r="12" spans="1:11" s="151" customFormat="1" ht="43.8" customHeight="1">
      <c r="A12" s="165" t="str">
        <f>IF(B14="","จำเลย","จำเลยที่ 1")</f>
        <v>จำเลยที่ 1</v>
      </c>
      <c r="B12" s="158" t="s">
        <v>353</v>
      </c>
      <c r="C12" s="203" t="s">
        <v>350</v>
      </c>
      <c r="D12" s="152" t="s">
        <v>241</v>
      </c>
      <c r="E12" s="230" t="s">
        <v>356</v>
      </c>
      <c r="F12" s="231" t="s">
        <v>358</v>
      </c>
      <c r="G12" s="152"/>
      <c r="I12" s="250" t="s">
        <v>243</v>
      </c>
      <c r="J12" s="250"/>
      <c r="K12" s="250"/>
    </row>
    <row r="13" spans="1:11" s="151" customFormat="1">
      <c r="A13" s="165" t="str">
        <f>IF(B14="","คู่สมรส","คู่สมรสจำเลยที่ 1")</f>
        <v>คู่สมรสจำเลยที่ 1</v>
      </c>
      <c r="B13" s="158" t="s">
        <v>152</v>
      </c>
      <c r="C13" s="203" t="s">
        <v>152</v>
      </c>
      <c r="D13" s="152" t="s">
        <v>152</v>
      </c>
      <c r="E13" s="158"/>
      <c r="F13" s="169"/>
      <c r="G13" s="152"/>
      <c r="I13" s="250"/>
      <c r="J13" s="250"/>
      <c r="K13" s="250"/>
    </row>
    <row r="14" spans="1:11" s="151" customFormat="1" ht="84">
      <c r="A14" s="165" t="s">
        <v>212</v>
      </c>
      <c r="B14" s="158" t="s">
        <v>354</v>
      </c>
      <c r="C14" s="203" t="s">
        <v>351</v>
      </c>
      <c r="D14" s="152" t="s">
        <v>241</v>
      </c>
      <c r="E14" s="230" t="s">
        <v>357</v>
      </c>
      <c r="F14" s="231" t="s">
        <v>359</v>
      </c>
      <c r="G14" s="152"/>
      <c r="I14" s="166" t="s">
        <v>249</v>
      </c>
      <c r="J14" s="166"/>
      <c r="K14" s="166"/>
    </row>
    <row r="15" spans="1:11" s="151" customFormat="1">
      <c r="A15" s="165" t="s">
        <v>215</v>
      </c>
      <c r="B15" s="158" t="s">
        <v>355</v>
      </c>
      <c r="C15" s="203" t="s">
        <v>352</v>
      </c>
      <c r="D15" s="152" t="s">
        <v>240</v>
      </c>
      <c r="E15" s="158"/>
      <c r="F15" s="169"/>
      <c r="G15" s="152"/>
      <c r="I15" s="166" t="s">
        <v>250</v>
      </c>
      <c r="J15" s="166"/>
      <c r="K15" s="166"/>
    </row>
    <row r="16" spans="1:11" s="151" customFormat="1">
      <c r="A16" s="165" t="s">
        <v>213</v>
      </c>
      <c r="B16" s="158"/>
      <c r="C16" s="203"/>
      <c r="D16" s="152"/>
      <c r="E16" s="158"/>
      <c r="F16" s="169"/>
      <c r="G16" s="152"/>
      <c r="I16" s="166" t="s">
        <v>341</v>
      </c>
      <c r="J16" s="166"/>
      <c r="K16" s="166"/>
    </row>
    <row r="17" spans="1:12" s="151" customFormat="1">
      <c r="A17" s="165" t="s">
        <v>216</v>
      </c>
      <c r="B17" s="158"/>
      <c r="C17" s="203"/>
      <c r="D17" s="152"/>
      <c r="E17" s="158"/>
      <c r="F17" s="169"/>
      <c r="G17" s="152"/>
      <c r="I17" s="166" t="s">
        <v>342</v>
      </c>
      <c r="J17" s="166"/>
      <c r="K17" s="166"/>
    </row>
    <row r="18" spans="1:12" s="151" customFormat="1" ht="21.75" customHeight="1">
      <c r="A18" s="165" t="s">
        <v>217</v>
      </c>
      <c r="B18" s="158"/>
      <c r="C18" s="203"/>
      <c r="D18" s="152"/>
      <c r="E18" s="158"/>
      <c r="F18" s="169"/>
      <c r="G18" s="152"/>
      <c r="I18" s="166" t="s">
        <v>343</v>
      </c>
      <c r="J18" s="159"/>
      <c r="K18" s="159"/>
    </row>
    <row r="19" spans="1:12" s="151" customFormat="1" ht="21.75" customHeight="1">
      <c r="A19" s="165" t="s">
        <v>220</v>
      </c>
      <c r="B19" s="158"/>
      <c r="C19" s="203"/>
      <c r="D19" s="152"/>
      <c r="E19" s="158"/>
      <c r="F19" s="169"/>
      <c r="G19" s="152"/>
      <c r="I19" s="224" t="s">
        <v>344</v>
      </c>
      <c r="J19" s="221"/>
      <c r="K19" s="221"/>
    </row>
    <row r="20" spans="1:12" s="151" customFormat="1">
      <c r="A20" s="165" t="s">
        <v>218</v>
      </c>
      <c r="B20" s="158"/>
      <c r="C20" s="203"/>
      <c r="D20" s="152"/>
      <c r="E20" s="158"/>
      <c r="F20" s="169"/>
      <c r="G20" s="152"/>
      <c r="I20" s="221"/>
      <c r="J20" s="221"/>
      <c r="K20" s="221"/>
    </row>
    <row r="21" spans="1:12" s="151" customFormat="1">
      <c r="A21" s="165" t="s">
        <v>221</v>
      </c>
      <c r="B21" s="158"/>
      <c r="C21" s="203"/>
      <c r="D21" s="152"/>
      <c r="E21" s="167"/>
      <c r="F21" s="170"/>
      <c r="G21" s="152"/>
    </row>
    <row r="22" spans="1:12" s="151" customFormat="1">
      <c r="A22" s="165" t="s">
        <v>219</v>
      </c>
      <c r="B22" s="158"/>
      <c r="C22" s="203"/>
      <c r="D22" s="152"/>
      <c r="E22" s="158"/>
      <c r="F22" s="169"/>
      <c r="G22" s="152"/>
      <c r="I22" s="151" t="s">
        <v>262</v>
      </c>
    </row>
    <row r="23" spans="1:12" s="151" customFormat="1">
      <c r="A23" s="165" t="s">
        <v>222</v>
      </c>
      <c r="B23" s="158"/>
      <c r="C23" s="203"/>
      <c r="D23" s="152"/>
      <c r="E23" s="158"/>
      <c r="F23" s="169"/>
      <c r="G23" s="152"/>
      <c r="I23" s="151" t="str">
        <f>CONCATENATE(I1," - รายงานผลสืบทรัพย์ ราย ",B2," ",C2,D2," (สืบรอบที่ ",F2,")")</f>
        <v>2697 - รายงานผลสืบทรัพย์ ราย นายวิมนต์ ใจอ่อน สาขาแม่แจ่ม (สืบรอบที่ 1)</v>
      </c>
    </row>
    <row r="24" spans="1:12" s="151" customFormat="1">
      <c r="A24" s="165" t="s">
        <v>225</v>
      </c>
      <c r="B24" s="158"/>
      <c r="C24" s="203"/>
      <c r="D24" s="152"/>
      <c r="E24" s="158"/>
      <c r="F24" s="169"/>
      <c r="G24" s="152"/>
      <c r="I24" s="158"/>
      <c r="J24" s="223"/>
      <c r="K24" s="223"/>
      <c r="L24" s="223"/>
    </row>
    <row r="25" spans="1:12" s="151" customFormat="1">
      <c r="A25" s="165" t="s">
        <v>229</v>
      </c>
      <c r="B25" s="158"/>
      <c r="C25" s="203"/>
      <c r="D25" s="152"/>
      <c r="E25" s="158"/>
      <c r="F25" s="169"/>
      <c r="G25" s="152"/>
      <c r="J25" s="223"/>
      <c r="K25" s="223"/>
      <c r="L25" s="223"/>
    </row>
    <row r="26" spans="1:12" s="151" customFormat="1">
      <c r="A26" s="165" t="s">
        <v>226</v>
      </c>
      <c r="B26" s="158"/>
      <c r="C26" s="203"/>
      <c r="D26" s="152"/>
      <c r="E26" s="158"/>
      <c r="F26" s="169"/>
      <c r="G26" s="152"/>
      <c r="J26" s="223"/>
      <c r="K26" s="223"/>
      <c r="L26" s="223"/>
    </row>
    <row r="27" spans="1:12" s="151" customFormat="1">
      <c r="A27" s="165" t="s">
        <v>230</v>
      </c>
      <c r="B27" s="158"/>
      <c r="C27" s="203"/>
      <c r="D27" s="152"/>
      <c r="E27" s="167"/>
      <c r="F27" s="170"/>
      <c r="G27" s="152"/>
    </row>
    <row r="28" spans="1:12" s="151" customFormat="1">
      <c r="A28" s="165" t="s">
        <v>227</v>
      </c>
      <c r="B28" s="158"/>
      <c r="C28" s="203"/>
      <c r="D28" s="152"/>
      <c r="E28" s="158"/>
      <c r="F28" s="169"/>
      <c r="G28" s="152"/>
    </row>
    <row r="29" spans="1:12" s="151" customFormat="1">
      <c r="A29" s="165" t="s">
        <v>231</v>
      </c>
      <c r="B29" s="158"/>
      <c r="C29" s="203"/>
      <c r="D29" s="152"/>
      <c r="E29" s="158"/>
      <c r="F29" s="169"/>
      <c r="G29" s="152"/>
    </row>
    <row r="30" spans="1:12" s="151" customFormat="1">
      <c r="A30" s="165" t="s">
        <v>228</v>
      </c>
      <c r="B30" s="158"/>
      <c r="C30" s="203"/>
      <c r="D30" s="152"/>
      <c r="E30" s="158"/>
      <c r="F30" s="169"/>
      <c r="G30" s="152"/>
    </row>
    <row r="31" spans="1:12" s="151" customFormat="1">
      <c r="A31" s="168" t="s">
        <v>224</v>
      </c>
      <c r="B31" s="158"/>
      <c r="C31" s="204"/>
      <c r="D31" s="152"/>
      <c r="E31" s="158"/>
      <c r="F31" s="169"/>
      <c r="G31" s="152"/>
    </row>
    <row r="33" spans="1:6">
      <c r="A33" s="172" t="s">
        <v>261</v>
      </c>
      <c r="B33" s="2" t="s">
        <v>360</v>
      </c>
      <c r="D33" s="173" t="s">
        <v>260</v>
      </c>
      <c r="E33" s="178">
        <v>276250</v>
      </c>
      <c r="F33" s="2" t="s">
        <v>132</v>
      </c>
    </row>
    <row r="35" spans="1:6">
      <c r="A35" s="218"/>
      <c r="B35" s="229"/>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25" zoomScaleNormal="100" zoomScaleSheetLayoutView="100" workbookViewId="0">
      <selection activeCell="AK27" sqref="AK27"/>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51" t="str">
        <f>CONCATENATE("รายงานการสืบทรัพย์ (ข้อมูล ณ วันที่ ",TEXT(Sheet1!D6,"d ดดดด yyyy"),")")</f>
        <v>รายงานการสืบทรัพย์ (ข้อมูล ณ วันที่ 12 ตุลาคม 2567)</v>
      </c>
      <c r="B2" s="251"/>
      <c r="C2" s="251"/>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346</v>
      </c>
      <c r="B4" s="137"/>
      <c r="E4" s="256" t="str">
        <f>Sheet1!B2</f>
        <v>นายวิมนต์ ใจอ่อน</v>
      </c>
      <c r="F4" s="256"/>
      <c r="G4" s="256"/>
      <c r="H4" s="256"/>
      <c r="I4" s="256"/>
      <c r="J4" s="256"/>
      <c r="K4" s="256"/>
      <c r="L4" s="256"/>
      <c r="M4" s="256"/>
      <c r="N4" s="256"/>
      <c r="O4" s="256"/>
      <c r="P4" s="256"/>
      <c r="Q4" s="256"/>
      <c r="R4" s="256"/>
      <c r="S4" s="256"/>
      <c r="T4" s="256"/>
      <c r="U4" s="255" t="s">
        <v>73</v>
      </c>
      <c r="V4" s="255"/>
      <c r="W4" s="256" t="str">
        <f>Sheet1!D2</f>
        <v>แม่แจ่ม</v>
      </c>
      <c r="X4" s="256"/>
      <c r="Y4" s="256"/>
      <c r="Z4" s="256"/>
      <c r="AA4" s="256"/>
      <c r="AB4" s="256"/>
      <c r="AC4" s="256"/>
      <c r="AD4" s="256"/>
      <c r="AE4" s="256"/>
      <c r="AF4" s="256"/>
      <c r="AG4" s="256"/>
      <c r="AH4" s="256"/>
      <c r="AI4" s="256"/>
      <c r="AJ4" s="256"/>
      <c r="AK4" s="138"/>
      <c r="AL4" s="186" t="s">
        <v>262</v>
      </c>
      <c r="AM4" s="185" t="s">
        <v>361</v>
      </c>
      <c r="AO4" s="161" t="s">
        <v>242</v>
      </c>
      <c r="AP4" s="138"/>
      <c r="AQ4" s="138"/>
    </row>
    <row r="5" spans="1:43">
      <c r="A5" s="19" t="s">
        <v>206</v>
      </c>
      <c r="B5" s="137"/>
      <c r="D5" s="256">
        <f>Sheet1!B3</f>
        <v>0</v>
      </c>
      <c r="E5" s="256"/>
      <c r="F5" s="256"/>
      <c r="G5" s="256"/>
      <c r="H5" s="256"/>
      <c r="I5" s="256"/>
      <c r="J5" s="256"/>
      <c r="K5" s="256"/>
      <c r="L5" s="256"/>
      <c r="M5" s="256"/>
      <c r="N5" s="256"/>
      <c r="O5" s="256"/>
      <c r="P5" s="256"/>
      <c r="Q5" s="256"/>
      <c r="R5" s="256"/>
      <c r="S5" s="255" t="s">
        <v>208</v>
      </c>
      <c r="T5" s="255"/>
      <c r="U5" s="255"/>
      <c r="V5" s="255"/>
      <c r="W5" s="254" t="str">
        <f>IF(OR(Sheet1!D3=0,Sheet1!D3="-"),"-",Sheet1!D3)</f>
        <v>-</v>
      </c>
      <c r="X5" s="254"/>
      <c r="Y5" s="254"/>
      <c r="Z5" s="254"/>
      <c r="AA5" s="254"/>
      <c r="AB5" s="254"/>
      <c r="AC5" s="254"/>
      <c r="AD5" s="254"/>
      <c r="AE5" s="254"/>
      <c r="AF5" s="254"/>
      <c r="AG5" s="254"/>
      <c r="AH5" s="254"/>
      <c r="AI5" s="254"/>
      <c r="AJ5" s="254"/>
      <c r="AK5" s="138"/>
      <c r="AL5" s="151" t="str">
        <f>CONCATENATE(Sheet1!I1,"(",RIGHT(AL1,2),") - รายงานผลสืบทรัพย์ ราย ",Sheet1!B2," ",Sheet1!C2,Sheet1!D2," (สืบรอบที่ ",Sheet1!F2,")",IF(Sheet1!B33=""," - ไม่พบทรัพย์",""))</f>
        <v>2697(67) - รายงานผลสืบทรัพย์ ราย นายวิมนต์ ใจอ่อน สาขาแม่แจ่ม (สืบรอบที่ 1)</v>
      </c>
      <c r="AM5" s="138"/>
      <c r="AO5" s="162" t="s">
        <v>259</v>
      </c>
      <c r="AP5" s="138"/>
      <c r="AQ5" s="138"/>
    </row>
    <row r="6" spans="1:43">
      <c r="A6" s="19" t="s">
        <v>207</v>
      </c>
      <c r="B6" s="137"/>
      <c r="F6" s="260">
        <f>Sheet1!B4</f>
        <v>800077191594</v>
      </c>
      <c r="G6" s="261"/>
      <c r="H6" s="261"/>
      <c r="I6" s="261"/>
      <c r="J6" s="261"/>
      <c r="K6" s="261"/>
      <c r="L6" s="261"/>
      <c r="M6" s="261"/>
      <c r="N6" s="261"/>
      <c r="O6" s="261"/>
      <c r="P6" s="261"/>
      <c r="Q6" s="261"/>
      <c r="R6" s="261"/>
      <c r="S6" s="261"/>
      <c r="T6" s="261"/>
      <c r="U6" s="261"/>
      <c r="V6" s="261"/>
      <c r="W6" s="261"/>
      <c r="X6" s="261"/>
      <c r="Y6" s="261"/>
      <c r="Z6" s="261"/>
      <c r="AA6" s="261"/>
      <c r="AB6" s="261"/>
      <c r="AC6" s="261"/>
      <c r="AD6" s="261"/>
      <c r="AE6" s="261"/>
      <c r="AF6" s="261"/>
      <c r="AG6" s="261"/>
      <c r="AH6" s="261"/>
      <c r="AI6" s="261"/>
      <c r="AJ6" s="261"/>
      <c r="AK6" s="138"/>
      <c r="AL6" s="2" t="s">
        <v>345</v>
      </c>
      <c r="AO6" s="162" t="s">
        <v>251</v>
      </c>
      <c r="AP6" s="138"/>
      <c r="AQ6" s="138"/>
    </row>
    <row r="7" spans="1:43">
      <c r="A7" s="19" t="s">
        <v>63</v>
      </c>
      <c r="B7" s="137"/>
      <c r="C7" s="256" t="str">
        <f>Sheet1!B5</f>
        <v>จังหวัดฮอด</v>
      </c>
      <c r="D7" s="256"/>
      <c r="E7" s="256"/>
      <c r="F7" s="256"/>
      <c r="G7" s="256"/>
      <c r="H7" s="256"/>
      <c r="I7" s="256"/>
      <c r="J7" s="256"/>
      <c r="K7" s="281" t="s">
        <v>209</v>
      </c>
      <c r="L7" s="281"/>
      <c r="M7" s="281"/>
      <c r="N7" s="281"/>
      <c r="O7" s="281"/>
      <c r="P7" s="281"/>
      <c r="Q7" s="257" t="str">
        <f>Sheet1!D5</f>
        <v>ผบE431/2565</v>
      </c>
      <c r="R7" s="257"/>
      <c r="S7" s="257"/>
      <c r="T7" s="257"/>
      <c r="U7" s="257"/>
      <c r="V7" s="257"/>
      <c r="W7" s="257"/>
      <c r="X7" s="280" t="s">
        <v>210</v>
      </c>
      <c r="Y7" s="280"/>
      <c r="Z7" s="280"/>
      <c r="AA7" s="280"/>
      <c r="AB7" s="280"/>
      <c r="AC7" s="280"/>
      <c r="AD7" s="257" t="str">
        <f>Sheet1!F5</f>
        <v>ผบE541/2565</v>
      </c>
      <c r="AE7" s="257"/>
      <c r="AF7" s="257"/>
      <c r="AG7" s="257"/>
      <c r="AH7" s="257"/>
      <c r="AI7" s="257"/>
      <c r="AJ7" s="25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นายวิมนต์ ใจอ่อน</v>
      </c>
      <c r="G9" s="258"/>
      <c r="H9" s="258"/>
      <c r="I9" s="258"/>
      <c r="J9" s="258"/>
      <c r="K9" s="258"/>
      <c r="L9" s="258"/>
      <c r="M9" s="258"/>
      <c r="N9" s="258"/>
      <c r="O9" s="258"/>
      <c r="P9" s="258"/>
      <c r="Q9" s="258"/>
      <c r="R9" s="258"/>
      <c r="S9" s="2" t="str">
        <f>Sheet1!A13</f>
        <v>คู่สมรสจำเลยที่ 1</v>
      </c>
      <c r="Y9" s="259" t="str">
        <f>Sheet1!B13</f>
        <v>-</v>
      </c>
      <c r="Z9" s="259"/>
      <c r="AA9" s="259"/>
      <c r="AB9" s="259"/>
      <c r="AC9" s="259"/>
      <c r="AD9" s="259"/>
      <c r="AE9" s="259"/>
      <c r="AF9" s="259"/>
      <c r="AG9" s="259"/>
      <c r="AH9" s="259"/>
      <c r="AI9" s="259"/>
      <c r="AJ9" s="259"/>
      <c r="AK9" s="138"/>
      <c r="AN9" s="138"/>
      <c r="AO9" s="163" t="s">
        <v>236</v>
      </c>
      <c r="AP9" s="138"/>
      <c r="AQ9" s="138"/>
    </row>
    <row r="10" spans="1:43">
      <c r="A10" s="19"/>
      <c r="B10" s="2" t="s">
        <v>212</v>
      </c>
      <c r="F10" s="258" t="str">
        <f>Sheet1!B14</f>
        <v>นายวิรัตน์ โยรภัตร</v>
      </c>
      <c r="G10" s="258"/>
      <c r="H10" s="258"/>
      <c r="I10" s="258"/>
      <c r="J10" s="258"/>
      <c r="K10" s="258"/>
      <c r="L10" s="258"/>
      <c r="M10" s="258"/>
      <c r="N10" s="258"/>
      <c r="O10" s="258"/>
      <c r="P10" s="258"/>
      <c r="Q10" s="258"/>
      <c r="R10" s="258"/>
      <c r="S10" s="2" t="s">
        <v>215</v>
      </c>
      <c r="Y10" s="259" t="str">
        <f>Sheet1!B15</f>
        <v>นางสุธัญญ โยรภัตร</v>
      </c>
      <c r="Z10" s="259"/>
      <c r="AA10" s="259"/>
      <c r="AB10" s="259"/>
      <c r="AC10" s="259"/>
      <c r="AD10" s="259"/>
      <c r="AE10" s="259"/>
      <c r="AF10" s="259"/>
      <c r="AG10" s="259"/>
      <c r="AH10" s="259"/>
      <c r="AI10" s="259"/>
      <c r="AJ10" s="259"/>
      <c r="AK10" s="138"/>
      <c r="AN10" s="138"/>
      <c r="AO10" s="164" t="s">
        <v>237</v>
      </c>
      <c r="AP10" s="138"/>
      <c r="AQ10" s="138"/>
    </row>
    <row r="11" spans="1:43" hidden="1">
      <c r="A11" s="19"/>
      <c r="B11" s="2" t="s">
        <v>213</v>
      </c>
      <c r="F11" s="258">
        <f>Sheet1!B16</f>
        <v>0</v>
      </c>
      <c r="G11" s="258"/>
      <c r="H11" s="258"/>
      <c r="I11" s="258"/>
      <c r="J11" s="258"/>
      <c r="K11" s="258"/>
      <c r="L11" s="258"/>
      <c r="M11" s="258"/>
      <c r="N11" s="258"/>
      <c r="O11" s="258"/>
      <c r="P11" s="258"/>
      <c r="Q11" s="258"/>
      <c r="R11" s="258"/>
      <c r="S11" s="2" t="s">
        <v>216</v>
      </c>
      <c r="Y11" s="259">
        <f>Sheet1!B17</f>
        <v>0</v>
      </c>
      <c r="Z11" s="259"/>
      <c r="AA11" s="259"/>
      <c r="AB11" s="259"/>
      <c r="AC11" s="259"/>
      <c r="AD11" s="259"/>
      <c r="AE11" s="259"/>
      <c r="AF11" s="259"/>
      <c r="AG11" s="259"/>
      <c r="AH11" s="259"/>
      <c r="AI11" s="259"/>
      <c r="AJ11" s="259"/>
      <c r="AK11" s="138"/>
      <c r="AL11" s="138"/>
      <c r="AM11" s="138"/>
      <c r="AN11" s="138"/>
      <c r="AO11" s="164" t="s">
        <v>238</v>
      </c>
      <c r="AP11" s="138"/>
      <c r="AQ11" s="138"/>
    </row>
    <row r="12" spans="1:43" hidden="1">
      <c r="A12" s="19"/>
      <c r="B12" s="2" t="s">
        <v>217</v>
      </c>
      <c r="F12" s="258">
        <f>Sheet1!B18</f>
        <v>0</v>
      </c>
      <c r="G12" s="258"/>
      <c r="H12" s="258"/>
      <c r="I12" s="258"/>
      <c r="J12" s="258"/>
      <c r="K12" s="258"/>
      <c r="L12" s="258"/>
      <c r="M12" s="258"/>
      <c r="N12" s="258"/>
      <c r="O12" s="258"/>
      <c r="P12" s="258"/>
      <c r="Q12" s="258"/>
      <c r="R12" s="258"/>
      <c r="S12" s="2" t="s">
        <v>220</v>
      </c>
      <c r="Y12" s="259">
        <f>Sheet1!B19</f>
        <v>0</v>
      </c>
      <c r="Z12" s="259"/>
      <c r="AA12" s="259"/>
      <c r="AB12" s="259"/>
      <c r="AC12" s="259"/>
      <c r="AD12" s="259"/>
      <c r="AE12" s="259"/>
      <c r="AF12" s="259"/>
      <c r="AG12" s="259"/>
      <c r="AH12" s="259"/>
      <c r="AI12" s="259"/>
      <c r="AJ12" s="259"/>
      <c r="AK12" s="138"/>
      <c r="AL12" s="138"/>
      <c r="AM12" s="138"/>
      <c r="AN12" s="138"/>
      <c r="AO12" s="164"/>
      <c r="AP12" s="138"/>
      <c r="AQ12" s="138"/>
    </row>
    <row r="13" spans="1:43" hidden="1">
      <c r="A13" s="19"/>
      <c r="B13" s="2" t="s">
        <v>218</v>
      </c>
      <c r="F13" s="258">
        <f>Sheet1!B20</f>
        <v>0</v>
      </c>
      <c r="G13" s="258"/>
      <c r="H13" s="258"/>
      <c r="I13" s="258"/>
      <c r="J13" s="258"/>
      <c r="K13" s="258"/>
      <c r="L13" s="258"/>
      <c r="M13" s="258"/>
      <c r="N13" s="258"/>
      <c r="O13" s="258"/>
      <c r="P13" s="258"/>
      <c r="Q13" s="258"/>
      <c r="R13" s="258"/>
      <c r="S13" s="2" t="s">
        <v>221</v>
      </c>
      <c r="Y13" s="259">
        <f>Sheet1!B21</f>
        <v>0</v>
      </c>
      <c r="Z13" s="259"/>
      <c r="AA13" s="259"/>
      <c r="AB13" s="259"/>
      <c r="AC13" s="259"/>
      <c r="AD13" s="259"/>
      <c r="AE13" s="259"/>
      <c r="AF13" s="259"/>
      <c r="AG13" s="259"/>
      <c r="AH13" s="259"/>
      <c r="AI13" s="259"/>
      <c r="AJ13" s="259"/>
      <c r="AK13" s="138"/>
      <c r="AL13" s="138"/>
      <c r="AM13" s="138"/>
      <c r="AN13" s="138"/>
      <c r="AO13" s="138"/>
      <c r="AP13" s="138"/>
      <c r="AQ13" s="138"/>
    </row>
    <row r="14" spans="1:43" hidden="1">
      <c r="A14" s="19"/>
      <c r="B14" s="2" t="s">
        <v>219</v>
      </c>
      <c r="F14" s="258">
        <f>Sheet1!B22</f>
        <v>0</v>
      </c>
      <c r="G14" s="258"/>
      <c r="H14" s="258"/>
      <c r="I14" s="258"/>
      <c r="J14" s="258"/>
      <c r="K14" s="258"/>
      <c r="L14" s="258"/>
      <c r="M14" s="258"/>
      <c r="N14" s="258"/>
      <c r="O14" s="258"/>
      <c r="P14" s="258"/>
      <c r="Q14" s="258"/>
      <c r="R14" s="258"/>
      <c r="S14" s="2" t="s">
        <v>222</v>
      </c>
      <c r="Y14" s="259">
        <f>Sheet1!B23</f>
        <v>0</v>
      </c>
      <c r="Z14" s="259"/>
      <c r="AA14" s="259"/>
      <c r="AB14" s="259"/>
      <c r="AC14" s="259"/>
      <c r="AD14" s="259"/>
      <c r="AE14" s="259"/>
      <c r="AF14" s="259"/>
      <c r="AG14" s="259"/>
      <c r="AH14" s="259"/>
      <c r="AI14" s="259"/>
      <c r="AJ14" s="259"/>
      <c r="AK14" s="138"/>
      <c r="AL14" s="138"/>
      <c r="AM14" s="138"/>
      <c r="AN14" s="138"/>
      <c r="AO14" s="138"/>
      <c r="AP14" s="138"/>
      <c r="AQ14" s="138"/>
    </row>
    <row r="15" spans="1:43" hidden="1">
      <c r="A15" s="19"/>
      <c r="B15" s="2" t="s">
        <v>225</v>
      </c>
      <c r="F15" s="258">
        <f>Sheet1!B24</f>
        <v>0</v>
      </c>
      <c r="G15" s="258"/>
      <c r="H15" s="258"/>
      <c r="I15" s="258"/>
      <c r="J15" s="258"/>
      <c r="K15" s="258"/>
      <c r="L15" s="258"/>
      <c r="M15" s="258"/>
      <c r="N15" s="258"/>
      <c r="O15" s="258"/>
      <c r="P15" s="258"/>
      <c r="Q15" s="258"/>
      <c r="R15" s="258"/>
      <c r="S15" s="2" t="s">
        <v>229</v>
      </c>
      <c r="Y15" s="259">
        <f>Sheet1!B25</f>
        <v>0</v>
      </c>
      <c r="Z15" s="259"/>
      <c r="AA15" s="259"/>
      <c r="AB15" s="259"/>
      <c r="AC15" s="259"/>
      <c r="AD15" s="259"/>
      <c r="AE15" s="259"/>
      <c r="AF15" s="259"/>
      <c r="AG15" s="259"/>
      <c r="AH15" s="259"/>
      <c r="AI15" s="259"/>
      <c r="AJ15" s="259"/>
      <c r="AK15" s="138"/>
      <c r="AL15" s="138"/>
      <c r="AM15" s="138"/>
      <c r="AN15" s="138"/>
      <c r="AO15" s="138"/>
      <c r="AP15" s="138"/>
      <c r="AQ15" s="138"/>
    </row>
    <row r="16" spans="1:43" hidden="1">
      <c r="A16" s="19"/>
      <c r="B16" s="2" t="s">
        <v>226</v>
      </c>
      <c r="F16" s="258">
        <f>Sheet1!B26</f>
        <v>0</v>
      </c>
      <c r="G16" s="258"/>
      <c r="H16" s="258"/>
      <c r="I16" s="258"/>
      <c r="J16" s="258"/>
      <c r="K16" s="258"/>
      <c r="L16" s="258"/>
      <c r="M16" s="258"/>
      <c r="N16" s="258"/>
      <c r="O16" s="258"/>
      <c r="P16" s="258"/>
      <c r="Q16" s="258"/>
      <c r="R16" s="258"/>
      <c r="S16" s="2" t="s">
        <v>230</v>
      </c>
      <c r="Y16" s="259">
        <f>Sheet1!B27</f>
        <v>0</v>
      </c>
      <c r="Z16" s="259"/>
      <c r="AA16" s="259"/>
      <c r="AB16" s="259"/>
      <c r="AC16" s="259"/>
      <c r="AD16" s="259"/>
      <c r="AE16" s="259"/>
      <c r="AF16" s="259"/>
      <c r="AG16" s="259"/>
      <c r="AH16" s="259"/>
      <c r="AI16" s="259"/>
      <c r="AJ16" s="259"/>
      <c r="AK16" s="138"/>
      <c r="AL16" s="138"/>
      <c r="AM16" s="138"/>
      <c r="AN16" s="138"/>
      <c r="AO16" s="138"/>
      <c r="AP16" s="138"/>
      <c r="AQ16" s="138"/>
    </row>
    <row r="17" spans="1:43" hidden="1">
      <c r="A17" s="19"/>
      <c r="B17" s="2" t="s">
        <v>227</v>
      </c>
      <c r="F17" s="258">
        <f>Sheet1!B28</f>
        <v>0</v>
      </c>
      <c r="G17" s="258"/>
      <c r="H17" s="258"/>
      <c r="I17" s="258"/>
      <c r="J17" s="258"/>
      <c r="K17" s="258"/>
      <c r="L17" s="258"/>
      <c r="M17" s="258"/>
      <c r="N17" s="258"/>
      <c r="O17" s="258"/>
      <c r="P17" s="258"/>
      <c r="Q17" s="258"/>
      <c r="R17" s="258"/>
      <c r="S17" s="2" t="s">
        <v>231</v>
      </c>
      <c r="Y17" s="259">
        <f>Sheet1!B29</f>
        <v>0</v>
      </c>
      <c r="Z17" s="259"/>
      <c r="AA17" s="259"/>
      <c r="AB17" s="259"/>
      <c r="AC17" s="259"/>
      <c r="AD17" s="259"/>
      <c r="AE17" s="259"/>
      <c r="AF17" s="259"/>
      <c r="AG17" s="259"/>
      <c r="AH17" s="259"/>
      <c r="AI17" s="259"/>
      <c r="AJ17" s="259"/>
      <c r="AK17" s="138"/>
      <c r="AL17" s="138"/>
      <c r="AM17" s="138"/>
      <c r="AN17" s="138"/>
      <c r="AO17" s="138"/>
      <c r="AP17" s="138"/>
      <c r="AQ17" s="138"/>
    </row>
    <row r="18" spans="1:43" hidden="1">
      <c r="A18" s="19"/>
      <c r="B18" s="2" t="s">
        <v>228</v>
      </c>
      <c r="F18" s="258">
        <f>Sheet1!B30</f>
        <v>0</v>
      </c>
      <c r="G18" s="258"/>
      <c r="H18" s="258"/>
      <c r="I18" s="258"/>
      <c r="J18" s="258"/>
      <c r="K18" s="258"/>
      <c r="L18" s="258"/>
      <c r="M18" s="258"/>
      <c r="N18" s="258"/>
      <c r="O18" s="258"/>
      <c r="P18" s="258"/>
      <c r="Q18" s="258"/>
      <c r="R18" s="258"/>
      <c r="S18" s="2" t="s">
        <v>224</v>
      </c>
      <c r="Y18" s="259">
        <f>Sheet1!B31</f>
        <v>0</v>
      </c>
      <c r="Z18" s="259"/>
      <c r="AA18" s="259"/>
      <c r="AB18" s="259"/>
      <c r="AC18" s="259"/>
      <c r="AD18" s="259"/>
      <c r="AE18" s="259"/>
      <c r="AF18" s="259"/>
      <c r="AG18" s="259"/>
      <c r="AH18" s="259"/>
      <c r="AI18" s="259"/>
      <c r="AJ18" s="259"/>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2" t="s">
        <v>205</v>
      </c>
      <c r="B20" s="252"/>
      <c r="C20" s="252"/>
      <c r="D20" s="252"/>
      <c r="E20" s="252"/>
      <c r="F20" s="252"/>
      <c r="G20" s="252" t="s">
        <v>223</v>
      </c>
      <c r="H20" s="252"/>
      <c r="I20" s="252"/>
      <c r="J20" s="252"/>
      <c r="K20" s="252"/>
      <c r="L20" s="252"/>
      <c r="M20" s="252"/>
      <c r="N20" s="252"/>
      <c r="O20" s="252"/>
      <c r="P20" s="252"/>
      <c r="Q20" s="252"/>
      <c r="R20" s="252"/>
      <c r="S20" s="252"/>
      <c r="T20" s="252" t="s">
        <v>264</v>
      </c>
      <c r="U20" s="252"/>
      <c r="V20" s="252"/>
      <c r="W20" s="252"/>
      <c r="X20" s="262" t="s">
        <v>234</v>
      </c>
      <c r="Y20" s="262"/>
      <c r="Z20" s="262"/>
      <c r="AA20" s="262"/>
      <c r="AB20" s="262"/>
      <c r="AC20" s="262"/>
      <c r="AD20" s="262"/>
      <c r="AE20" s="262"/>
      <c r="AF20" s="262"/>
      <c r="AG20" s="262"/>
      <c r="AH20" s="262"/>
      <c r="AI20" s="262"/>
      <c r="AJ20" s="262"/>
      <c r="AK20" s="138"/>
      <c r="AL20" s="138"/>
      <c r="AM20" s="138"/>
      <c r="AN20" s="138"/>
      <c r="AO20" s="138"/>
      <c r="AP20" s="138"/>
      <c r="AQ20" s="138"/>
    </row>
    <row r="21" spans="1:43" ht="87" customHeight="1">
      <c r="A21" s="253" t="str">
        <f>IF(F9=0,"ซ่อนช่อง",B9)</f>
        <v>จำเลยที่ 1</v>
      </c>
      <c r="B21" s="253"/>
      <c r="C21" s="253"/>
      <c r="D21" s="253"/>
      <c r="E21" s="253"/>
      <c r="F21" s="253"/>
      <c r="G21" s="264" t="s">
        <v>235</v>
      </c>
      <c r="H21" s="264"/>
      <c r="I21" s="264"/>
      <c r="J21" s="264"/>
      <c r="K21" s="264"/>
      <c r="L21" s="264"/>
      <c r="M21" s="264"/>
      <c r="N21" s="264"/>
      <c r="O21" s="264"/>
      <c r="P21" s="264"/>
      <c r="Q21" s="264"/>
      <c r="R21" s="264"/>
      <c r="S21" s="264"/>
      <c r="T21" s="266" t="str">
        <f>VLOOKUP(A21,Sheet1!A11:G31,4,0)</f>
        <v>พบ</v>
      </c>
      <c r="U21" s="266"/>
      <c r="V21" s="266"/>
      <c r="W21" s="266"/>
      <c r="X21" s="263" t="str">
        <f>IF(OR(T21="ไม่พบ",T21="-"),"-",VLOOKUP(A21,Sheet1!A11:G31,5,0))</f>
        <v xml:space="preserve">โฉนดเลขที่ 1061 ต.ท่าเผา อ.แม่แจ่ม จ.เชียงใหม่
โฉนดเลขที่ 8320 ต.ท่าเผา อ.แม่แจ่ม จ.เชียงใหม่ </v>
      </c>
      <c r="Y21" s="263"/>
      <c r="Z21" s="263"/>
      <c r="AA21" s="263"/>
      <c r="AB21" s="263"/>
      <c r="AC21" s="263"/>
      <c r="AD21" s="263"/>
      <c r="AE21" s="263"/>
      <c r="AF21" s="263"/>
      <c r="AG21" s="263"/>
      <c r="AH21" s="263"/>
      <c r="AI21" s="263"/>
      <c r="AJ21" s="263"/>
      <c r="AK21" s="138"/>
      <c r="AL21" s="138"/>
      <c r="AM21" s="138"/>
      <c r="AN21" s="138"/>
      <c r="AO21" s="138"/>
      <c r="AP21" s="138"/>
      <c r="AQ21" s="138"/>
    </row>
    <row r="22" spans="1:43" ht="21.75" customHeight="1">
      <c r="A22" s="253"/>
      <c r="B22" s="253"/>
      <c r="C22" s="253"/>
      <c r="D22" s="253"/>
      <c r="E22" s="253"/>
      <c r="F22" s="253"/>
      <c r="G22" s="265" t="s">
        <v>263</v>
      </c>
      <c r="H22" s="265"/>
      <c r="I22" s="265"/>
      <c r="J22" s="265"/>
      <c r="K22" s="265"/>
      <c r="L22" s="265"/>
      <c r="M22" s="265"/>
      <c r="N22" s="265"/>
      <c r="O22" s="265"/>
      <c r="P22" s="265"/>
      <c r="Q22" s="265"/>
      <c r="R22" s="265"/>
      <c r="S22" s="265"/>
      <c r="T22" s="179"/>
      <c r="U22" s="184" t="str">
        <f>IF(Sheet1!G12="พบ","R","£")</f>
        <v>£</v>
      </c>
      <c r="V22" s="181"/>
      <c r="W22" s="182" t="s">
        <v>241</v>
      </c>
      <c r="X22" s="181"/>
      <c r="Y22" s="181"/>
      <c r="Z22" s="180"/>
      <c r="AA22" s="181"/>
      <c r="AB22" s="184" t="str">
        <f>IF(Sheet1!G12="ไม่พบ","R","£")</f>
        <v>£</v>
      </c>
      <c r="AC22" s="181"/>
      <c r="AD22" s="182" t="s">
        <v>240</v>
      </c>
      <c r="AE22" s="181"/>
      <c r="AF22" s="181"/>
      <c r="AG22" s="181"/>
      <c r="AH22" s="181"/>
      <c r="AI22" s="181"/>
      <c r="AJ22" s="183"/>
      <c r="AK22" s="138"/>
      <c r="AL22" s="138"/>
      <c r="AM22" s="138"/>
      <c r="AN22" s="138"/>
      <c r="AO22" s="138"/>
      <c r="AP22" s="138"/>
      <c r="AQ22" s="138"/>
    </row>
    <row r="23" spans="1:43" ht="64.5" customHeight="1">
      <c r="A23" s="253" t="str">
        <f>IF(Y9=0,"ซ่อนช่อง",S9)</f>
        <v>คู่สมรสจำเลยที่ 1</v>
      </c>
      <c r="B23" s="253"/>
      <c r="C23" s="253"/>
      <c r="D23" s="253"/>
      <c r="E23" s="253"/>
      <c r="F23" s="253"/>
      <c r="G23" s="265" t="s">
        <v>235</v>
      </c>
      <c r="H23" s="265"/>
      <c r="I23" s="265"/>
      <c r="J23" s="265"/>
      <c r="K23" s="265"/>
      <c r="L23" s="265"/>
      <c r="M23" s="265"/>
      <c r="N23" s="265"/>
      <c r="O23" s="265"/>
      <c r="P23" s="265"/>
      <c r="Q23" s="265"/>
      <c r="R23" s="265"/>
      <c r="S23" s="265"/>
      <c r="T23" s="266" t="str">
        <f>VLOOKUP(A23,Sheet1!A11:G31,4,0)</f>
        <v>-</v>
      </c>
      <c r="U23" s="266"/>
      <c r="V23" s="266"/>
      <c r="W23" s="266"/>
      <c r="X23" s="263" t="str">
        <f>IF(OR(T23="ไม่พบ",T23="-"),"-",VLOOKUP(A23,Sheet1!A11:G31,5,0))</f>
        <v>-</v>
      </c>
      <c r="Y23" s="263"/>
      <c r="Z23" s="263"/>
      <c r="AA23" s="263"/>
      <c r="AB23" s="263"/>
      <c r="AC23" s="263"/>
      <c r="AD23" s="263"/>
      <c r="AE23" s="263"/>
      <c r="AF23" s="263"/>
      <c r="AG23" s="263"/>
      <c r="AH23" s="263"/>
      <c r="AI23" s="263"/>
      <c r="AJ23" s="263"/>
      <c r="AK23" s="138"/>
      <c r="AL23" s="138"/>
      <c r="AM23" s="138"/>
      <c r="AN23" s="138"/>
      <c r="AO23" s="138"/>
      <c r="AP23" s="138"/>
      <c r="AQ23" s="138"/>
    </row>
    <row r="24" spans="1:43" ht="21.75" customHeight="1">
      <c r="A24" s="253"/>
      <c r="B24" s="253"/>
      <c r="C24" s="253"/>
      <c r="D24" s="253"/>
      <c r="E24" s="253"/>
      <c r="F24" s="253"/>
      <c r="G24" s="265" t="s">
        <v>263</v>
      </c>
      <c r="H24" s="265"/>
      <c r="I24" s="265"/>
      <c r="J24" s="265"/>
      <c r="K24" s="265"/>
      <c r="L24" s="265"/>
      <c r="M24" s="265"/>
      <c r="N24" s="265"/>
      <c r="O24" s="265"/>
      <c r="P24" s="265"/>
      <c r="Q24" s="265"/>
      <c r="R24" s="265"/>
      <c r="S24" s="265"/>
      <c r="T24" s="179"/>
      <c r="U24" s="184" t="str">
        <f>IF(Sheet1!G13="พบ","R","£")</f>
        <v>£</v>
      </c>
      <c r="V24" s="181"/>
      <c r="W24" s="182" t="s">
        <v>241</v>
      </c>
      <c r="X24" s="181"/>
      <c r="Y24" s="181"/>
      <c r="Z24" s="180"/>
      <c r="AA24" s="181"/>
      <c r="AB24" s="184" t="str">
        <f>IF(Sheet1!G13="ไม่พบ","R","£")</f>
        <v>£</v>
      </c>
      <c r="AC24" s="181"/>
      <c r="AD24" s="182" t="s">
        <v>240</v>
      </c>
      <c r="AE24" s="181"/>
      <c r="AF24" s="181"/>
      <c r="AG24" s="181"/>
      <c r="AH24" s="181"/>
      <c r="AI24" s="181"/>
      <c r="AJ24" s="183"/>
      <c r="AK24" s="138"/>
      <c r="AL24" s="138"/>
      <c r="AM24" s="138"/>
      <c r="AN24" s="138"/>
      <c r="AO24" s="138"/>
      <c r="AP24" s="138"/>
      <c r="AQ24" s="138"/>
    </row>
    <row r="25" spans="1:43" ht="145.19999999999999" customHeight="1">
      <c r="A25" s="253" t="str">
        <f>IF(F10=0,"ซ่อนช่อง","จำเลยที่ 2")</f>
        <v>จำเลยที่ 2</v>
      </c>
      <c r="B25" s="253"/>
      <c r="C25" s="253"/>
      <c r="D25" s="253"/>
      <c r="E25" s="253"/>
      <c r="F25" s="253"/>
      <c r="G25" s="264" t="s">
        <v>235</v>
      </c>
      <c r="H25" s="264"/>
      <c r="I25" s="264"/>
      <c r="J25" s="264"/>
      <c r="K25" s="264"/>
      <c r="L25" s="264"/>
      <c r="M25" s="264"/>
      <c r="N25" s="264"/>
      <c r="O25" s="264"/>
      <c r="P25" s="264"/>
      <c r="Q25" s="264"/>
      <c r="R25" s="264"/>
      <c r="S25" s="264"/>
      <c r="T25" s="267" t="str">
        <f>VLOOKUP(A25,Sheet1!A11:G31,4,0)</f>
        <v>พบ</v>
      </c>
      <c r="U25" s="268"/>
      <c r="V25" s="268"/>
      <c r="W25" s="269"/>
      <c r="X25" s="270" t="str">
        <f>IF(OR(T25="ไม่พบ",T25="-"),"-",VLOOKUP(A25,Sheet1!A11:G31,5,0))</f>
        <v>โฉนดเลขที่ 6185 ต.ท่าเผา อ.แม่แจ่ม จ.เชียงใหม่
โฉนดเลขที่ 6186 ต.ท่าเผา อ.แม่แจ่ม จ.เชียงใหม่
โฉนดเลขที่ 5325 ต.ช่างเคิ่ง อ.แม่แจ่ม จ.เชียงใหม่
น.ส.3 24 ต.ท่าเผา อ.แม่แจ่ม จ.เชียงใหม่</v>
      </c>
      <c r="Y25" s="271"/>
      <c r="Z25" s="271"/>
      <c r="AA25" s="271"/>
      <c r="AB25" s="271"/>
      <c r="AC25" s="271"/>
      <c r="AD25" s="271"/>
      <c r="AE25" s="271"/>
      <c r="AF25" s="271"/>
      <c r="AG25" s="271"/>
      <c r="AH25" s="271"/>
      <c r="AI25" s="271"/>
      <c r="AJ25" s="272"/>
      <c r="AK25" s="138"/>
      <c r="AL25" s="138"/>
      <c r="AM25" s="138"/>
      <c r="AN25" s="138"/>
      <c r="AO25" s="138"/>
      <c r="AP25" s="138"/>
      <c r="AQ25" s="138"/>
    </row>
    <row r="26" spans="1:43" ht="21.75" customHeight="1">
      <c r="A26" s="253"/>
      <c r="B26" s="253"/>
      <c r="C26" s="253"/>
      <c r="D26" s="253"/>
      <c r="E26" s="253"/>
      <c r="F26" s="253"/>
      <c r="G26" s="265" t="s">
        <v>263</v>
      </c>
      <c r="H26" s="265"/>
      <c r="I26" s="265"/>
      <c r="J26" s="265"/>
      <c r="K26" s="265"/>
      <c r="L26" s="265"/>
      <c r="M26" s="265"/>
      <c r="N26" s="265"/>
      <c r="O26" s="265"/>
      <c r="P26" s="265"/>
      <c r="Q26" s="265"/>
      <c r="R26" s="265"/>
      <c r="S26" s="265"/>
      <c r="T26" s="179"/>
      <c r="U26" s="184" t="str">
        <f>IF(Sheet1!G14="พบ","R","£")</f>
        <v>£</v>
      </c>
      <c r="V26" s="181"/>
      <c r="W26" s="182" t="s">
        <v>241</v>
      </c>
      <c r="X26" s="181"/>
      <c r="Y26" s="181"/>
      <c r="Z26" s="180"/>
      <c r="AA26" s="181"/>
      <c r="AB26" s="184" t="str">
        <f>IF(Sheet1!G14="ไม่พบ","R","£")</f>
        <v>£</v>
      </c>
      <c r="AC26" s="181"/>
      <c r="AD26" s="182" t="s">
        <v>240</v>
      </c>
      <c r="AE26" s="181"/>
      <c r="AF26" s="181"/>
      <c r="AG26" s="181"/>
      <c r="AH26" s="181"/>
      <c r="AI26" s="181"/>
      <c r="AJ26" s="183"/>
      <c r="AK26" s="138"/>
      <c r="AL26" s="138"/>
      <c r="AM26" s="138"/>
      <c r="AN26" s="138"/>
      <c r="AO26" s="138"/>
      <c r="AP26" s="138"/>
      <c r="AQ26" s="138"/>
    </row>
    <row r="27" spans="1:43" ht="64.5" customHeight="1">
      <c r="A27" s="253" t="str">
        <f>IF(Y10=0,"ซ่อนช่อง","คู่สมรสจำเลยที่ 2")</f>
        <v>คู่สมรสจำเลยที่ 2</v>
      </c>
      <c r="B27" s="253"/>
      <c r="C27" s="253"/>
      <c r="D27" s="253"/>
      <c r="E27" s="253"/>
      <c r="F27" s="253"/>
      <c r="G27" s="265" t="s">
        <v>235</v>
      </c>
      <c r="H27" s="265"/>
      <c r="I27" s="265"/>
      <c r="J27" s="265"/>
      <c r="K27" s="265"/>
      <c r="L27" s="265"/>
      <c r="M27" s="265"/>
      <c r="N27" s="265"/>
      <c r="O27" s="265"/>
      <c r="P27" s="265"/>
      <c r="Q27" s="265"/>
      <c r="R27" s="265"/>
      <c r="S27" s="265"/>
      <c r="T27" s="266" t="str">
        <f>VLOOKUP(A27,Sheet1!A11:G31,4,0)</f>
        <v>ไม่พบ</v>
      </c>
      <c r="U27" s="266"/>
      <c r="V27" s="266"/>
      <c r="W27" s="266"/>
      <c r="X27" s="263" t="str">
        <f>IF(OR(T27="ไม่พบ",T27="-"),"-",VLOOKUP(A27,Sheet1!A11:G31,5,0))</f>
        <v>-</v>
      </c>
      <c r="Y27" s="263"/>
      <c r="Z27" s="263"/>
      <c r="AA27" s="263"/>
      <c r="AB27" s="263"/>
      <c r="AC27" s="263"/>
      <c r="AD27" s="263"/>
      <c r="AE27" s="263"/>
      <c r="AF27" s="263"/>
      <c r="AG27" s="263"/>
      <c r="AH27" s="263"/>
      <c r="AI27" s="263"/>
      <c r="AJ27" s="263"/>
      <c r="AK27" s="138"/>
      <c r="AL27" s="138"/>
      <c r="AM27" s="138"/>
      <c r="AN27" s="138"/>
      <c r="AO27" s="138"/>
      <c r="AP27" s="138"/>
      <c r="AQ27" s="138"/>
    </row>
    <row r="28" spans="1:43" ht="21.75" customHeight="1">
      <c r="A28" s="253"/>
      <c r="B28" s="253"/>
      <c r="C28" s="253"/>
      <c r="D28" s="253"/>
      <c r="E28" s="253"/>
      <c r="F28" s="253"/>
      <c r="G28" s="265" t="s">
        <v>263</v>
      </c>
      <c r="H28" s="265"/>
      <c r="I28" s="265"/>
      <c r="J28" s="265"/>
      <c r="K28" s="265"/>
      <c r="L28" s="265"/>
      <c r="M28" s="265"/>
      <c r="N28" s="265"/>
      <c r="O28" s="265"/>
      <c r="P28" s="265"/>
      <c r="Q28" s="265"/>
      <c r="R28" s="265"/>
      <c r="S28" s="265"/>
      <c r="T28" s="179"/>
      <c r="U28" s="184" t="str">
        <f>IF(Sheet1!G15="พบ","R","£")</f>
        <v>£</v>
      </c>
      <c r="V28" s="181"/>
      <c r="W28" s="182" t="s">
        <v>241</v>
      </c>
      <c r="X28" s="181"/>
      <c r="Y28" s="181"/>
      <c r="Z28" s="180"/>
      <c r="AA28" s="181"/>
      <c r="AB28" s="184" t="str">
        <f>IF(Sheet1!G15="ไม่พบ","R","£")</f>
        <v>£</v>
      </c>
      <c r="AC28" s="181"/>
      <c r="AD28" s="182" t="s">
        <v>240</v>
      </c>
      <c r="AE28" s="181"/>
      <c r="AF28" s="181"/>
      <c r="AG28" s="181"/>
      <c r="AH28" s="181"/>
      <c r="AI28" s="181"/>
      <c r="AJ28" s="183"/>
      <c r="AK28" s="138"/>
      <c r="AL28" s="138"/>
      <c r="AM28" s="138"/>
      <c r="AN28" s="138"/>
      <c r="AO28" s="138"/>
      <c r="AP28" s="138"/>
      <c r="AQ28" s="138"/>
    </row>
    <row r="29" spans="1:43" ht="64.5" hidden="1" customHeight="1">
      <c r="A29" s="253" t="str">
        <f>IF(F11=0,"ซ่อนช่อง","จำเลยที่ 3")</f>
        <v>ซ่อนช่อง</v>
      </c>
      <c r="B29" s="253"/>
      <c r="C29" s="253"/>
      <c r="D29" s="253"/>
      <c r="E29" s="253"/>
      <c r="F29" s="253"/>
      <c r="G29" s="265" t="s">
        <v>235</v>
      </c>
      <c r="H29" s="265"/>
      <c r="I29" s="265"/>
      <c r="J29" s="265"/>
      <c r="K29" s="265"/>
      <c r="L29" s="265"/>
      <c r="M29" s="265"/>
      <c r="N29" s="265"/>
      <c r="O29" s="265"/>
      <c r="P29" s="265"/>
      <c r="Q29" s="265"/>
      <c r="R29" s="265"/>
      <c r="S29" s="265"/>
      <c r="T29" s="266" t="e">
        <f>VLOOKUP(A29,Sheet1!A11:G31,4,0)</f>
        <v>#N/A</v>
      </c>
      <c r="U29" s="266"/>
      <c r="V29" s="266"/>
      <c r="W29" s="266"/>
      <c r="X29" s="263" t="e">
        <f>IF(OR(T29="ไม่พบ",T29="-"),"-",VLOOKUP(A29,Sheet1!A11:G31,5,0))</f>
        <v>#N/A</v>
      </c>
      <c r="Y29" s="263"/>
      <c r="Z29" s="263"/>
      <c r="AA29" s="263"/>
      <c r="AB29" s="263"/>
      <c r="AC29" s="263"/>
      <c r="AD29" s="263"/>
      <c r="AE29" s="263"/>
      <c r="AF29" s="263"/>
      <c r="AG29" s="263"/>
      <c r="AH29" s="263"/>
      <c r="AI29" s="263"/>
      <c r="AJ29" s="263"/>
      <c r="AK29" s="138"/>
      <c r="AL29" s="138"/>
      <c r="AM29" s="138"/>
      <c r="AN29" s="138"/>
      <c r="AO29" s="138"/>
      <c r="AP29" s="138"/>
      <c r="AQ29" s="138"/>
    </row>
    <row r="30" spans="1:43" ht="21.75" hidden="1" customHeight="1">
      <c r="A30" s="253"/>
      <c r="B30" s="253"/>
      <c r="C30" s="253"/>
      <c r="D30" s="253"/>
      <c r="E30" s="253"/>
      <c r="F30" s="253"/>
      <c r="G30" s="265" t="s">
        <v>263</v>
      </c>
      <c r="H30" s="265"/>
      <c r="I30" s="265"/>
      <c r="J30" s="265"/>
      <c r="K30" s="265"/>
      <c r="L30" s="265"/>
      <c r="M30" s="265"/>
      <c r="N30" s="265"/>
      <c r="O30" s="265"/>
      <c r="P30" s="265"/>
      <c r="Q30" s="265"/>
      <c r="R30" s="265"/>
      <c r="S30" s="265"/>
      <c r="T30" s="179"/>
      <c r="U30" s="184" t="str">
        <f>IF(Sheet1!G16="พบ","R","£")</f>
        <v>£</v>
      </c>
      <c r="V30" s="181"/>
      <c r="W30" s="182" t="s">
        <v>241</v>
      </c>
      <c r="X30" s="181"/>
      <c r="Y30" s="181"/>
      <c r="Z30" s="180"/>
      <c r="AA30" s="181"/>
      <c r="AB30" s="184" t="str">
        <f>IF(Sheet1!G16="ไม่พบ","R","£")</f>
        <v>£</v>
      </c>
      <c r="AC30" s="181"/>
      <c r="AD30" s="182" t="s">
        <v>240</v>
      </c>
      <c r="AE30" s="181"/>
      <c r="AF30" s="181"/>
      <c r="AG30" s="181"/>
      <c r="AH30" s="181"/>
      <c r="AI30" s="181"/>
      <c r="AJ30" s="183"/>
      <c r="AK30" s="138"/>
      <c r="AL30" s="138"/>
      <c r="AM30" s="138"/>
      <c r="AN30" s="138"/>
      <c r="AO30" s="138"/>
      <c r="AP30" s="138"/>
      <c r="AQ30" s="138"/>
    </row>
    <row r="31" spans="1:43" ht="64.5" hidden="1" customHeight="1">
      <c r="A31" s="253" t="str">
        <f>IF(Y11=0,"ซ่อนช่อง","คู่สมรสจำเลยที่ 3")</f>
        <v>ซ่อนช่อง</v>
      </c>
      <c r="B31" s="253"/>
      <c r="C31" s="253"/>
      <c r="D31" s="253"/>
      <c r="E31" s="253"/>
      <c r="F31" s="253"/>
      <c r="G31" s="265" t="s">
        <v>235</v>
      </c>
      <c r="H31" s="265"/>
      <c r="I31" s="265"/>
      <c r="J31" s="265"/>
      <c r="K31" s="265"/>
      <c r="L31" s="265"/>
      <c r="M31" s="265"/>
      <c r="N31" s="265"/>
      <c r="O31" s="265"/>
      <c r="P31" s="265"/>
      <c r="Q31" s="265"/>
      <c r="R31" s="265"/>
      <c r="S31" s="265"/>
      <c r="T31" s="266" t="e">
        <f>VLOOKUP(A31,Sheet1!A11:G31,4,0)</f>
        <v>#N/A</v>
      </c>
      <c r="U31" s="266"/>
      <c r="V31" s="266"/>
      <c r="W31" s="266"/>
      <c r="X31" s="263" t="e">
        <f>IF(OR(T31="ไม่พบ",T31="-"),"-",VLOOKUP(A31,Sheet1!A11:G31,5,0))</f>
        <v>#N/A</v>
      </c>
      <c r="Y31" s="263"/>
      <c r="Z31" s="263"/>
      <c r="AA31" s="263"/>
      <c r="AB31" s="263"/>
      <c r="AC31" s="263"/>
      <c r="AD31" s="263"/>
      <c r="AE31" s="263"/>
      <c r="AF31" s="263"/>
      <c r="AG31" s="263"/>
      <c r="AH31" s="263"/>
      <c r="AI31" s="263"/>
      <c r="AJ31" s="263"/>
      <c r="AK31" s="138"/>
      <c r="AL31" s="138"/>
      <c r="AM31" s="138"/>
      <c r="AN31" s="138"/>
      <c r="AO31" s="138"/>
      <c r="AP31" s="138"/>
      <c r="AQ31" s="138"/>
    </row>
    <row r="32" spans="1:43" ht="21.75" hidden="1" customHeight="1">
      <c r="A32" s="253"/>
      <c r="B32" s="253"/>
      <c r="C32" s="253"/>
      <c r="D32" s="253"/>
      <c r="E32" s="253"/>
      <c r="F32" s="253"/>
      <c r="G32" s="265" t="s">
        <v>263</v>
      </c>
      <c r="H32" s="265"/>
      <c r="I32" s="265"/>
      <c r="J32" s="265"/>
      <c r="K32" s="265"/>
      <c r="L32" s="265"/>
      <c r="M32" s="265"/>
      <c r="N32" s="265"/>
      <c r="O32" s="265"/>
      <c r="P32" s="265"/>
      <c r="Q32" s="265"/>
      <c r="R32" s="265"/>
      <c r="S32" s="265"/>
      <c r="T32" s="179"/>
      <c r="U32" s="184" t="str">
        <f>IF(Sheet1!G17="พบ","R","£")</f>
        <v>£</v>
      </c>
      <c r="V32" s="181"/>
      <c r="W32" s="182" t="s">
        <v>241</v>
      </c>
      <c r="X32" s="181"/>
      <c r="Y32" s="181"/>
      <c r="Z32" s="180"/>
      <c r="AA32" s="181"/>
      <c r="AB32" s="184" t="str">
        <f>IF(Sheet1!G17="ไม่พบ","R","£")</f>
        <v>£</v>
      </c>
      <c r="AC32" s="181"/>
      <c r="AD32" s="182" t="s">
        <v>240</v>
      </c>
      <c r="AE32" s="181"/>
      <c r="AF32" s="181"/>
      <c r="AG32" s="181"/>
      <c r="AH32" s="181"/>
      <c r="AI32" s="181"/>
      <c r="AJ32" s="183"/>
      <c r="AK32" s="138"/>
      <c r="AL32" s="138"/>
      <c r="AM32" s="138"/>
      <c r="AN32" s="138"/>
      <c r="AO32" s="138"/>
      <c r="AP32" s="138"/>
      <c r="AQ32" s="138"/>
    </row>
    <row r="33" spans="1:43" ht="64.5" hidden="1" customHeight="1">
      <c r="A33" s="273" t="str">
        <f>IF(F12=0,"ซ่อนช่อง","จำเลยที่ 4")</f>
        <v>ซ่อนช่อง</v>
      </c>
      <c r="B33" s="274"/>
      <c r="C33" s="274"/>
      <c r="D33" s="274"/>
      <c r="E33" s="274"/>
      <c r="F33" s="275"/>
      <c r="G33" s="265" t="s">
        <v>235</v>
      </c>
      <c r="H33" s="265"/>
      <c r="I33" s="265"/>
      <c r="J33" s="265"/>
      <c r="K33" s="265"/>
      <c r="L33" s="265"/>
      <c r="M33" s="265"/>
      <c r="N33" s="265"/>
      <c r="O33" s="265"/>
      <c r="P33" s="265"/>
      <c r="Q33" s="265"/>
      <c r="R33" s="265"/>
      <c r="S33" s="265"/>
      <c r="T33" s="266" t="e">
        <f>VLOOKUP(A33,Sheet1!A11:G31,4,0)</f>
        <v>#N/A</v>
      </c>
      <c r="U33" s="266"/>
      <c r="V33" s="266"/>
      <c r="W33" s="266"/>
      <c r="X33" s="263" t="e">
        <f>IF(OR(T33="ไม่พบ",T33="-"),"-",VLOOKUP(A33,Sheet1!A11:G31,5,0))</f>
        <v>#N/A</v>
      </c>
      <c r="Y33" s="263"/>
      <c r="Z33" s="263"/>
      <c r="AA33" s="263"/>
      <c r="AB33" s="263"/>
      <c r="AC33" s="263"/>
      <c r="AD33" s="263"/>
      <c r="AE33" s="263"/>
      <c r="AF33" s="263"/>
      <c r="AG33" s="263"/>
      <c r="AH33" s="263"/>
      <c r="AI33" s="263"/>
      <c r="AJ33" s="263"/>
      <c r="AK33" s="138"/>
      <c r="AL33" s="138"/>
      <c r="AM33" s="138"/>
      <c r="AN33" s="138"/>
      <c r="AO33" s="138"/>
      <c r="AP33" s="138"/>
      <c r="AQ33" s="138"/>
    </row>
    <row r="34" spans="1:43" ht="21.75" hidden="1" customHeight="1">
      <c r="A34" s="276"/>
      <c r="B34" s="277"/>
      <c r="C34" s="277"/>
      <c r="D34" s="277"/>
      <c r="E34" s="277"/>
      <c r="F34" s="278"/>
      <c r="G34" s="265" t="s">
        <v>263</v>
      </c>
      <c r="H34" s="265"/>
      <c r="I34" s="265"/>
      <c r="J34" s="265"/>
      <c r="K34" s="265"/>
      <c r="L34" s="265"/>
      <c r="M34" s="265"/>
      <c r="N34" s="265"/>
      <c r="O34" s="265"/>
      <c r="P34" s="265"/>
      <c r="Q34" s="265"/>
      <c r="R34" s="265"/>
      <c r="S34" s="265"/>
      <c r="T34" s="179"/>
      <c r="U34" s="184" t="str">
        <f>IF(Sheet1!G18="พบ","R","£")</f>
        <v>£</v>
      </c>
      <c r="V34" s="181"/>
      <c r="W34" s="182" t="s">
        <v>241</v>
      </c>
      <c r="X34" s="181"/>
      <c r="Y34" s="181"/>
      <c r="Z34" s="180"/>
      <c r="AA34" s="181"/>
      <c r="AB34" s="184" t="str">
        <f>IF(Sheet1!G18="ไม่พบ","R","£")</f>
        <v>£</v>
      </c>
      <c r="AC34" s="181"/>
      <c r="AD34" s="182" t="s">
        <v>240</v>
      </c>
      <c r="AE34" s="181"/>
      <c r="AF34" s="181"/>
      <c r="AG34" s="181"/>
      <c r="AH34" s="181"/>
      <c r="AI34" s="181"/>
      <c r="AJ34" s="183"/>
      <c r="AK34" s="138"/>
      <c r="AL34" s="138"/>
      <c r="AM34" s="138"/>
      <c r="AN34" s="138"/>
      <c r="AO34" s="138"/>
      <c r="AP34" s="138"/>
      <c r="AQ34" s="138"/>
    </row>
    <row r="35" spans="1:43" ht="64.5" hidden="1" customHeight="1">
      <c r="A35" s="253" t="str">
        <f>IF(Y12=0,"ซ่อนช่อง","คู่สมรสจำเลยที่ 4")</f>
        <v>ซ่อนช่อง</v>
      </c>
      <c r="B35" s="253"/>
      <c r="C35" s="253"/>
      <c r="D35" s="253"/>
      <c r="E35" s="253"/>
      <c r="F35" s="253"/>
      <c r="G35" s="265" t="s">
        <v>235</v>
      </c>
      <c r="H35" s="265"/>
      <c r="I35" s="265"/>
      <c r="J35" s="265"/>
      <c r="K35" s="265"/>
      <c r="L35" s="265"/>
      <c r="M35" s="265"/>
      <c r="N35" s="265"/>
      <c r="O35" s="265"/>
      <c r="P35" s="265"/>
      <c r="Q35" s="265"/>
      <c r="R35" s="265"/>
      <c r="S35" s="265"/>
      <c r="T35" s="266" t="e">
        <f>VLOOKUP(A35,Sheet1!A11:G31,4,0)</f>
        <v>#N/A</v>
      </c>
      <c r="U35" s="266"/>
      <c r="V35" s="266"/>
      <c r="W35" s="266"/>
      <c r="X35" s="263" t="e">
        <f>IF(OR(T35="ไม่พบ",T35="-"),"-",VLOOKUP(A35,Sheet1!A11:G31,5,0))</f>
        <v>#N/A</v>
      </c>
      <c r="Y35" s="263"/>
      <c r="Z35" s="263"/>
      <c r="AA35" s="263"/>
      <c r="AB35" s="263"/>
      <c r="AC35" s="263"/>
      <c r="AD35" s="263"/>
      <c r="AE35" s="263"/>
      <c r="AF35" s="263"/>
      <c r="AG35" s="263"/>
      <c r="AH35" s="263"/>
      <c r="AI35" s="263"/>
      <c r="AJ35" s="263"/>
      <c r="AK35" s="138"/>
      <c r="AL35" s="138"/>
      <c r="AM35" s="138"/>
      <c r="AN35" s="138"/>
      <c r="AO35" s="138"/>
      <c r="AP35" s="138"/>
      <c r="AQ35" s="138"/>
    </row>
    <row r="36" spans="1:43" ht="21.75" hidden="1" customHeight="1">
      <c r="A36" s="253"/>
      <c r="B36" s="253"/>
      <c r="C36" s="253"/>
      <c r="D36" s="253"/>
      <c r="E36" s="253"/>
      <c r="F36" s="253"/>
      <c r="G36" s="265" t="s">
        <v>263</v>
      </c>
      <c r="H36" s="265"/>
      <c r="I36" s="265"/>
      <c r="J36" s="265"/>
      <c r="K36" s="265"/>
      <c r="L36" s="265"/>
      <c r="M36" s="265"/>
      <c r="N36" s="265"/>
      <c r="O36" s="265"/>
      <c r="P36" s="265"/>
      <c r="Q36" s="265"/>
      <c r="R36" s="265"/>
      <c r="S36" s="265"/>
      <c r="T36" s="179"/>
      <c r="U36" s="184" t="str">
        <f>IF(Sheet1!G19="พบ","R","£")</f>
        <v>£</v>
      </c>
      <c r="V36" s="181"/>
      <c r="W36" s="182" t="s">
        <v>241</v>
      </c>
      <c r="X36" s="181"/>
      <c r="Y36" s="181"/>
      <c r="Z36" s="180"/>
      <c r="AA36" s="181"/>
      <c r="AB36" s="184" t="str">
        <f>IF(Sheet1!G19="ไม่พบ","R","£")</f>
        <v>£</v>
      </c>
      <c r="AC36" s="181"/>
      <c r="AD36" s="182" t="s">
        <v>240</v>
      </c>
      <c r="AE36" s="181"/>
      <c r="AF36" s="181"/>
      <c r="AG36" s="181"/>
      <c r="AH36" s="181"/>
      <c r="AI36" s="181"/>
      <c r="AJ36" s="183"/>
      <c r="AK36" s="138"/>
      <c r="AL36" s="138"/>
      <c r="AM36" s="138"/>
      <c r="AN36" s="138"/>
      <c r="AO36" s="138"/>
      <c r="AP36" s="138"/>
      <c r="AQ36" s="138"/>
    </row>
    <row r="37" spans="1:43" ht="64.5" hidden="1" customHeight="1">
      <c r="A37" s="253" t="str">
        <f>IF(F13=0,"ซ่อนช่อง","จำเลยที่ 5")</f>
        <v>ซ่อนช่อง</v>
      </c>
      <c r="B37" s="253"/>
      <c r="C37" s="253"/>
      <c r="D37" s="253"/>
      <c r="E37" s="253"/>
      <c r="F37" s="253"/>
      <c r="G37" s="265" t="s">
        <v>235</v>
      </c>
      <c r="H37" s="265"/>
      <c r="I37" s="265"/>
      <c r="J37" s="265"/>
      <c r="K37" s="265"/>
      <c r="L37" s="265"/>
      <c r="M37" s="265"/>
      <c r="N37" s="265"/>
      <c r="O37" s="265"/>
      <c r="P37" s="265"/>
      <c r="Q37" s="265"/>
      <c r="R37" s="265"/>
      <c r="S37" s="265"/>
      <c r="T37" s="266" t="e">
        <f>VLOOKUP(A37,Sheet1!A11:G31,4,0)</f>
        <v>#N/A</v>
      </c>
      <c r="U37" s="266"/>
      <c r="V37" s="266"/>
      <c r="W37" s="266"/>
      <c r="X37" s="263" t="e">
        <f>IF(OR(T37="ไม่พบ",T37="-"),"-",VLOOKUP(A37,Sheet1!A11:G31,5,0))</f>
        <v>#N/A</v>
      </c>
      <c r="Y37" s="263"/>
      <c r="Z37" s="263"/>
      <c r="AA37" s="263"/>
      <c r="AB37" s="263"/>
      <c r="AC37" s="263"/>
      <c r="AD37" s="263"/>
      <c r="AE37" s="263"/>
      <c r="AF37" s="263"/>
      <c r="AG37" s="263"/>
      <c r="AH37" s="263"/>
      <c r="AI37" s="263"/>
      <c r="AJ37" s="263"/>
      <c r="AK37" s="138"/>
      <c r="AL37" s="138"/>
      <c r="AM37" s="138"/>
      <c r="AN37" s="138"/>
      <c r="AO37" s="138"/>
      <c r="AP37" s="138"/>
      <c r="AQ37" s="138"/>
    </row>
    <row r="38" spans="1:43" ht="21.75" hidden="1" customHeight="1">
      <c r="A38" s="253"/>
      <c r="B38" s="253"/>
      <c r="C38" s="253"/>
      <c r="D38" s="253"/>
      <c r="E38" s="253"/>
      <c r="F38" s="253"/>
      <c r="G38" s="265" t="s">
        <v>263</v>
      </c>
      <c r="H38" s="265"/>
      <c r="I38" s="265"/>
      <c r="J38" s="265"/>
      <c r="K38" s="265"/>
      <c r="L38" s="265"/>
      <c r="M38" s="265"/>
      <c r="N38" s="265"/>
      <c r="O38" s="265"/>
      <c r="P38" s="265"/>
      <c r="Q38" s="265"/>
      <c r="R38" s="265"/>
      <c r="S38" s="265"/>
      <c r="T38" s="179"/>
      <c r="U38" s="184" t="str">
        <f>IF(Sheet1!G20="พบ","R","£")</f>
        <v>£</v>
      </c>
      <c r="V38" s="181"/>
      <c r="W38" s="182" t="s">
        <v>241</v>
      </c>
      <c r="X38" s="181"/>
      <c r="Y38" s="181"/>
      <c r="Z38" s="180"/>
      <c r="AA38" s="181"/>
      <c r="AB38" s="184" t="str">
        <f>IF(Sheet1!G20="ไม่พบ","R","£")</f>
        <v>£</v>
      </c>
      <c r="AC38" s="181"/>
      <c r="AD38" s="182" t="s">
        <v>240</v>
      </c>
      <c r="AE38" s="181"/>
      <c r="AF38" s="181"/>
      <c r="AG38" s="181"/>
      <c r="AH38" s="181"/>
      <c r="AI38" s="181"/>
      <c r="AJ38" s="183"/>
      <c r="AK38" s="138"/>
      <c r="AL38" s="138"/>
      <c r="AM38" s="138"/>
      <c r="AN38" s="138"/>
      <c r="AO38" s="138"/>
      <c r="AP38" s="138"/>
      <c r="AQ38" s="138"/>
    </row>
    <row r="39" spans="1:43" ht="64.5" hidden="1" customHeight="1">
      <c r="A39" s="253" t="str">
        <f>IF(Y13=0,"ซ่อนช่อง","คู่สมรสจำเลยที่ 5")</f>
        <v>ซ่อนช่อง</v>
      </c>
      <c r="B39" s="253"/>
      <c r="C39" s="253"/>
      <c r="D39" s="253"/>
      <c r="E39" s="253"/>
      <c r="F39" s="253"/>
      <c r="G39" s="265" t="s">
        <v>235</v>
      </c>
      <c r="H39" s="265"/>
      <c r="I39" s="265"/>
      <c r="J39" s="265"/>
      <c r="K39" s="265"/>
      <c r="L39" s="265"/>
      <c r="M39" s="265"/>
      <c r="N39" s="265"/>
      <c r="O39" s="265"/>
      <c r="P39" s="265"/>
      <c r="Q39" s="265"/>
      <c r="R39" s="265"/>
      <c r="S39" s="265"/>
      <c r="T39" s="266" t="e">
        <f>VLOOKUP(A39,Sheet1!A11:G31,4,0)</f>
        <v>#N/A</v>
      </c>
      <c r="U39" s="266"/>
      <c r="V39" s="266"/>
      <c r="W39" s="266"/>
      <c r="X39" s="263" t="e">
        <f>IF(OR(T39="ไม่พบ",T39="-"),"-",VLOOKUP(A39,Sheet1!A11:G31,5,0))</f>
        <v>#N/A</v>
      </c>
      <c r="Y39" s="263"/>
      <c r="Z39" s="263"/>
      <c r="AA39" s="263"/>
      <c r="AB39" s="263"/>
      <c r="AC39" s="263"/>
      <c r="AD39" s="263"/>
      <c r="AE39" s="263"/>
      <c r="AF39" s="263"/>
      <c r="AG39" s="263"/>
      <c r="AH39" s="263"/>
      <c r="AI39" s="263"/>
      <c r="AJ39" s="263"/>
      <c r="AK39" s="138"/>
      <c r="AL39" s="138"/>
      <c r="AM39" s="138"/>
      <c r="AN39" s="138"/>
      <c r="AO39" s="138"/>
      <c r="AP39" s="138"/>
      <c r="AQ39" s="138"/>
    </row>
    <row r="40" spans="1:43" ht="21.75" hidden="1" customHeight="1">
      <c r="A40" s="253"/>
      <c r="B40" s="253"/>
      <c r="C40" s="253"/>
      <c r="D40" s="253"/>
      <c r="E40" s="253"/>
      <c r="F40" s="253"/>
      <c r="G40" s="265" t="s">
        <v>263</v>
      </c>
      <c r="H40" s="265"/>
      <c r="I40" s="265"/>
      <c r="J40" s="265"/>
      <c r="K40" s="265"/>
      <c r="L40" s="265"/>
      <c r="M40" s="265"/>
      <c r="N40" s="265"/>
      <c r="O40" s="265"/>
      <c r="P40" s="265"/>
      <c r="Q40" s="265"/>
      <c r="R40" s="265"/>
      <c r="S40" s="265"/>
      <c r="T40" s="179"/>
      <c r="U40" s="184" t="str">
        <f>IF(Sheet1!G21="พบ","R","£")</f>
        <v>£</v>
      </c>
      <c r="V40" s="181"/>
      <c r="W40" s="182" t="s">
        <v>241</v>
      </c>
      <c r="X40" s="181"/>
      <c r="Y40" s="181"/>
      <c r="Z40" s="180"/>
      <c r="AA40" s="181"/>
      <c r="AB40" s="184" t="str">
        <f>IF(Sheet1!G21="ไม่พบ","R","£")</f>
        <v>£</v>
      </c>
      <c r="AC40" s="181"/>
      <c r="AD40" s="182" t="s">
        <v>240</v>
      </c>
      <c r="AE40" s="181"/>
      <c r="AF40" s="181"/>
      <c r="AG40" s="181"/>
      <c r="AH40" s="181"/>
      <c r="AI40" s="181"/>
      <c r="AJ40" s="183"/>
      <c r="AK40" s="138"/>
      <c r="AL40" s="138"/>
      <c r="AM40" s="138"/>
      <c r="AN40" s="138"/>
      <c r="AO40" s="138"/>
      <c r="AP40" s="138"/>
      <c r="AQ40" s="138"/>
    </row>
    <row r="41" spans="1:43" ht="64.5" hidden="1" customHeight="1">
      <c r="A41" s="253" t="str">
        <f>IF(F14=0,"ซ่อนช่อง","จำเลยที่ 6")</f>
        <v>ซ่อนช่อง</v>
      </c>
      <c r="B41" s="253"/>
      <c r="C41" s="253"/>
      <c r="D41" s="253"/>
      <c r="E41" s="253"/>
      <c r="F41" s="253"/>
      <c r="G41" s="265" t="s">
        <v>235</v>
      </c>
      <c r="H41" s="265"/>
      <c r="I41" s="265"/>
      <c r="J41" s="265"/>
      <c r="K41" s="265"/>
      <c r="L41" s="265"/>
      <c r="M41" s="265"/>
      <c r="N41" s="265"/>
      <c r="O41" s="265"/>
      <c r="P41" s="265"/>
      <c r="Q41" s="265"/>
      <c r="R41" s="265"/>
      <c r="S41" s="265"/>
      <c r="T41" s="266" t="e">
        <f>VLOOKUP(A41,Sheet1!A11:G31,4,0)</f>
        <v>#N/A</v>
      </c>
      <c r="U41" s="266"/>
      <c r="V41" s="266"/>
      <c r="W41" s="266"/>
      <c r="X41" s="263" t="e">
        <f>IF(OR(T41="ไม่พบ",T41="-"),"-",VLOOKUP(A41,Sheet1!A11:G31,5,0))</f>
        <v>#N/A</v>
      </c>
      <c r="Y41" s="263"/>
      <c r="Z41" s="263"/>
      <c r="AA41" s="263"/>
      <c r="AB41" s="263"/>
      <c r="AC41" s="263"/>
      <c r="AD41" s="263"/>
      <c r="AE41" s="263"/>
      <c r="AF41" s="263"/>
      <c r="AG41" s="263"/>
      <c r="AH41" s="263"/>
      <c r="AI41" s="263"/>
      <c r="AJ41" s="263"/>
      <c r="AK41" s="138"/>
      <c r="AL41" s="138"/>
      <c r="AM41" s="138"/>
      <c r="AN41" s="138"/>
      <c r="AO41" s="138"/>
      <c r="AP41" s="138"/>
      <c r="AQ41" s="138"/>
    </row>
    <row r="42" spans="1:43" ht="21.75" hidden="1" customHeight="1">
      <c r="A42" s="253"/>
      <c r="B42" s="253"/>
      <c r="C42" s="253"/>
      <c r="D42" s="253"/>
      <c r="E42" s="253"/>
      <c r="F42" s="253"/>
      <c r="G42" s="265" t="s">
        <v>263</v>
      </c>
      <c r="H42" s="265"/>
      <c r="I42" s="265"/>
      <c r="J42" s="265"/>
      <c r="K42" s="265"/>
      <c r="L42" s="265"/>
      <c r="M42" s="265"/>
      <c r="N42" s="265"/>
      <c r="O42" s="265"/>
      <c r="P42" s="265"/>
      <c r="Q42" s="265"/>
      <c r="R42" s="265"/>
      <c r="S42" s="265"/>
      <c r="T42" s="179"/>
      <c r="U42" s="184" t="str">
        <f>IF(Sheet1!G22="พบ","R","£")</f>
        <v>£</v>
      </c>
      <c r="V42" s="181"/>
      <c r="W42" s="182" t="s">
        <v>241</v>
      </c>
      <c r="X42" s="181"/>
      <c r="Y42" s="181"/>
      <c r="Z42" s="180"/>
      <c r="AA42" s="181"/>
      <c r="AB42" s="184" t="str">
        <f>IF(Sheet1!G22="ไม่พบ","R","£")</f>
        <v>£</v>
      </c>
      <c r="AC42" s="181"/>
      <c r="AD42" s="182" t="s">
        <v>240</v>
      </c>
      <c r="AE42" s="181"/>
      <c r="AF42" s="181"/>
      <c r="AG42" s="181"/>
      <c r="AH42" s="181"/>
      <c r="AI42" s="181"/>
      <c r="AJ42" s="183"/>
      <c r="AK42" s="138"/>
      <c r="AL42" s="138"/>
      <c r="AM42" s="138"/>
      <c r="AN42" s="138"/>
      <c r="AO42" s="138"/>
      <c r="AP42" s="138"/>
      <c r="AQ42" s="138"/>
    </row>
    <row r="43" spans="1:43" ht="64.5" hidden="1" customHeight="1">
      <c r="A43" s="253" t="str">
        <f>IF(Y14=0,"ซ่อนช่อง","คู่สมรสจำเลยที่ 6")</f>
        <v>ซ่อนช่อง</v>
      </c>
      <c r="B43" s="253"/>
      <c r="C43" s="253"/>
      <c r="D43" s="253"/>
      <c r="E43" s="253"/>
      <c r="F43" s="253"/>
      <c r="G43" s="265" t="s">
        <v>235</v>
      </c>
      <c r="H43" s="265"/>
      <c r="I43" s="265"/>
      <c r="J43" s="265"/>
      <c r="K43" s="265"/>
      <c r="L43" s="265"/>
      <c r="M43" s="265"/>
      <c r="N43" s="265"/>
      <c r="O43" s="265"/>
      <c r="P43" s="265"/>
      <c r="Q43" s="265"/>
      <c r="R43" s="265"/>
      <c r="S43" s="265"/>
      <c r="T43" s="266" t="e">
        <f>VLOOKUP(A43,Sheet1!A11:G31,4,0)</f>
        <v>#N/A</v>
      </c>
      <c r="U43" s="266"/>
      <c r="V43" s="266"/>
      <c r="W43" s="266"/>
      <c r="X43" s="263" t="e">
        <f>IF(OR(T43="ไม่พบ",T43="-"),"-",VLOOKUP(A43,Sheet1!A11:G31,5,0))</f>
        <v>#N/A</v>
      </c>
      <c r="Y43" s="263"/>
      <c r="Z43" s="263"/>
      <c r="AA43" s="263"/>
      <c r="AB43" s="263"/>
      <c r="AC43" s="263"/>
      <c r="AD43" s="263"/>
      <c r="AE43" s="263"/>
      <c r="AF43" s="263"/>
      <c r="AG43" s="263"/>
      <c r="AH43" s="263"/>
      <c r="AI43" s="263"/>
      <c r="AJ43" s="263"/>
      <c r="AK43" s="138"/>
      <c r="AL43" s="138"/>
      <c r="AM43" s="138"/>
      <c r="AN43" s="138"/>
      <c r="AO43" s="138"/>
      <c r="AP43" s="138"/>
      <c r="AQ43" s="138"/>
    </row>
    <row r="44" spans="1:43" ht="21.75" hidden="1" customHeight="1">
      <c r="A44" s="253"/>
      <c r="B44" s="253"/>
      <c r="C44" s="253"/>
      <c r="D44" s="253"/>
      <c r="E44" s="253"/>
      <c r="F44" s="253"/>
      <c r="G44" s="265" t="s">
        <v>263</v>
      </c>
      <c r="H44" s="265"/>
      <c r="I44" s="265"/>
      <c r="J44" s="265"/>
      <c r="K44" s="265"/>
      <c r="L44" s="265"/>
      <c r="M44" s="265"/>
      <c r="N44" s="265"/>
      <c r="O44" s="265"/>
      <c r="P44" s="265"/>
      <c r="Q44" s="265"/>
      <c r="R44" s="265"/>
      <c r="S44" s="265"/>
      <c r="T44" s="179"/>
      <c r="U44" s="184" t="str">
        <f>IF(Sheet1!G23="พบ","R","£")</f>
        <v>£</v>
      </c>
      <c r="V44" s="181"/>
      <c r="W44" s="182" t="s">
        <v>241</v>
      </c>
      <c r="X44" s="181"/>
      <c r="Y44" s="181"/>
      <c r="Z44" s="180"/>
      <c r="AA44" s="181"/>
      <c r="AB44" s="184" t="str">
        <f>IF(Sheet1!G23="ไม่พบ","R","£")</f>
        <v>£</v>
      </c>
      <c r="AC44" s="181"/>
      <c r="AD44" s="182" t="s">
        <v>240</v>
      </c>
      <c r="AE44" s="181"/>
      <c r="AF44" s="181"/>
      <c r="AG44" s="181"/>
      <c r="AH44" s="181"/>
      <c r="AI44" s="181"/>
      <c r="AJ44" s="183"/>
      <c r="AK44" s="138"/>
      <c r="AL44" s="138"/>
      <c r="AM44" s="138"/>
      <c r="AN44" s="138"/>
      <c r="AO44" s="138"/>
      <c r="AP44" s="138"/>
      <c r="AQ44" s="138"/>
    </row>
    <row r="45" spans="1:43" ht="64.5" hidden="1" customHeight="1">
      <c r="A45" s="253" t="str">
        <f>IF(F15=0,"ซ่อนช่อง","จำเลยที่ 7")</f>
        <v>ซ่อนช่อง</v>
      </c>
      <c r="B45" s="253"/>
      <c r="C45" s="253"/>
      <c r="D45" s="253"/>
      <c r="E45" s="253"/>
      <c r="F45" s="253"/>
      <c r="G45" s="265" t="s">
        <v>235</v>
      </c>
      <c r="H45" s="265"/>
      <c r="I45" s="265"/>
      <c r="J45" s="265"/>
      <c r="K45" s="265"/>
      <c r="L45" s="265"/>
      <c r="M45" s="265"/>
      <c r="N45" s="265"/>
      <c r="O45" s="265"/>
      <c r="P45" s="265"/>
      <c r="Q45" s="265"/>
      <c r="R45" s="265"/>
      <c r="S45" s="265"/>
      <c r="T45" s="266" t="e">
        <f>VLOOKUP(A45,Sheet1!A11:G31,4,0)</f>
        <v>#N/A</v>
      </c>
      <c r="U45" s="266"/>
      <c r="V45" s="266"/>
      <c r="W45" s="266"/>
      <c r="X45" s="263" t="e">
        <f>IF(OR(T45="ไม่พบ",T45="-"),"-",VLOOKUP(A45,Sheet1!A11:G31,5,0))</f>
        <v>#N/A</v>
      </c>
      <c r="Y45" s="263"/>
      <c r="Z45" s="263"/>
      <c r="AA45" s="263"/>
      <c r="AB45" s="263"/>
      <c r="AC45" s="263"/>
      <c r="AD45" s="263"/>
      <c r="AE45" s="263"/>
      <c r="AF45" s="263"/>
      <c r="AG45" s="263"/>
      <c r="AH45" s="263"/>
      <c r="AI45" s="263"/>
      <c r="AJ45" s="263"/>
      <c r="AK45" s="138"/>
      <c r="AL45" s="138"/>
      <c r="AM45" s="138"/>
      <c r="AN45" s="138"/>
      <c r="AO45" s="138"/>
      <c r="AP45" s="138"/>
      <c r="AQ45" s="138"/>
    </row>
    <row r="46" spans="1:43" ht="21.75" hidden="1" customHeight="1">
      <c r="A46" s="253"/>
      <c r="B46" s="253"/>
      <c r="C46" s="253"/>
      <c r="D46" s="253"/>
      <c r="E46" s="253"/>
      <c r="F46" s="253"/>
      <c r="G46" s="265" t="s">
        <v>263</v>
      </c>
      <c r="H46" s="265"/>
      <c r="I46" s="265"/>
      <c r="J46" s="265"/>
      <c r="K46" s="265"/>
      <c r="L46" s="265"/>
      <c r="M46" s="265"/>
      <c r="N46" s="265"/>
      <c r="O46" s="265"/>
      <c r="P46" s="265"/>
      <c r="Q46" s="265"/>
      <c r="R46" s="265"/>
      <c r="S46" s="265"/>
      <c r="T46" s="179"/>
      <c r="U46" s="184" t="str">
        <f>IF(Sheet1!G24="พบ","R","£")</f>
        <v>£</v>
      </c>
      <c r="V46" s="181"/>
      <c r="W46" s="182" t="s">
        <v>241</v>
      </c>
      <c r="X46" s="181"/>
      <c r="Y46" s="181"/>
      <c r="Z46" s="180"/>
      <c r="AA46" s="181"/>
      <c r="AB46" s="184" t="str">
        <f>IF(Sheet1!G24="ไม่พบ","R","£")</f>
        <v>£</v>
      </c>
      <c r="AC46" s="181"/>
      <c r="AD46" s="182" t="s">
        <v>240</v>
      </c>
      <c r="AE46" s="181"/>
      <c r="AF46" s="181"/>
      <c r="AG46" s="181"/>
      <c r="AH46" s="181"/>
      <c r="AI46" s="181"/>
      <c r="AJ46" s="183"/>
      <c r="AK46" s="138"/>
      <c r="AL46" s="138"/>
      <c r="AM46" s="138"/>
      <c r="AN46" s="138"/>
      <c r="AO46" s="138"/>
      <c r="AP46" s="138"/>
      <c r="AQ46" s="138"/>
    </row>
    <row r="47" spans="1:43" ht="64.5" hidden="1" customHeight="1">
      <c r="A47" s="253" t="str">
        <f>IF(Y15=0,"ซ่อนช่อง","คู่สมรสจำเลยที่ 7")</f>
        <v>ซ่อนช่อง</v>
      </c>
      <c r="B47" s="253"/>
      <c r="C47" s="253"/>
      <c r="D47" s="253"/>
      <c r="E47" s="253"/>
      <c r="F47" s="253"/>
      <c r="G47" s="265" t="s">
        <v>235</v>
      </c>
      <c r="H47" s="265"/>
      <c r="I47" s="265"/>
      <c r="J47" s="265"/>
      <c r="K47" s="265"/>
      <c r="L47" s="265"/>
      <c r="M47" s="265"/>
      <c r="N47" s="265"/>
      <c r="O47" s="265"/>
      <c r="P47" s="265"/>
      <c r="Q47" s="265"/>
      <c r="R47" s="265"/>
      <c r="S47" s="265"/>
      <c r="T47" s="266" t="e">
        <f>VLOOKUP(A47,Sheet1!A11:G31,4,0)</f>
        <v>#N/A</v>
      </c>
      <c r="U47" s="266"/>
      <c r="V47" s="266"/>
      <c r="W47" s="266"/>
      <c r="X47" s="263" t="e">
        <f>IF(OR(T47="ไม่พบ",T47="-"),"-",VLOOKUP(A47,Sheet1!A11:G31,5,0))</f>
        <v>#N/A</v>
      </c>
      <c r="Y47" s="263"/>
      <c r="Z47" s="263"/>
      <c r="AA47" s="263"/>
      <c r="AB47" s="263"/>
      <c r="AC47" s="263"/>
      <c r="AD47" s="263"/>
      <c r="AE47" s="263"/>
      <c r="AF47" s="263"/>
      <c r="AG47" s="263"/>
      <c r="AH47" s="263"/>
      <c r="AI47" s="263"/>
      <c r="AJ47" s="263"/>
      <c r="AK47" s="138"/>
      <c r="AL47" s="138"/>
      <c r="AM47" s="138"/>
      <c r="AN47" s="138"/>
      <c r="AO47" s="138"/>
      <c r="AP47" s="138"/>
      <c r="AQ47" s="138"/>
    </row>
    <row r="48" spans="1:43" ht="21.75" hidden="1" customHeight="1">
      <c r="A48" s="253"/>
      <c r="B48" s="253"/>
      <c r="C48" s="253"/>
      <c r="D48" s="253"/>
      <c r="E48" s="253"/>
      <c r="F48" s="253"/>
      <c r="G48" s="265" t="s">
        <v>263</v>
      </c>
      <c r="H48" s="265"/>
      <c r="I48" s="265"/>
      <c r="J48" s="265"/>
      <c r="K48" s="265"/>
      <c r="L48" s="265"/>
      <c r="M48" s="265"/>
      <c r="N48" s="265"/>
      <c r="O48" s="265"/>
      <c r="P48" s="265"/>
      <c r="Q48" s="265"/>
      <c r="R48" s="265"/>
      <c r="S48" s="265"/>
      <c r="T48" s="179"/>
      <c r="U48" s="184" t="str">
        <f>IF(Sheet1!G25="พบ","R","£")</f>
        <v>£</v>
      </c>
      <c r="V48" s="181"/>
      <c r="W48" s="182" t="s">
        <v>241</v>
      </c>
      <c r="X48" s="181"/>
      <c r="Y48" s="181"/>
      <c r="Z48" s="180"/>
      <c r="AA48" s="181"/>
      <c r="AB48" s="184" t="str">
        <f>IF(Sheet1!G25="ไม่พบ","R","£")</f>
        <v>£</v>
      </c>
      <c r="AC48" s="181"/>
      <c r="AD48" s="182" t="s">
        <v>240</v>
      </c>
      <c r="AE48" s="181"/>
      <c r="AF48" s="181"/>
      <c r="AG48" s="181"/>
      <c r="AH48" s="181"/>
      <c r="AI48" s="181"/>
      <c r="AJ48" s="183"/>
      <c r="AK48" s="138"/>
      <c r="AL48" s="138"/>
      <c r="AM48" s="138"/>
      <c r="AN48" s="138"/>
      <c r="AO48" s="138"/>
      <c r="AP48" s="138"/>
      <c r="AQ48" s="138"/>
    </row>
    <row r="49" spans="1:43" ht="64.5" hidden="1" customHeight="1">
      <c r="A49" s="253" t="str">
        <f>IF(F16=0,"ซ่อนช่อง","จำเลยที่ 8")</f>
        <v>ซ่อนช่อง</v>
      </c>
      <c r="B49" s="253"/>
      <c r="C49" s="253"/>
      <c r="D49" s="253"/>
      <c r="E49" s="253"/>
      <c r="F49" s="253"/>
      <c r="G49" s="265" t="s">
        <v>235</v>
      </c>
      <c r="H49" s="265"/>
      <c r="I49" s="265"/>
      <c r="J49" s="265"/>
      <c r="K49" s="265"/>
      <c r="L49" s="265"/>
      <c r="M49" s="265"/>
      <c r="N49" s="265"/>
      <c r="O49" s="265"/>
      <c r="P49" s="265"/>
      <c r="Q49" s="265"/>
      <c r="R49" s="265"/>
      <c r="S49" s="265"/>
      <c r="T49" s="266" t="e">
        <f>VLOOKUP(A49,Sheet1!A11:G31,4,0)</f>
        <v>#N/A</v>
      </c>
      <c r="U49" s="266"/>
      <c r="V49" s="266"/>
      <c r="W49" s="266"/>
      <c r="X49" s="263" t="e">
        <f>IF(OR(T49="ไม่พบ",T49="-"),"-",VLOOKUP(A49,Sheet1!A11:G31,5,0))</f>
        <v>#N/A</v>
      </c>
      <c r="Y49" s="263"/>
      <c r="Z49" s="263"/>
      <c r="AA49" s="263"/>
      <c r="AB49" s="263"/>
      <c r="AC49" s="263"/>
      <c r="AD49" s="263"/>
      <c r="AE49" s="263"/>
      <c r="AF49" s="263"/>
      <c r="AG49" s="263"/>
      <c r="AH49" s="263"/>
      <c r="AI49" s="263"/>
      <c r="AJ49" s="263"/>
      <c r="AK49" s="138"/>
      <c r="AL49" s="138"/>
      <c r="AM49" s="138"/>
      <c r="AN49" s="138"/>
      <c r="AO49" s="138"/>
      <c r="AP49" s="138"/>
      <c r="AQ49" s="138"/>
    </row>
    <row r="50" spans="1:43" ht="21.75" hidden="1" customHeight="1">
      <c r="A50" s="253"/>
      <c r="B50" s="253"/>
      <c r="C50" s="253"/>
      <c r="D50" s="253"/>
      <c r="E50" s="253"/>
      <c r="F50" s="253"/>
      <c r="G50" s="265" t="s">
        <v>263</v>
      </c>
      <c r="H50" s="265"/>
      <c r="I50" s="265"/>
      <c r="J50" s="265"/>
      <c r="K50" s="265"/>
      <c r="L50" s="265"/>
      <c r="M50" s="265"/>
      <c r="N50" s="265"/>
      <c r="O50" s="265"/>
      <c r="P50" s="265"/>
      <c r="Q50" s="265"/>
      <c r="R50" s="265"/>
      <c r="S50" s="265"/>
      <c r="T50" s="179"/>
      <c r="U50" s="184" t="str">
        <f>IF(Sheet1!G26="พบ","R","£")</f>
        <v>£</v>
      </c>
      <c r="V50" s="181"/>
      <c r="W50" s="182" t="s">
        <v>241</v>
      </c>
      <c r="X50" s="181"/>
      <c r="Y50" s="181"/>
      <c r="Z50" s="180"/>
      <c r="AA50" s="181"/>
      <c r="AB50" s="184" t="str">
        <f>IF(Sheet1!G26="ไม่พบ","R","£")</f>
        <v>£</v>
      </c>
      <c r="AC50" s="181"/>
      <c r="AD50" s="182" t="s">
        <v>240</v>
      </c>
      <c r="AE50" s="181"/>
      <c r="AF50" s="181"/>
      <c r="AG50" s="181"/>
      <c r="AH50" s="181"/>
      <c r="AI50" s="181"/>
      <c r="AJ50" s="183"/>
      <c r="AK50" s="138"/>
      <c r="AL50" s="138"/>
      <c r="AM50" s="138"/>
      <c r="AN50" s="138"/>
      <c r="AO50" s="138"/>
      <c r="AP50" s="138"/>
      <c r="AQ50" s="138"/>
    </row>
    <row r="51" spans="1:43" ht="64.5" hidden="1" customHeight="1">
      <c r="A51" s="253" t="str">
        <f>IF(Y16=0,"ซ่อนช่อง","คู่สมรสจำเลยที่ 8")</f>
        <v>ซ่อนช่อง</v>
      </c>
      <c r="B51" s="253"/>
      <c r="C51" s="253"/>
      <c r="D51" s="253"/>
      <c r="E51" s="253"/>
      <c r="F51" s="253"/>
      <c r="G51" s="265" t="s">
        <v>235</v>
      </c>
      <c r="H51" s="265"/>
      <c r="I51" s="265"/>
      <c r="J51" s="265"/>
      <c r="K51" s="265"/>
      <c r="L51" s="265"/>
      <c r="M51" s="265"/>
      <c r="N51" s="265"/>
      <c r="O51" s="265"/>
      <c r="P51" s="265"/>
      <c r="Q51" s="265"/>
      <c r="R51" s="265"/>
      <c r="S51" s="265"/>
      <c r="T51" s="266" t="e">
        <f>VLOOKUP(A51,Sheet1!A11:G31,4,0)</f>
        <v>#N/A</v>
      </c>
      <c r="U51" s="266"/>
      <c r="V51" s="266"/>
      <c r="W51" s="266"/>
      <c r="X51" s="263" t="e">
        <f>IF(OR(T51="ไม่พบ",T51="-"),"-",VLOOKUP(A51,Sheet1!A11:G31,5,0))</f>
        <v>#N/A</v>
      </c>
      <c r="Y51" s="263"/>
      <c r="Z51" s="263"/>
      <c r="AA51" s="263"/>
      <c r="AB51" s="263"/>
      <c r="AC51" s="263"/>
      <c r="AD51" s="263"/>
      <c r="AE51" s="263"/>
      <c r="AF51" s="263"/>
      <c r="AG51" s="263"/>
      <c r="AH51" s="263"/>
      <c r="AI51" s="263"/>
      <c r="AJ51" s="263"/>
      <c r="AK51" s="138"/>
      <c r="AL51" s="138"/>
      <c r="AM51" s="138"/>
      <c r="AN51" s="138"/>
      <c r="AO51" s="138"/>
      <c r="AP51" s="138"/>
      <c r="AQ51" s="138"/>
    </row>
    <row r="52" spans="1:43" ht="21.75" hidden="1" customHeight="1">
      <c r="A52" s="253"/>
      <c r="B52" s="253"/>
      <c r="C52" s="253"/>
      <c r="D52" s="253"/>
      <c r="E52" s="253"/>
      <c r="F52" s="253"/>
      <c r="G52" s="265" t="s">
        <v>263</v>
      </c>
      <c r="H52" s="265"/>
      <c r="I52" s="265"/>
      <c r="J52" s="265"/>
      <c r="K52" s="265"/>
      <c r="L52" s="265"/>
      <c r="M52" s="265"/>
      <c r="N52" s="265"/>
      <c r="O52" s="265"/>
      <c r="P52" s="265"/>
      <c r="Q52" s="265"/>
      <c r="R52" s="265"/>
      <c r="S52" s="265"/>
      <c r="T52" s="179"/>
      <c r="U52" s="184" t="str">
        <f>IF(Sheet1!G27="พบ","R","£")</f>
        <v>£</v>
      </c>
      <c r="V52" s="181"/>
      <c r="W52" s="182" t="s">
        <v>241</v>
      </c>
      <c r="X52" s="181"/>
      <c r="Y52" s="181"/>
      <c r="Z52" s="180"/>
      <c r="AA52" s="181"/>
      <c r="AB52" s="184" t="str">
        <f>IF(Sheet1!G27="ไม่พบ","R","£")</f>
        <v>£</v>
      </c>
      <c r="AC52" s="181"/>
      <c r="AD52" s="182" t="s">
        <v>240</v>
      </c>
      <c r="AE52" s="181"/>
      <c r="AF52" s="181"/>
      <c r="AG52" s="181"/>
      <c r="AH52" s="181"/>
      <c r="AI52" s="181"/>
      <c r="AJ52" s="183"/>
      <c r="AK52" s="138"/>
      <c r="AL52" s="138"/>
      <c r="AM52" s="138"/>
      <c r="AN52" s="138"/>
      <c r="AO52" s="138"/>
      <c r="AP52" s="138"/>
      <c r="AQ52" s="138"/>
    </row>
    <row r="53" spans="1:43" ht="64.5" hidden="1" customHeight="1">
      <c r="A53" s="253" t="str">
        <f>IF(F17=0,"ซ่อนช่อง","จำเลยที่ 9")</f>
        <v>ซ่อนช่อง</v>
      </c>
      <c r="B53" s="253"/>
      <c r="C53" s="253"/>
      <c r="D53" s="253"/>
      <c r="E53" s="253"/>
      <c r="F53" s="253"/>
      <c r="G53" s="265" t="s">
        <v>235</v>
      </c>
      <c r="H53" s="265"/>
      <c r="I53" s="265"/>
      <c r="J53" s="265"/>
      <c r="K53" s="265"/>
      <c r="L53" s="265"/>
      <c r="M53" s="265"/>
      <c r="N53" s="265"/>
      <c r="O53" s="265"/>
      <c r="P53" s="265"/>
      <c r="Q53" s="265"/>
      <c r="R53" s="265"/>
      <c r="S53" s="265"/>
      <c r="T53" s="253" t="e">
        <f>VLOOKUP(A53,Sheet1!A11:G31,4,0)</f>
        <v>#N/A</v>
      </c>
      <c r="U53" s="253"/>
      <c r="V53" s="253"/>
      <c r="W53" s="253"/>
      <c r="X53" s="279" t="e">
        <f>VLOOKUP(A53,Sheet1!A11:G31,5,0)</f>
        <v>#N/A</v>
      </c>
      <c r="Y53" s="279"/>
      <c r="Z53" s="279"/>
      <c r="AA53" s="279"/>
      <c r="AB53" s="279"/>
      <c r="AC53" s="279"/>
      <c r="AD53" s="279"/>
      <c r="AE53" s="279"/>
      <c r="AF53" s="279"/>
      <c r="AG53" s="279"/>
      <c r="AH53" s="279"/>
      <c r="AI53" s="279"/>
      <c r="AJ53" s="279"/>
      <c r="AK53" s="138"/>
      <c r="AL53" s="138"/>
      <c r="AM53" s="138"/>
      <c r="AN53" s="138"/>
      <c r="AO53" s="138"/>
      <c r="AP53" s="138"/>
      <c r="AQ53" s="138"/>
    </row>
    <row r="54" spans="1:43" ht="21.75" hidden="1" customHeight="1">
      <c r="A54" s="253"/>
      <c r="B54" s="253"/>
      <c r="C54" s="253"/>
      <c r="D54" s="253"/>
      <c r="E54" s="253"/>
      <c r="F54" s="253"/>
      <c r="G54" s="265" t="s">
        <v>263</v>
      </c>
      <c r="H54" s="265"/>
      <c r="I54" s="265"/>
      <c r="J54" s="265"/>
      <c r="K54" s="265"/>
      <c r="L54" s="265"/>
      <c r="M54" s="265"/>
      <c r="N54" s="265"/>
      <c r="O54" s="265"/>
      <c r="P54" s="265"/>
      <c r="Q54" s="265"/>
      <c r="R54" s="265"/>
      <c r="S54" s="265"/>
      <c r="T54" s="179"/>
      <c r="U54" s="184" t="str">
        <f>IF(Sheet1!G28="พบ","R","£")</f>
        <v>£</v>
      </c>
      <c r="V54" s="181"/>
      <c r="W54" s="182" t="s">
        <v>241</v>
      </c>
      <c r="X54" s="181"/>
      <c r="Y54" s="181"/>
      <c r="Z54" s="180"/>
      <c r="AA54" s="181"/>
      <c r="AB54" s="184" t="str">
        <f>IF(Sheet1!G28="ไม่พบ","R","£")</f>
        <v>£</v>
      </c>
      <c r="AC54" s="181"/>
      <c r="AD54" s="182" t="s">
        <v>240</v>
      </c>
      <c r="AE54" s="181"/>
      <c r="AF54" s="181"/>
      <c r="AG54" s="181"/>
      <c r="AH54" s="181"/>
      <c r="AI54" s="181"/>
      <c r="AJ54" s="183"/>
      <c r="AK54" s="138"/>
      <c r="AL54" s="138"/>
      <c r="AM54" s="138"/>
      <c r="AN54" s="138"/>
      <c r="AO54" s="138"/>
      <c r="AP54" s="138"/>
      <c r="AQ54" s="138"/>
    </row>
    <row r="55" spans="1:43" ht="64.5" hidden="1" customHeight="1">
      <c r="A55" s="253" t="str">
        <f>IF(Y17=0,"ซ่อนช่อง","คู่สมรสจำเลยที่ 9")</f>
        <v>ซ่อนช่อง</v>
      </c>
      <c r="B55" s="253"/>
      <c r="C55" s="253"/>
      <c r="D55" s="253"/>
      <c r="E55" s="253"/>
      <c r="F55" s="253"/>
      <c r="G55" s="265" t="s">
        <v>235</v>
      </c>
      <c r="H55" s="265"/>
      <c r="I55" s="265"/>
      <c r="J55" s="265"/>
      <c r="K55" s="265"/>
      <c r="L55" s="265"/>
      <c r="M55" s="265"/>
      <c r="N55" s="265"/>
      <c r="O55" s="265"/>
      <c r="P55" s="265"/>
      <c r="Q55" s="265"/>
      <c r="R55" s="265"/>
      <c r="S55" s="265"/>
      <c r="T55" s="253" t="e">
        <f>VLOOKUP(A55,Sheet1!A11:G31,4,0)</f>
        <v>#N/A</v>
      </c>
      <c r="U55" s="253"/>
      <c r="V55" s="253"/>
      <c r="W55" s="253"/>
      <c r="X55" s="279" t="e">
        <f>VLOOKUP(A55,Sheet1!A11:G31,5,0)</f>
        <v>#N/A</v>
      </c>
      <c r="Y55" s="279"/>
      <c r="Z55" s="279"/>
      <c r="AA55" s="279"/>
      <c r="AB55" s="279"/>
      <c r="AC55" s="279"/>
      <c r="AD55" s="279"/>
      <c r="AE55" s="279"/>
      <c r="AF55" s="279"/>
      <c r="AG55" s="279"/>
      <c r="AH55" s="279"/>
      <c r="AI55" s="279"/>
      <c r="AJ55" s="279"/>
      <c r="AK55" s="138"/>
      <c r="AL55" s="138"/>
      <c r="AM55" s="138"/>
      <c r="AN55" s="138"/>
      <c r="AO55" s="138"/>
      <c r="AP55" s="138"/>
      <c r="AQ55" s="138"/>
    </row>
    <row r="56" spans="1:43" ht="21.75" hidden="1" customHeight="1">
      <c r="A56" s="253"/>
      <c r="B56" s="253"/>
      <c r="C56" s="253"/>
      <c r="D56" s="253"/>
      <c r="E56" s="253"/>
      <c r="F56" s="253"/>
      <c r="G56" s="265" t="s">
        <v>263</v>
      </c>
      <c r="H56" s="265"/>
      <c r="I56" s="265"/>
      <c r="J56" s="265"/>
      <c r="K56" s="265"/>
      <c r="L56" s="265"/>
      <c r="M56" s="265"/>
      <c r="N56" s="265"/>
      <c r="O56" s="265"/>
      <c r="P56" s="265"/>
      <c r="Q56" s="265"/>
      <c r="R56" s="265"/>
      <c r="S56" s="265"/>
      <c r="T56" s="179"/>
      <c r="U56" s="184" t="str">
        <f>IF(Sheet1!G29="พบ","R","£")</f>
        <v>£</v>
      </c>
      <c r="V56" s="181"/>
      <c r="W56" s="182" t="s">
        <v>241</v>
      </c>
      <c r="X56" s="181"/>
      <c r="Y56" s="181"/>
      <c r="Z56" s="180"/>
      <c r="AA56" s="181"/>
      <c r="AB56" s="184" t="str">
        <f>IF(Sheet1!G29="ไม่พบ","R","£")</f>
        <v>£</v>
      </c>
      <c r="AC56" s="181"/>
      <c r="AD56" s="182" t="s">
        <v>240</v>
      </c>
      <c r="AE56" s="181"/>
      <c r="AF56" s="181"/>
      <c r="AG56" s="181"/>
      <c r="AH56" s="181"/>
      <c r="AI56" s="181"/>
      <c r="AJ56" s="183"/>
      <c r="AK56" s="138"/>
      <c r="AL56" s="138"/>
      <c r="AM56" s="138"/>
      <c r="AN56" s="138"/>
      <c r="AO56" s="138"/>
      <c r="AP56" s="138"/>
      <c r="AQ56" s="138"/>
    </row>
    <row r="57" spans="1:43" ht="64.5" hidden="1" customHeight="1">
      <c r="A57" s="253" t="str">
        <f>IF(F18=0,"ซ่อนช่อง","จำเลยที่ 10")</f>
        <v>ซ่อนช่อง</v>
      </c>
      <c r="B57" s="253"/>
      <c r="C57" s="253"/>
      <c r="D57" s="253"/>
      <c r="E57" s="253"/>
      <c r="F57" s="253"/>
      <c r="G57" s="265" t="s">
        <v>235</v>
      </c>
      <c r="H57" s="265"/>
      <c r="I57" s="265"/>
      <c r="J57" s="265"/>
      <c r="K57" s="265"/>
      <c r="L57" s="265"/>
      <c r="M57" s="265"/>
      <c r="N57" s="265"/>
      <c r="O57" s="265"/>
      <c r="P57" s="265"/>
      <c r="Q57" s="265"/>
      <c r="R57" s="265"/>
      <c r="S57" s="265"/>
      <c r="T57" s="253" t="e">
        <f>VLOOKUP(A57,Sheet1!A11:G31,4,0)</f>
        <v>#N/A</v>
      </c>
      <c r="U57" s="253"/>
      <c r="V57" s="253"/>
      <c r="W57" s="253"/>
      <c r="X57" s="279" t="e">
        <f>VLOOKUP(A57,Sheet1!A11:G31,5,0)</f>
        <v>#N/A</v>
      </c>
      <c r="Y57" s="279"/>
      <c r="Z57" s="279"/>
      <c r="AA57" s="279"/>
      <c r="AB57" s="279"/>
      <c r="AC57" s="279"/>
      <c r="AD57" s="279"/>
      <c r="AE57" s="279"/>
      <c r="AF57" s="279"/>
      <c r="AG57" s="279"/>
      <c r="AH57" s="279"/>
      <c r="AI57" s="279"/>
      <c r="AJ57" s="279"/>
      <c r="AK57" s="138"/>
      <c r="AL57" s="138"/>
      <c r="AM57" s="138"/>
      <c r="AN57" s="138"/>
      <c r="AO57" s="138"/>
      <c r="AP57" s="138"/>
      <c r="AQ57" s="138"/>
    </row>
    <row r="58" spans="1:43" ht="21.75" hidden="1" customHeight="1">
      <c r="A58" s="253"/>
      <c r="B58" s="253"/>
      <c r="C58" s="253"/>
      <c r="D58" s="253"/>
      <c r="E58" s="253"/>
      <c r="F58" s="253"/>
      <c r="G58" s="265" t="s">
        <v>263</v>
      </c>
      <c r="H58" s="265"/>
      <c r="I58" s="265"/>
      <c r="J58" s="265"/>
      <c r="K58" s="265"/>
      <c r="L58" s="265"/>
      <c r="M58" s="265"/>
      <c r="N58" s="265"/>
      <c r="O58" s="265"/>
      <c r="P58" s="265"/>
      <c r="Q58" s="265"/>
      <c r="R58" s="265"/>
      <c r="S58" s="265"/>
      <c r="T58" s="179"/>
      <c r="U58" s="184" t="str">
        <f>IF(Sheet1!G30="พบ","R","£")</f>
        <v>£</v>
      </c>
      <c r="V58" s="181"/>
      <c r="W58" s="182" t="s">
        <v>241</v>
      </c>
      <c r="X58" s="181"/>
      <c r="Y58" s="181"/>
      <c r="Z58" s="180"/>
      <c r="AA58" s="181"/>
      <c r="AB58" s="184" t="str">
        <f>IF(Sheet1!G30="ไม่พบ","R","£")</f>
        <v>£</v>
      </c>
      <c r="AC58" s="181"/>
      <c r="AD58" s="182" t="s">
        <v>240</v>
      </c>
      <c r="AE58" s="181"/>
      <c r="AF58" s="181"/>
      <c r="AG58" s="181"/>
      <c r="AH58" s="181"/>
      <c r="AI58" s="181"/>
      <c r="AJ58" s="183"/>
      <c r="AK58" s="138"/>
      <c r="AL58" s="138"/>
      <c r="AM58" s="138"/>
      <c r="AN58" s="138"/>
      <c r="AO58" s="138"/>
      <c r="AP58" s="138"/>
      <c r="AQ58" s="138"/>
    </row>
    <row r="59" spans="1:43" ht="64.5" hidden="1" customHeight="1">
      <c r="A59" s="253" t="str">
        <f>IF(Y18=0,"ซ่อนช่อง","คู่สมรสจำเลยที่ 10")</f>
        <v>ซ่อนช่อง</v>
      </c>
      <c r="B59" s="253"/>
      <c r="C59" s="253"/>
      <c r="D59" s="253"/>
      <c r="E59" s="253"/>
      <c r="F59" s="253"/>
      <c r="G59" s="265" t="s">
        <v>235</v>
      </c>
      <c r="H59" s="265"/>
      <c r="I59" s="265"/>
      <c r="J59" s="265"/>
      <c r="K59" s="265"/>
      <c r="L59" s="265"/>
      <c r="M59" s="265"/>
      <c r="N59" s="265"/>
      <c r="O59" s="265"/>
      <c r="P59" s="265"/>
      <c r="Q59" s="265"/>
      <c r="R59" s="265"/>
      <c r="S59" s="265"/>
      <c r="T59" s="253" t="e">
        <f>VLOOKUP(A59,Sheet1!A11:G31,4,0)</f>
        <v>#N/A</v>
      </c>
      <c r="U59" s="253"/>
      <c r="V59" s="253"/>
      <c r="W59" s="253"/>
      <c r="X59" s="279" t="e">
        <f>VLOOKUP(A59,Sheet1!A11:G31,5,0)</f>
        <v>#N/A</v>
      </c>
      <c r="Y59" s="279"/>
      <c r="Z59" s="279"/>
      <c r="AA59" s="279"/>
      <c r="AB59" s="279"/>
      <c r="AC59" s="279"/>
      <c r="AD59" s="279"/>
      <c r="AE59" s="279"/>
      <c r="AF59" s="279"/>
      <c r="AG59" s="279"/>
      <c r="AH59" s="279"/>
      <c r="AI59" s="279"/>
      <c r="AJ59" s="279"/>
      <c r="AK59" s="138"/>
      <c r="AL59" s="138"/>
      <c r="AM59" s="138"/>
      <c r="AN59" s="138"/>
      <c r="AO59" s="138"/>
      <c r="AP59" s="138"/>
      <c r="AQ59" s="138"/>
    </row>
    <row r="60" spans="1:43" ht="21.6" hidden="1" customHeight="1">
      <c r="A60" s="253"/>
      <c r="B60" s="253"/>
      <c r="C60" s="253"/>
      <c r="D60" s="253"/>
      <c r="E60" s="253"/>
      <c r="F60" s="253"/>
      <c r="G60" s="265" t="s">
        <v>263</v>
      </c>
      <c r="H60" s="265"/>
      <c r="I60" s="265"/>
      <c r="J60" s="265"/>
      <c r="K60" s="265"/>
      <c r="L60" s="265"/>
      <c r="M60" s="265"/>
      <c r="N60" s="265"/>
      <c r="O60" s="265"/>
      <c r="P60" s="265"/>
      <c r="Q60" s="265"/>
      <c r="R60" s="265"/>
      <c r="S60" s="265"/>
      <c r="T60" s="179"/>
      <c r="U60" s="184" t="str">
        <f>IF(Sheet1!G31="พบ","R","£")</f>
        <v>£</v>
      </c>
      <c r="V60" s="181"/>
      <c r="W60" s="182" t="s">
        <v>241</v>
      </c>
      <c r="X60" s="181"/>
      <c r="Y60" s="181"/>
      <c r="Z60" s="180"/>
      <c r="AA60" s="181"/>
      <c r="AB60" s="184" t="str">
        <f>IF(Sheet1!G31="ไม่พบ","R","£")</f>
        <v>£</v>
      </c>
      <c r="AC60" s="181"/>
      <c r="AD60" s="182" t="s">
        <v>240</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233</v>
      </c>
      <c r="F62" s="259" t="str">
        <f>IF(Sheet1!B33&lt;&gt;"","เห็นควรยึด","")</f>
        <v>เห็นควรยึด</v>
      </c>
      <c r="G62" s="259"/>
      <c r="H62" s="259"/>
      <c r="I62" s="259"/>
      <c r="J62" s="259"/>
      <c r="K62" s="259"/>
      <c r="L62" s="259"/>
      <c r="M62" s="259"/>
      <c r="N62" s="259"/>
      <c r="O62" s="259"/>
      <c r="P62" s="259"/>
      <c r="Q62" s="259"/>
      <c r="R62" s="259"/>
      <c r="S62" s="259"/>
      <c r="T62" s="259"/>
      <c r="U62" s="259"/>
      <c r="V62" s="259"/>
      <c r="W62" s="259"/>
      <c r="X62" s="259"/>
      <c r="Y62" s="259"/>
      <c r="Z62" s="259"/>
      <c r="AA62" s="259"/>
      <c r="AB62" s="259"/>
      <c r="AC62" s="259"/>
      <c r="AD62" s="259"/>
      <c r="AE62" s="259"/>
      <c r="AF62" s="259"/>
      <c r="AG62" s="259"/>
      <c r="AH62" s="259"/>
      <c r="AI62" s="259"/>
      <c r="AJ62" s="138"/>
      <c r="AK62" s="138"/>
      <c r="AL62" s="138"/>
      <c r="AM62" s="138"/>
      <c r="AN62" s="138"/>
      <c r="AO62" s="138"/>
      <c r="AP62" s="138"/>
      <c r="AQ62" s="138"/>
    </row>
    <row r="63" spans="1:43">
      <c r="A63" s="19"/>
      <c r="B63" s="137"/>
      <c r="F63" s="259" t="str">
        <f>IF(Sheet1!B33&lt;&gt;"",Sheet1!B33,"")</f>
        <v>โฉนดเลขที่ 1061 หน้าสำรวจ 76 เลขที่ดิน 11 ต.ท่าเผา อ.แม่แจ่ม จ.เชียงใหม่</v>
      </c>
      <c r="G63" s="259"/>
      <c r="H63" s="259"/>
      <c r="I63" s="259"/>
      <c r="J63" s="259"/>
      <c r="K63" s="259"/>
      <c r="L63" s="259"/>
      <c r="M63" s="259"/>
      <c r="N63" s="259"/>
      <c r="O63" s="259"/>
      <c r="P63" s="259"/>
      <c r="Q63" s="259"/>
      <c r="R63" s="259"/>
      <c r="S63" s="259"/>
      <c r="T63" s="259"/>
      <c r="U63" s="259"/>
      <c r="V63" s="259"/>
      <c r="W63" s="259"/>
      <c r="X63" s="259"/>
      <c r="Y63" s="259"/>
      <c r="Z63" s="259"/>
      <c r="AA63" s="259"/>
      <c r="AB63" s="259"/>
      <c r="AC63" s="259"/>
      <c r="AD63" s="259"/>
      <c r="AE63" s="259"/>
      <c r="AF63" s="259"/>
      <c r="AG63" s="259"/>
      <c r="AH63" s="259"/>
      <c r="AI63" s="259"/>
      <c r="AJ63" s="138"/>
      <c r="AK63" s="138"/>
      <c r="AL63" s="138"/>
      <c r="AM63" s="138"/>
      <c r="AN63" s="138"/>
      <c r="AO63" s="138"/>
      <c r="AP63" s="138"/>
      <c r="AQ63" s="138"/>
    </row>
    <row r="64" spans="1:43">
      <c r="A64" s="19"/>
      <c r="B64" s="137"/>
      <c r="F64" s="259" t="str">
        <f>IF(Sheet1!B33&lt;&gt;"",CONCATENATE(Sheet1!D33,"  ",IF(Sheet1!E33="ไม่พบ",Sheet1!E33,CONCATENATE(TEXT(Sheet1!E33,"#,##")," บาท ไม่รวมสิ่งปลูกสร้าง"))),"")</f>
        <v>ราคาประเมิน  276,250 บาท ไม่รวมสิ่งปลูกสร้าง</v>
      </c>
      <c r="G64" s="259"/>
      <c r="H64" s="259"/>
      <c r="I64" s="259"/>
      <c r="J64" s="259"/>
      <c r="K64" s="259"/>
      <c r="L64" s="259"/>
      <c r="M64" s="259"/>
      <c r="N64" s="259"/>
      <c r="O64" s="259"/>
      <c r="P64" s="259"/>
      <c r="Q64" s="259"/>
      <c r="R64" s="259"/>
      <c r="S64" s="259"/>
      <c r="T64" s="259"/>
      <c r="U64" s="259"/>
      <c r="V64" s="259"/>
      <c r="W64" s="259"/>
      <c r="X64" s="259"/>
      <c r="Y64" s="259"/>
      <c r="Z64" s="259"/>
      <c r="AA64" s="259"/>
      <c r="AB64" s="259"/>
      <c r="AC64" s="259"/>
      <c r="AD64" s="259"/>
      <c r="AE64" s="259"/>
      <c r="AF64" s="259"/>
      <c r="AG64" s="259"/>
      <c r="AH64" s="259"/>
      <c r="AI64" s="259"/>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354330708661419" bottom="0.47244094488188981" header="0.31496062992125984" footer="0.15748031496062992"/>
  <pageSetup paperSize="9" fitToHeight="0" orientation="portrait" r:id="rId1"/>
  <headerFooter>
    <oddHeader>&amp;L&amp;G</oddHeader>
    <oddFooter>Page &amp;P of &amp;N</oddFooter>
  </headerFooter>
  <rowBreaks count="1" manualBreakCount="1">
    <brk id="26"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0" zoomScaleNormal="100" workbookViewId="0">
      <selection activeCell="A12" sqref="A12:AQ13"/>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2"/>
      <c r="T1" s="282"/>
      <c r="U1" s="282"/>
      <c r="V1" s="282"/>
      <c r="W1" s="282"/>
      <c r="X1" s="282"/>
      <c r="Y1" s="282"/>
      <c r="AQ1" s="198" t="s">
        <v>292</v>
      </c>
      <c r="AR1" s="198"/>
    </row>
    <row r="2" spans="1:48" ht="10.5" customHeight="1">
      <c r="S2" s="140"/>
      <c r="T2" s="140"/>
      <c r="U2" s="140"/>
      <c r="V2" s="140"/>
      <c r="W2" s="140"/>
      <c r="X2" s="140"/>
      <c r="Y2" s="140"/>
      <c r="AQ2" s="198"/>
      <c r="AR2" s="198"/>
    </row>
    <row r="3" spans="1:48">
      <c r="O3" s="2" t="s">
        <v>268</v>
      </c>
      <c r="Q3" s="188"/>
      <c r="R3" s="283" t="s">
        <v>269</v>
      </c>
      <c r="S3" s="283"/>
      <c r="T3" s="283"/>
      <c r="U3" s="283"/>
      <c r="V3" s="283"/>
      <c r="W3" s="283"/>
      <c r="X3" s="283"/>
      <c r="Y3" s="283"/>
      <c r="Z3" s="283"/>
      <c r="AA3" s="283"/>
      <c r="AB3" s="283"/>
      <c r="AC3" s="283"/>
      <c r="AD3" s="283"/>
    </row>
    <row r="4" spans="1:48">
      <c r="A4" s="282" t="s">
        <v>266</v>
      </c>
      <c r="B4" s="282"/>
      <c r="C4" s="282"/>
      <c r="D4" s="282"/>
      <c r="E4" s="282"/>
      <c r="F4" s="282"/>
      <c r="G4" s="282"/>
      <c r="H4" s="282"/>
      <c r="I4" s="282"/>
      <c r="J4" s="282"/>
      <c r="K4" s="282"/>
      <c r="L4" s="282"/>
      <c r="M4" s="282"/>
      <c r="N4" s="282"/>
      <c r="O4" s="282"/>
      <c r="P4" s="282"/>
      <c r="Q4" s="282"/>
      <c r="R4" s="282"/>
      <c r="S4" s="282"/>
      <c r="T4" s="282"/>
      <c r="U4" s="282"/>
      <c r="V4" s="282"/>
      <c r="W4" s="282"/>
      <c r="X4" s="282"/>
      <c r="Y4" s="282"/>
      <c r="Z4" s="282"/>
      <c r="AA4" s="282"/>
      <c r="AB4" s="282"/>
      <c r="AC4" s="282"/>
      <c r="AD4" s="282"/>
      <c r="AE4" s="282"/>
      <c r="AF4" s="282"/>
      <c r="AG4" s="282"/>
      <c r="AH4" s="282"/>
      <c r="AI4" s="282"/>
      <c r="AJ4" s="282"/>
      <c r="AK4" s="282"/>
      <c r="AL4" s="282"/>
      <c r="AM4" s="282"/>
      <c r="AN4" s="282"/>
      <c r="AO4" s="282"/>
      <c r="AP4" s="282"/>
      <c r="AQ4" s="282"/>
      <c r="AR4" s="140"/>
    </row>
    <row r="5" spans="1:48">
      <c r="M5" s="2" t="s">
        <v>270</v>
      </c>
      <c r="P5" s="256"/>
      <c r="Q5" s="256"/>
      <c r="R5" s="256"/>
      <c r="S5" s="256"/>
      <c r="T5" s="256"/>
      <c r="U5" s="256"/>
      <c r="V5" s="256"/>
      <c r="W5" s="256"/>
      <c r="X5" s="256"/>
      <c r="Y5" s="256"/>
      <c r="Z5" s="256"/>
      <c r="AA5" s="256"/>
      <c r="AB5" s="256"/>
      <c r="AC5" s="256"/>
      <c r="AD5" s="256"/>
      <c r="AE5" s="256"/>
    </row>
    <row r="6" spans="1:48">
      <c r="AC6" s="143" t="s">
        <v>267</v>
      </c>
      <c r="AD6" s="256" t="s">
        <v>337</v>
      </c>
      <c r="AE6" s="256"/>
      <c r="AF6" s="256"/>
      <c r="AG6" s="256"/>
      <c r="AH6" s="256"/>
      <c r="AI6" s="256"/>
      <c r="AJ6" s="256"/>
      <c r="AK6" s="256"/>
      <c r="AL6" s="256"/>
      <c r="AM6" s="256"/>
      <c r="AN6" s="256"/>
      <c r="AO6" s="256"/>
      <c r="AP6" s="256"/>
      <c r="AQ6" s="256"/>
      <c r="AR6" s="140"/>
    </row>
    <row r="7" spans="1:48">
      <c r="X7" s="143" t="s">
        <v>62</v>
      </c>
      <c r="Y7" s="256"/>
      <c r="Z7" s="256"/>
      <c r="AA7" s="282" t="s">
        <v>271</v>
      </c>
      <c r="AB7" s="282"/>
      <c r="AC7" s="282"/>
      <c r="AD7" s="257"/>
      <c r="AE7" s="257"/>
      <c r="AF7" s="257"/>
      <c r="AG7" s="257"/>
      <c r="AH7" s="257"/>
      <c r="AI7" s="257"/>
      <c r="AJ7" s="285" t="s">
        <v>272</v>
      </c>
      <c r="AK7" s="285"/>
      <c r="AL7" s="285"/>
      <c r="AM7" s="285"/>
      <c r="AN7" s="285"/>
      <c r="AO7" s="257">
        <v>2567</v>
      </c>
      <c r="AP7" s="257"/>
      <c r="AQ7" s="257"/>
      <c r="AR7" s="140"/>
    </row>
    <row r="8" spans="1:48">
      <c r="D8" s="2" t="s">
        <v>273</v>
      </c>
      <c r="G8" s="261" t="s">
        <v>274</v>
      </c>
      <c r="H8" s="261"/>
      <c r="I8" s="261"/>
      <c r="J8" s="261"/>
      <c r="K8" s="261"/>
      <c r="L8" s="261"/>
      <c r="M8" s="261"/>
      <c r="N8" s="261"/>
      <c r="O8" s="261"/>
      <c r="P8" s="261"/>
      <c r="Q8" s="261"/>
      <c r="R8" s="261"/>
      <c r="S8" s="261"/>
      <c r="T8" s="261"/>
      <c r="U8" s="261"/>
      <c r="V8" s="261"/>
      <c r="W8" s="261"/>
      <c r="X8" s="261"/>
      <c r="Y8" s="261"/>
      <c r="Z8" s="261"/>
      <c r="AA8" s="261"/>
      <c r="AB8" s="282" t="s">
        <v>275</v>
      </c>
      <c r="AC8" s="282"/>
      <c r="AD8" s="282"/>
      <c r="AE8" s="282"/>
      <c r="AF8" s="256">
        <f>Sheet1!D8</f>
        <v>42</v>
      </c>
      <c r="AG8" s="256"/>
      <c r="AH8" s="256"/>
      <c r="AI8" s="256"/>
      <c r="AL8" s="143" t="s">
        <v>276</v>
      </c>
      <c r="AM8" s="256" t="s">
        <v>277</v>
      </c>
      <c r="AN8" s="256"/>
      <c r="AO8" s="256"/>
      <c r="AP8" s="256"/>
      <c r="AQ8" s="256"/>
      <c r="AR8" s="140"/>
    </row>
    <row r="9" spans="1:48">
      <c r="H9" s="2" t="str">
        <f>CONCATENATE("( โดย ",Sheet1!B8," (",TEXT(Sheet1!F8,"[$-,100]0-0000-00000-00-0"),") แทน )")</f>
        <v>( โดย นายอัครชัย จันทร์ขอนแก่น (3-5603-00285-73-6) แทน )</v>
      </c>
      <c r="I9" s="189"/>
      <c r="J9" s="189"/>
    </row>
    <row r="10" spans="1:48">
      <c r="A10" s="282" t="s">
        <v>280</v>
      </c>
      <c r="B10" s="282"/>
      <c r="C10" s="282"/>
      <c r="D10" s="256" t="s">
        <v>277</v>
      </c>
      <c r="E10" s="256"/>
      <c r="F10" s="256"/>
      <c r="G10" s="256"/>
      <c r="H10" s="256"/>
      <c r="I10" s="282" t="s">
        <v>282</v>
      </c>
      <c r="J10" s="282"/>
      <c r="K10" s="282"/>
      <c r="L10" s="282"/>
      <c r="M10" s="282"/>
      <c r="N10" s="256">
        <v>470</v>
      </c>
      <c r="O10" s="256"/>
      <c r="P10" s="256"/>
      <c r="Q10" s="256"/>
      <c r="R10" s="282" t="s">
        <v>283</v>
      </c>
      <c r="S10" s="282"/>
      <c r="T10" s="256" t="s">
        <v>152</v>
      </c>
      <c r="U10" s="256"/>
      <c r="V10" s="256"/>
      <c r="W10" s="256"/>
      <c r="X10" s="282" t="s">
        <v>284</v>
      </c>
      <c r="Y10" s="282"/>
      <c r="Z10" s="256" t="s">
        <v>286</v>
      </c>
      <c r="AA10" s="256"/>
      <c r="AB10" s="256"/>
      <c r="AC10" s="256"/>
      <c r="AD10" s="256"/>
      <c r="AE10" s="256"/>
      <c r="AF10" s="256"/>
      <c r="AG10" s="256"/>
      <c r="AH10" s="282" t="s">
        <v>285</v>
      </c>
      <c r="AI10" s="282"/>
      <c r="AJ10" s="282"/>
      <c r="AK10" s="282"/>
      <c r="AL10" s="256" t="s">
        <v>152</v>
      </c>
      <c r="AM10" s="256"/>
      <c r="AN10" s="256"/>
      <c r="AO10" s="256"/>
      <c r="AP10" s="256"/>
      <c r="AQ10" s="256"/>
      <c r="AR10" s="140"/>
    </row>
    <row r="11" spans="1:48">
      <c r="A11" s="2" t="s">
        <v>281</v>
      </c>
      <c r="F11" s="256" t="s">
        <v>289</v>
      </c>
      <c r="G11" s="256"/>
      <c r="H11" s="256"/>
      <c r="I11" s="256"/>
      <c r="J11" s="256"/>
      <c r="K11" s="256"/>
      <c r="L11" s="282" t="s">
        <v>287</v>
      </c>
      <c r="M11" s="282"/>
      <c r="N11" s="282"/>
      <c r="O11" s="282"/>
      <c r="P11" s="256" t="s">
        <v>347</v>
      </c>
      <c r="Q11" s="256"/>
      <c r="R11" s="256"/>
      <c r="S11" s="256"/>
      <c r="T11" s="256"/>
      <c r="U11" s="256"/>
      <c r="V11" s="256"/>
      <c r="W11" s="256"/>
      <c r="X11" s="282" t="s">
        <v>288</v>
      </c>
      <c r="Y11" s="282"/>
      <c r="Z11" s="282"/>
      <c r="AA11" s="257" t="s">
        <v>293</v>
      </c>
      <c r="AB11" s="257"/>
      <c r="AC11" s="257"/>
      <c r="AD11" s="257"/>
      <c r="AE11" s="257"/>
      <c r="AF11" s="257"/>
      <c r="AG11" s="257"/>
      <c r="AH11" s="282" t="s">
        <v>290</v>
      </c>
      <c r="AI11" s="282"/>
      <c r="AJ11" s="256" t="s">
        <v>294</v>
      </c>
      <c r="AK11" s="256"/>
      <c r="AL11" s="256"/>
      <c r="AM11" s="256"/>
      <c r="AN11" s="256"/>
      <c r="AO11" s="256"/>
      <c r="AP11" s="256"/>
      <c r="AQ11" s="256"/>
      <c r="AR11" s="140"/>
    </row>
    <row r="12" spans="1:48">
      <c r="A12" s="284"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สาขาสารภี ด้วยระบบสารสนเทศและขอให้ถ้อยคำด้วยความสัตย์จริงว่า</v>
      </c>
      <c r="B12" s="284"/>
      <c r="C12" s="284"/>
      <c r="D12" s="284"/>
      <c r="E12" s="284"/>
      <c r="F12" s="284"/>
      <c r="G12" s="284"/>
      <c r="H12" s="284"/>
      <c r="I12" s="284"/>
      <c r="J12" s="284"/>
      <c r="K12" s="284"/>
      <c r="L12" s="284"/>
      <c r="M12" s="284"/>
      <c r="N12" s="284"/>
      <c r="O12" s="284"/>
      <c r="P12" s="284"/>
      <c r="Q12" s="284"/>
      <c r="R12" s="284"/>
      <c r="S12" s="284"/>
      <c r="T12" s="284"/>
      <c r="U12" s="284"/>
      <c r="V12" s="284"/>
      <c r="W12" s="284"/>
      <c r="X12" s="284"/>
      <c r="Y12" s="284"/>
      <c r="Z12" s="284"/>
      <c r="AA12" s="284"/>
      <c r="AB12" s="284"/>
      <c r="AC12" s="284"/>
      <c r="AD12" s="284"/>
      <c r="AE12" s="284"/>
      <c r="AF12" s="284"/>
      <c r="AG12" s="284"/>
      <c r="AH12" s="284"/>
      <c r="AI12" s="284"/>
      <c r="AJ12" s="284"/>
      <c r="AK12" s="284"/>
      <c r="AL12" s="284"/>
      <c r="AM12" s="284"/>
      <c r="AN12" s="284"/>
      <c r="AO12" s="284"/>
      <c r="AP12" s="284"/>
      <c r="AQ12" s="284"/>
      <c r="AR12" s="187"/>
      <c r="AS12" s="196" t="s">
        <v>267</v>
      </c>
    </row>
    <row r="13" spans="1:48">
      <c r="A13" s="284"/>
      <c r="B13" s="284"/>
      <c r="C13" s="284"/>
      <c r="D13" s="284"/>
      <c r="E13" s="284"/>
      <c r="F13" s="284"/>
      <c r="G13" s="284"/>
      <c r="H13" s="284"/>
      <c r="I13" s="284"/>
      <c r="J13" s="284"/>
      <c r="K13" s="284"/>
      <c r="L13" s="284"/>
      <c r="M13" s="284"/>
      <c r="N13" s="284"/>
      <c r="O13" s="284"/>
      <c r="P13" s="284"/>
      <c r="Q13" s="284"/>
      <c r="R13" s="284"/>
      <c r="S13" s="284"/>
      <c r="T13" s="284"/>
      <c r="U13" s="284"/>
      <c r="V13" s="284"/>
      <c r="W13" s="284"/>
      <c r="X13" s="284"/>
      <c r="Y13" s="284"/>
      <c r="Z13" s="284"/>
      <c r="AA13" s="284"/>
      <c r="AB13" s="284"/>
      <c r="AC13" s="284"/>
      <c r="AD13" s="284"/>
      <c r="AE13" s="284"/>
      <c r="AF13" s="284"/>
      <c r="AG13" s="284"/>
      <c r="AH13" s="284"/>
      <c r="AI13" s="284"/>
      <c r="AJ13" s="284"/>
      <c r="AK13" s="284"/>
      <c r="AL13" s="284"/>
      <c r="AM13" s="284"/>
      <c r="AN13" s="284"/>
      <c r="AO13" s="284"/>
      <c r="AP13" s="284"/>
      <c r="AQ13" s="284"/>
      <c r="AR13" s="187"/>
      <c r="AS13" s="288" t="s">
        <v>338</v>
      </c>
      <c r="AT13" s="289"/>
    </row>
    <row r="14" spans="1:48">
      <c r="A14" s="284"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ผบE431/2565 ในคดีหมายเลขแดงที่  ผบE541/2565 ลว.27 กรกฎาคม 2565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4"/>
      <c r="C14" s="284"/>
      <c r="D14" s="284"/>
      <c r="E14" s="284"/>
      <c r="F14" s="284"/>
      <c r="G14" s="284"/>
      <c r="H14" s="284"/>
      <c r="I14" s="284"/>
      <c r="J14" s="284"/>
      <c r="K14" s="284"/>
      <c r="L14" s="284"/>
      <c r="M14" s="284"/>
      <c r="N14" s="284"/>
      <c r="O14" s="284"/>
      <c r="P14" s="284"/>
      <c r="Q14" s="284"/>
      <c r="R14" s="284"/>
      <c r="S14" s="284"/>
      <c r="T14" s="284"/>
      <c r="U14" s="284"/>
      <c r="V14" s="284"/>
      <c r="W14" s="284"/>
      <c r="X14" s="284"/>
      <c r="Y14" s="284"/>
      <c r="Z14" s="284"/>
      <c r="AA14" s="284"/>
      <c r="AB14" s="284"/>
      <c r="AC14" s="284"/>
      <c r="AD14" s="284"/>
      <c r="AE14" s="284"/>
      <c r="AF14" s="284"/>
      <c r="AG14" s="284"/>
      <c r="AH14" s="284"/>
      <c r="AI14" s="284"/>
      <c r="AJ14" s="284"/>
      <c r="AK14" s="284"/>
      <c r="AL14" s="284"/>
      <c r="AM14" s="284"/>
      <c r="AN14" s="284"/>
      <c r="AO14" s="284"/>
      <c r="AP14" s="284"/>
      <c r="AQ14" s="284"/>
      <c r="AR14" s="187"/>
    </row>
    <row r="15" spans="1:48">
      <c r="A15" s="284"/>
      <c r="B15" s="284"/>
      <c r="C15" s="284"/>
      <c r="D15" s="284"/>
      <c r="E15" s="284"/>
      <c r="F15" s="284"/>
      <c r="G15" s="284"/>
      <c r="H15" s="284"/>
      <c r="I15" s="284"/>
      <c r="J15" s="284"/>
      <c r="K15" s="284"/>
      <c r="L15" s="284"/>
      <c r="M15" s="284"/>
      <c r="N15" s="284"/>
      <c r="O15" s="284"/>
      <c r="P15" s="284"/>
      <c r="Q15" s="284"/>
      <c r="R15" s="284"/>
      <c r="S15" s="284"/>
      <c r="T15" s="284"/>
      <c r="U15" s="284"/>
      <c r="V15" s="284"/>
      <c r="W15" s="284"/>
      <c r="X15" s="284"/>
      <c r="Y15" s="284"/>
      <c r="Z15" s="284"/>
      <c r="AA15" s="284"/>
      <c r="AB15" s="284"/>
      <c r="AC15" s="284"/>
      <c r="AD15" s="284"/>
      <c r="AE15" s="284"/>
      <c r="AF15" s="284"/>
      <c r="AG15" s="284"/>
      <c r="AH15" s="284"/>
      <c r="AI15" s="284"/>
      <c r="AJ15" s="284"/>
      <c r="AK15" s="284"/>
      <c r="AL15" s="284"/>
      <c r="AM15" s="284"/>
      <c r="AN15" s="284"/>
      <c r="AO15" s="284"/>
      <c r="AP15" s="284"/>
      <c r="AQ15" s="284"/>
      <c r="AR15" s="187"/>
    </row>
    <row r="16" spans="1:48">
      <c r="A16" s="284"/>
      <c r="B16" s="284"/>
      <c r="C16" s="284"/>
      <c r="D16" s="284"/>
      <c r="E16" s="284"/>
      <c r="F16" s="284"/>
      <c r="G16" s="284"/>
      <c r="H16" s="284"/>
      <c r="I16" s="284"/>
      <c r="J16" s="284"/>
      <c r="K16" s="284"/>
      <c r="L16" s="284"/>
      <c r="M16" s="284"/>
      <c r="N16" s="284"/>
      <c r="O16" s="284"/>
      <c r="P16" s="284"/>
      <c r="Q16" s="284"/>
      <c r="R16" s="284"/>
      <c r="S16" s="284"/>
      <c r="T16" s="284"/>
      <c r="U16" s="284"/>
      <c r="V16" s="284"/>
      <c r="W16" s="284"/>
      <c r="X16" s="284"/>
      <c r="Y16" s="284"/>
      <c r="Z16" s="284"/>
      <c r="AA16" s="284"/>
      <c r="AB16" s="284"/>
      <c r="AC16" s="284"/>
      <c r="AD16" s="284"/>
      <c r="AE16" s="284"/>
      <c r="AF16" s="284"/>
      <c r="AG16" s="284"/>
      <c r="AH16" s="284"/>
      <c r="AI16" s="284"/>
      <c r="AJ16" s="284"/>
      <c r="AK16" s="284"/>
      <c r="AL16" s="284"/>
      <c r="AM16" s="284"/>
      <c r="AN16" s="284"/>
      <c r="AO16" s="284"/>
      <c r="AP16" s="284"/>
      <c r="AQ16" s="284"/>
      <c r="AR16" s="187"/>
      <c r="AS16" s="172" t="s">
        <v>291</v>
      </c>
      <c r="AT16" s="217" t="s">
        <v>335</v>
      </c>
      <c r="AU16" s="216">
        <f>COUNTIF(C17:N32,"ซ่อนช่อง")</f>
        <v>14</v>
      </c>
      <c r="AV16" s="215" t="s">
        <v>336</v>
      </c>
    </row>
    <row r="17" spans="1:45">
      <c r="A17" s="188"/>
      <c r="B17" s="188"/>
      <c r="C17" s="258" t="str">
        <f>IF(AS17="","ซ่อนช่อง",CONCATENATE("1. ",VLOOKUP(AS17,Table1[#All],2,0)))</f>
        <v>1. นายวิมนต์ ใจอ่อน</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90" t="str">
        <f>IF(AS17="","",VLOOKUP(AS17,Table1[#All],3,0))</f>
        <v>3-5012-01042-91-7</v>
      </c>
      <c r="AE17" s="290"/>
      <c r="AF17" s="290"/>
      <c r="AG17" s="290"/>
      <c r="AH17" s="290"/>
      <c r="AI17" s="290"/>
      <c r="AJ17" s="290"/>
      <c r="AK17" s="290"/>
      <c r="AL17" s="201"/>
      <c r="AM17" s="188"/>
      <c r="AN17" s="188"/>
      <c r="AO17" s="188"/>
      <c r="AP17" s="188"/>
      <c r="AQ17" s="188"/>
      <c r="AS17" s="197" t="s">
        <v>211</v>
      </c>
    </row>
    <row r="18" spans="1:45">
      <c r="A18" s="193"/>
      <c r="B18" s="193"/>
      <c r="C18" s="286" t="str">
        <f>IF(AS18="","ซ่อนช่อง",CONCATENATE("2. ",VLOOKUP(AS18,Table1[#All],2,0)))</f>
        <v>2. -</v>
      </c>
      <c r="D18" s="286"/>
      <c r="E18" s="286"/>
      <c r="F18" s="286"/>
      <c r="G18" s="286"/>
      <c r="H18" s="286"/>
      <c r="I18" s="286"/>
      <c r="J18" s="286"/>
      <c r="K18" s="286"/>
      <c r="L18" s="286"/>
      <c r="M18" s="286"/>
      <c r="N18" s="286"/>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7" t="str">
        <f>IF(AS18="","",VLOOKUP(AS18,Table1[#All],3,0))</f>
        <v>-</v>
      </c>
      <c r="AE18" s="287"/>
      <c r="AF18" s="287"/>
      <c r="AG18" s="287"/>
      <c r="AH18" s="287"/>
      <c r="AI18" s="287"/>
      <c r="AJ18" s="287"/>
      <c r="AK18" s="287"/>
      <c r="AL18" s="195"/>
      <c r="AM18" s="193"/>
      <c r="AN18" s="193"/>
      <c r="AO18" s="193"/>
      <c r="AP18" s="193"/>
      <c r="AQ18" s="193"/>
      <c r="AS18" s="197" t="s">
        <v>214</v>
      </c>
    </row>
    <row r="19" spans="1:45" hidden="1">
      <c r="A19" s="193"/>
      <c r="B19" s="193"/>
      <c r="C19" s="286" t="str">
        <f>IF(AS19="","ซ่อนช่อง",CONCATENATE("3. ",VLOOKUP(AS19,Table1[#All],2,0)))</f>
        <v>ซ่อนช่อง</v>
      </c>
      <c r="D19" s="286"/>
      <c r="E19" s="286"/>
      <c r="F19" s="286"/>
      <c r="G19" s="286"/>
      <c r="H19" s="286"/>
      <c r="I19" s="286"/>
      <c r="J19" s="286"/>
      <c r="K19" s="286"/>
      <c r="L19" s="286"/>
      <c r="M19" s="286"/>
      <c r="N19" s="286"/>
      <c r="O19" s="194"/>
      <c r="P19" s="193" t="str">
        <f>IF(AS19="","",AS19)</f>
        <v/>
      </c>
      <c r="Q19" s="193"/>
      <c r="R19" s="193"/>
      <c r="S19" s="193"/>
      <c r="T19" s="193"/>
      <c r="U19" s="193"/>
      <c r="V19" s="193"/>
      <c r="W19" s="193" t="str">
        <f>IF(AS19="","","เลขบัตรประชาชน")</f>
        <v/>
      </c>
      <c r="X19" s="193"/>
      <c r="Y19" s="193"/>
      <c r="Z19" s="193"/>
      <c r="AA19" s="193"/>
      <c r="AB19" s="193"/>
      <c r="AC19" s="193"/>
      <c r="AD19" s="287" t="str">
        <f>IF(AS19="","",VLOOKUP(AS19,Table1[#All],3,0))</f>
        <v/>
      </c>
      <c r="AE19" s="287"/>
      <c r="AF19" s="287"/>
      <c r="AG19" s="287"/>
      <c r="AH19" s="287"/>
      <c r="AI19" s="287"/>
      <c r="AJ19" s="287"/>
      <c r="AK19" s="287"/>
      <c r="AL19" s="195"/>
      <c r="AM19" s="193"/>
      <c r="AN19" s="193"/>
      <c r="AO19" s="193"/>
      <c r="AP19" s="193"/>
      <c r="AQ19" s="193"/>
      <c r="AS19" s="197"/>
    </row>
    <row r="20" spans="1:45" hidden="1">
      <c r="A20" s="193"/>
      <c r="B20" s="193"/>
      <c r="C20" s="286" t="str">
        <f>IF(AS20="","ซ่อนช่อง",CONCATENATE("4. ",VLOOKUP(AS20,Table1[#All],2,0)))</f>
        <v>ซ่อนช่อง</v>
      </c>
      <c r="D20" s="286"/>
      <c r="E20" s="286"/>
      <c r="F20" s="286"/>
      <c r="G20" s="286"/>
      <c r="H20" s="286"/>
      <c r="I20" s="286"/>
      <c r="J20" s="286"/>
      <c r="K20" s="286"/>
      <c r="L20" s="286"/>
      <c r="M20" s="286"/>
      <c r="N20" s="286"/>
      <c r="O20" s="194"/>
      <c r="P20" s="193" t="str">
        <f t="shared" ref="P20:P32" si="2">IF(AS20="","",AS20)</f>
        <v/>
      </c>
      <c r="Q20" s="193"/>
      <c r="R20" s="193"/>
      <c r="S20" s="193"/>
      <c r="T20" s="193"/>
      <c r="U20" s="193"/>
      <c r="V20" s="193"/>
      <c r="W20" s="193" t="str">
        <f t="shared" ref="W20:W32" si="3">IF(AS20="","","เลขบัตรประชาชน")</f>
        <v/>
      </c>
      <c r="X20" s="193"/>
      <c r="Y20" s="193"/>
      <c r="Z20" s="193"/>
      <c r="AA20" s="193"/>
      <c r="AB20" s="193"/>
      <c r="AC20" s="193"/>
      <c r="AD20" s="287" t="str">
        <f>IF(AS20="","",VLOOKUP(AS20,Table1[#All],3,0))</f>
        <v/>
      </c>
      <c r="AE20" s="287"/>
      <c r="AF20" s="287"/>
      <c r="AG20" s="287"/>
      <c r="AH20" s="287"/>
      <c r="AI20" s="287"/>
      <c r="AJ20" s="287"/>
      <c r="AK20" s="287"/>
      <c r="AL20" s="195"/>
      <c r="AM20" s="193"/>
      <c r="AN20" s="193"/>
      <c r="AO20" s="193"/>
      <c r="AP20" s="193"/>
      <c r="AQ20" s="193"/>
      <c r="AS20" s="197"/>
    </row>
    <row r="21" spans="1:45" hidden="1">
      <c r="A21" s="193"/>
      <c r="B21" s="193"/>
      <c r="C21" s="286" t="str">
        <f>IF(AS21="","ซ่อนช่อง",CONCATENATE("5. ",VLOOKUP(AS21,Table1[#All],2,0)))</f>
        <v>ซ่อนช่อง</v>
      </c>
      <c r="D21" s="286"/>
      <c r="E21" s="286"/>
      <c r="F21" s="286"/>
      <c r="G21" s="286"/>
      <c r="H21" s="286"/>
      <c r="I21" s="286"/>
      <c r="J21" s="286"/>
      <c r="K21" s="286"/>
      <c r="L21" s="286"/>
      <c r="M21" s="286"/>
      <c r="N21" s="286"/>
      <c r="O21" s="194"/>
      <c r="P21" s="193" t="str">
        <f t="shared" si="2"/>
        <v/>
      </c>
      <c r="Q21" s="193"/>
      <c r="R21" s="193"/>
      <c r="S21" s="193"/>
      <c r="T21" s="193"/>
      <c r="U21" s="193"/>
      <c r="V21" s="193"/>
      <c r="W21" s="193" t="str">
        <f t="shared" si="3"/>
        <v/>
      </c>
      <c r="X21" s="193"/>
      <c r="Y21" s="193"/>
      <c r="Z21" s="193"/>
      <c r="AA21" s="193"/>
      <c r="AB21" s="193"/>
      <c r="AC21" s="193"/>
      <c r="AD21" s="287" t="str">
        <f>IF(AS21="","",VLOOKUP(AS21,Table1[#All],3,0))</f>
        <v/>
      </c>
      <c r="AE21" s="287"/>
      <c r="AF21" s="287"/>
      <c r="AG21" s="287"/>
      <c r="AH21" s="287"/>
      <c r="AI21" s="287"/>
      <c r="AJ21" s="287"/>
      <c r="AK21" s="287"/>
      <c r="AL21" s="195"/>
      <c r="AM21" s="193"/>
      <c r="AN21" s="193"/>
      <c r="AO21" s="193"/>
      <c r="AP21" s="193"/>
      <c r="AQ21" s="193"/>
      <c r="AS21" s="197"/>
    </row>
    <row r="22" spans="1:45" hidden="1">
      <c r="A22" s="193"/>
      <c r="B22" s="193"/>
      <c r="C22" s="286" t="str">
        <f>IF(AS22="","ซ่อนช่อง",CONCATENATE("6. ",VLOOKUP(AS22,Table1[#All],2,0)))</f>
        <v>ซ่อนช่อง</v>
      </c>
      <c r="D22" s="286"/>
      <c r="E22" s="286"/>
      <c r="F22" s="286"/>
      <c r="G22" s="286"/>
      <c r="H22" s="286"/>
      <c r="I22" s="286"/>
      <c r="J22" s="286"/>
      <c r="K22" s="286"/>
      <c r="L22" s="286"/>
      <c r="M22" s="286"/>
      <c r="N22" s="286"/>
      <c r="O22" s="194"/>
      <c r="P22" s="193" t="str">
        <f t="shared" si="2"/>
        <v/>
      </c>
      <c r="Q22" s="193"/>
      <c r="R22" s="193"/>
      <c r="S22" s="193"/>
      <c r="T22" s="193"/>
      <c r="U22" s="193"/>
      <c r="V22" s="193"/>
      <c r="W22" s="193" t="str">
        <f t="shared" si="3"/>
        <v/>
      </c>
      <c r="X22" s="193"/>
      <c r="Y22" s="193"/>
      <c r="Z22" s="193"/>
      <c r="AA22" s="193"/>
      <c r="AB22" s="193"/>
      <c r="AC22" s="193"/>
      <c r="AD22" s="287" t="str">
        <f>IF(AS22="","",VLOOKUP(AS22,Table1[#All],3,0))</f>
        <v/>
      </c>
      <c r="AE22" s="287"/>
      <c r="AF22" s="287"/>
      <c r="AG22" s="287"/>
      <c r="AH22" s="287"/>
      <c r="AI22" s="287"/>
      <c r="AJ22" s="287"/>
      <c r="AK22" s="287"/>
      <c r="AL22" s="195"/>
      <c r="AM22" s="193"/>
      <c r="AN22" s="193"/>
      <c r="AO22" s="193"/>
      <c r="AP22" s="193"/>
      <c r="AQ22" s="193"/>
      <c r="AS22" s="197"/>
    </row>
    <row r="23" spans="1:45" hidden="1">
      <c r="A23" s="193"/>
      <c r="B23" s="193"/>
      <c r="C23" s="286" t="str">
        <f>IF(AS23="","ซ่อนช่อง",CONCATENATE("7. ",VLOOKUP(AS23,Table1[#All],2,0)))</f>
        <v>ซ่อนช่อง</v>
      </c>
      <c r="D23" s="286"/>
      <c r="E23" s="286"/>
      <c r="F23" s="286"/>
      <c r="G23" s="286"/>
      <c r="H23" s="286"/>
      <c r="I23" s="286"/>
      <c r="J23" s="286"/>
      <c r="K23" s="286"/>
      <c r="L23" s="286"/>
      <c r="M23" s="286"/>
      <c r="N23" s="286"/>
      <c r="O23" s="194"/>
      <c r="P23" s="193" t="str">
        <f t="shared" si="2"/>
        <v/>
      </c>
      <c r="Q23" s="193"/>
      <c r="R23" s="193"/>
      <c r="S23" s="193"/>
      <c r="T23" s="193"/>
      <c r="U23" s="193"/>
      <c r="V23" s="193"/>
      <c r="W23" s="193" t="str">
        <f t="shared" si="3"/>
        <v/>
      </c>
      <c r="X23" s="193"/>
      <c r="Y23" s="193"/>
      <c r="Z23" s="193"/>
      <c r="AA23" s="193"/>
      <c r="AB23" s="193"/>
      <c r="AC23" s="193"/>
      <c r="AD23" s="287" t="str">
        <f>IF(AS23="","",VLOOKUP(AS23,Table1[#All],3,0))</f>
        <v/>
      </c>
      <c r="AE23" s="287"/>
      <c r="AF23" s="287"/>
      <c r="AG23" s="287"/>
      <c r="AH23" s="287"/>
      <c r="AI23" s="287"/>
      <c r="AJ23" s="287"/>
      <c r="AK23" s="287"/>
      <c r="AL23" s="195"/>
      <c r="AM23" s="193"/>
      <c r="AN23" s="193"/>
      <c r="AO23" s="193"/>
      <c r="AP23" s="193"/>
      <c r="AQ23" s="193"/>
      <c r="AS23" s="197"/>
    </row>
    <row r="24" spans="1:45" hidden="1">
      <c r="A24" s="193"/>
      <c r="B24" s="193"/>
      <c r="C24" s="286" t="str">
        <f>IF(AS24="","ซ่อนช่อง",CONCATENATE("8. ",VLOOKUP(AS24,Table1[#All],2,0)))</f>
        <v>ซ่อนช่อง</v>
      </c>
      <c r="D24" s="286"/>
      <c r="E24" s="286"/>
      <c r="F24" s="286"/>
      <c r="G24" s="286"/>
      <c r="H24" s="286"/>
      <c r="I24" s="286"/>
      <c r="J24" s="286"/>
      <c r="K24" s="286"/>
      <c r="L24" s="286"/>
      <c r="M24" s="286"/>
      <c r="N24" s="286"/>
      <c r="O24" s="194"/>
      <c r="P24" s="193" t="str">
        <f t="shared" si="2"/>
        <v/>
      </c>
      <c r="Q24" s="193"/>
      <c r="R24" s="193"/>
      <c r="S24" s="193"/>
      <c r="T24" s="193"/>
      <c r="U24" s="193"/>
      <c r="V24" s="193"/>
      <c r="W24" s="193" t="str">
        <f t="shared" si="3"/>
        <v/>
      </c>
      <c r="X24" s="193"/>
      <c r="Y24" s="193"/>
      <c r="Z24" s="193"/>
      <c r="AA24" s="193"/>
      <c r="AB24" s="193"/>
      <c r="AC24" s="193"/>
      <c r="AD24" s="287" t="str">
        <f>IF(AS24="","",VLOOKUP(AS24,Table1[#All],3,0))</f>
        <v/>
      </c>
      <c r="AE24" s="287"/>
      <c r="AF24" s="287"/>
      <c r="AG24" s="287"/>
      <c r="AH24" s="287"/>
      <c r="AI24" s="287"/>
      <c r="AJ24" s="287"/>
      <c r="AK24" s="287"/>
      <c r="AL24" s="195"/>
      <c r="AM24" s="193"/>
      <c r="AN24" s="193"/>
      <c r="AO24" s="193"/>
      <c r="AP24" s="193"/>
      <c r="AQ24" s="193"/>
      <c r="AS24" s="197"/>
    </row>
    <row r="25" spans="1:45" hidden="1">
      <c r="A25" s="193"/>
      <c r="B25" s="193"/>
      <c r="C25" s="286" t="str">
        <f>IF(AS25="","ซ่อนช่อง",CONCATENATE("9. ",VLOOKUP(AS25,Table1[#All],2,0)))</f>
        <v>ซ่อนช่อง</v>
      </c>
      <c r="D25" s="286"/>
      <c r="E25" s="286"/>
      <c r="F25" s="286"/>
      <c r="G25" s="286"/>
      <c r="H25" s="286"/>
      <c r="I25" s="286"/>
      <c r="J25" s="286"/>
      <c r="K25" s="286"/>
      <c r="L25" s="286"/>
      <c r="M25" s="286"/>
      <c r="N25" s="286"/>
      <c r="O25" s="194"/>
      <c r="P25" s="193" t="str">
        <f t="shared" si="2"/>
        <v/>
      </c>
      <c r="Q25" s="193"/>
      <c r="R25" s="193"/>
      <c r="S25" s="193"/>
      <c r="T25" s="193"/>
      <c r="U25" s="193"/>
      <c r="V25" s="193"/>
      <c r="W25" s="193" t="str">
        <f t="shared" si="3"/>
        <v/>
      </c>
      <c r="X25" s="193"/>
      <c r="Y25" s="193"/>
      <c r="Z25" s="193"/>
      <c r="AA25" s="193"/>
      <c r="AB25" s="193"/>
      <c r="AC25" s="193"/>
      <c r="AD25" s="287" t="str">
        <f>IF(AS25="","",VLOOKUP(AS25,Table1[#All],3,0))</f>
        <v/>
      </c>
      <c r="AE25" s="287"/>
      <c r="AF25" s="287"/>
      <c r="AG25" s="287"/>
      <c r="AH25" s="287"/>
      <c r="AI25" s="287"/>
      <c r="AJ25" s="287"/>
      <c r="AK25" s="287"/>
      <c r="AL25" s="195"/>
      <c r="AM25" s="193"/>
      <c r="AN25" s="193"/>
      <c r="AO25" s="193"/>
      <c r="AP25" s="193"/>
      <c r="AQ25" s="193"/>
      <c r="AS25" s="197"/>
    </row>
    <row r="26" spans="1:45" hidden="1">
      <c r="A26" s="193"/>
      <c r="B26" s="193"/>
      <c r="C26" s="286" t="str">
        <f>IF(AS26="","ซ่อนช่อง",CONCATENATE("10. ",VLOOKUP(AS26,Table1[#All],2,0)))</f>
        <v>ซ่อนช่อง</v>
      </c>
      <c r="D26" s="286"/>
      <c r="E26" s="286"/>
      <c r="F26" s="286"/>
      <c r="G26" s="286"/>
      <c r="H26" s="286"/>
      <c r="I26" s="286"/>
      <c r="J26" s="286"/>
      <c r="K26" s="286"/>
      <c r="L26" s="286"/>
      <c r="M26" s="286"/>
      <c r="N26" s="286"/>
      <c r="O26" s="194"/>
      <c r="P26" s="193" t="str">
        <f t="shared" si="2"/>
        <v/>
      </c>
      <c r="Q26" s="193"/>
      <c r="R26" s="193"/>
      <c r="S26" s="193"/>
      <c r="T26" s="193"/>
      <c r="U26" s="193"/>
      <c r="V26" s="193"/>
      <c r="W26" s="193" t="str">
        <f t="shared" si="3"/>
        <v/>
      </c>
      <c r="X26" s="193"/>
      <c r="Y26" s="193"/>
      <c r="Z26" s="193"/>
      <c r="AA26" s="193"/>
      <c r="AB26" s="193"/>
      <c r="AC26" s="193"/>
      <c r="AD26" s="287" t="str">
        <f>IF(AS26="","",VLOOKUP(AS26,Table1[#All],3,0))</f>
        <v/>
      </c>
      <c r="AE26" s="287"/>
      <c r="AF26" s="287"/>
      <c r="AG26" s="287"/>
      <c r="AH26" s="287"/>
      <c r="AI26" s="287"/>
      <c r="AJ26" s="287"/>
      <c r="AK26" s="287"/>
      <c r="AL26" s="195"/>
      <c r="AM26" s="193"/>
      <c r="AN26" s="193"/>
      <c r="AO26" s="193"/>
      <c r="AP26" s="193"/>
      <c r="AQ26" s="193"/>
      <c r="AS26" s="197"/>
    </row>
    <row r="27" spans="1:45" hidden="1">
      <c r="A27" s="193"/>
      <c r="B27" s="193"/>
      <c r="C27" s="286" t="str">
        <f>IF(AS27="","ซ่อนช่อง",CONCATENATE("11. ",VLOOKUP(AS27,Table1[#All],2,0)))</f>
        <v>ซ่อนช่อง</v>
      </c>
      <c r="D27" s="286"/>
      <c r="E27" s="286"/>
      <c r="F27" s="286"/>
      <c r="G27" s="286"/>
      <c r="H27" s="286"/>
      <c r="I27" s="286"/>
      <c r="J27" s="286"/>
      <c r="K27" s="286"/>
      <c r="L27" s="286"/>
      <c r="M27" s="286"/>
      <c r="N27" s="286"/>
      <c r="O27" s="194"/>
      <c r="P27" s="193" t="str">
        <f t="shared" si="2"/>
        <v/>
      </c>
      <c r="Q27" s="193"/>
      <c r="R27" s="193"/>
      <c r="S27" s="193"/>
      <c r="T27" s="193"/>
      <c r="U27" s="193"/>
      <c r="V27" s="193"/>
      <c r="W27" s="193" t="str">
        <f t="shared" si="3"/>
        <v/>
      </c>
      <c r="X27" s="193"/>
      <c r="Y27" s="193"/>
      <c r="Z27" s="193"/>
      <c r="AA27" s="193"/>
      <c r="AB27" s="193"/>
      <c r="AC27" s="193"/>
      <c r="AD27" s="287" t="str">
        <f>IF(AS27="","",VLOOKUP(AS27,Table1[#All],3,0))</f>
        <v/>
      </c>
      <c r="AE27" s="287"/>
      <c r="AF27" s="287"/>
      <c r="AG27" s="287"/>
      <c r="AH27" s="287"/>
      <c r="AI27" s="287"/>
      <c r="AJ27" s="287"/>
      <c r="AK27" s="287"/>
      <c r="AL27" s="195"/>
      <c r="AM27" s="193"/>
      <c r="AN27" s="193"/>
      <c r="AO27" s="193"/>
      <c r="AP27" s="193"/>
      <c r="AQ27" s="193"/>
      <c r="AS27" s="197"/>
    </row>
    <row r="28" spans="1:45" hidden="1">
      <c r="A28" s="193"/>
      <c r="B28" s="193"/>
      <c r="C28" s="286" t="str">
        <f>IF(AS28="","ซ่อนช่อง",CONCATENATE("12. ",VLOOKUP(AS28,Table1[#All],2,0)))</f>
        <v>ซ่อนช่อง</v>
      </c>
      <c r="D28" s="286"/>
      <c r="E28" s="286"/>
      <c r="F28" s="286"/>
      <c r="G28" s="286"/>
      <c r="H28" s="286"/>
      <c r="I28" s="286"/>
      <c r="J28" s="286"/>
      <c r="K28" s="286"/>
      <c r="L28" s="286"/>
      <c r="M28" s="286"/>
      <c r="N28" s="286"/>
      <c r="O28" s="194"/>
      <c r="P28" s="193" t="str">
        <f t="shared" si="2"/>
        <v/>
      </c>
      <c r="Q28" s="193"/>
      <c r="R28" s="193"/>
      <c r="S28" s="193"/>
      <c r="T28" s="193"/>
      <c r="U28" s="193"/>
      <c r="V28" s="193"/>
      <c r="W28" s="193" t="str">
        <f t="shared" si="3"/>
        <v/>
      </c>
      <c r="X28" s="193"/>
      <c r="Y28" s="193"/>
      <c r="Z28" s="193"/>
      <c r="AA28" s="193"/>
      <c r="AB28" s="193"/>
      <c r="AC28" s="193"/>
      <c r="AD28" s="287" t="str">
        <f>IF(AS28="","",VLOOKUP(AS28,Table1[#All],3,0))</f>
        <v/>
      </c>
      <c r="AE28" s="287"/>
      <c r="AF28" s="287"/>
      <c r="AG28" s="287"/>
      <c r="AH28" s="287"/>
      <c r="AI28" s="287"/>
      <c r="AJ28" s="287"/>
      <c r="AK28" s="287"/>
      <c r="AL28" s="195"/>
      <c r="AM28" s="193"/>
      <c r="AN28" s="193"/>
      <c r="AO28" s="193"/>
      <c r="AP28" s="193"/>
      <c r="AQ28" s="193"/>
      <c r="AS28" s="197"/>
    </row>
    <row r="29" spans="1:45" hidden="1">
      <c r="A29" s="193"/>
      <c r="B29" s="193"/>
      <c r="C29" s="286" t="str">
        <f>IF(AS29="","ซ่อนช่อง",CONCATENATE("13. ",VLOOKUP(AS29,Table1[#All],2,0)))</f>
        <v>ซ่อนช่อง</v>
      </c>
      <c r="D29" s="286"/>
      <c r="E29" s="286"/>
      <c r="F29" s="286"/>
      <c r="G29" s="286"/>
      <c r="H29" s="286"/>
      <c r="I29" s="286"/>
      <c r="J29" s="286"/>
      <c r="K29" s="286"/>
      <c r="L29" s="286"/>
      <c r="M29" s="286"/>
      <c r="N29" s="286"/>
      <c r="O29" s="194"/>
      <c r="P29" s="193" t="str">
        <f t="shared" si="2"/>
        <v/>
      </c>
      <c r="Q29" s="193"/>
      <c r="R29" s="193"/>
      <c r="S29" s="193"/>
      <c r="T29" s="193"/>
      <c r="U29" s="193"/>
      <c r="V29" s="193"/>
      <c r="W29" s="193" t="str">
        <f t="shared" si="3"/>
        <v/>
      </c>
      <c r="X29" s="193"/>
      <c r="Y29" s="193"/>
      <c r="Z29" s="193"/>
      <c r="AA29" s="193"/>
      <c r="AB29" s="193"/>
      <c r="AC29" s="193"/>
      <c r="AD29" s="287" t="str">
        <f>IF(AS29="","",VLOOKUP(AS29,Table1[#All],3,0))</f>
        <v/>
      </c>
      <c r="AE29" s="287"/>
      <c r="AF29" s="287"/>
      <c r="AG29" s="287"/>
      <c r="AH29" s="287"/>
      <c r="AI29" s="287"/>
      <c r="AJ29" s="287"/>
      <c r="AK29" s="287"/>
      <c r="AL29" s="195"/>
      <c r="AM29" s="193"/>
      <c r="AN29" s="193"/>
      <c r="AO29" s="193"/>
      <c r="AP29" s="193"/>
      <c r="AQ29" s="193"/>
      <c r="AS29" s="197"/>
    </row>
    <row r="30" spans="1:45" hidden="1">
      <c r="A30" s="193"/>
      <c r="B30" s="193"/>
      <c r="C30" s="286" t="str">
        <f>IF(AS30="","ซ่อนช่อง",CONCATENATE("14. ",VLOOKUP(AS30,Table1[#All],2,0)))</f>
        <v>ซ่อนช่อง</v>
      </c>
      <c r="D30" s="286"/>
      <c r="E30" s="286"/>
      <c r="F30" s="286"/>
      <c r="G30" s="286"/>
      <c r="H30" s="286"/>
      <c r="I30" s="286"/>
      <c r="J30" s="286"/>
      <c r="K30" s="286"/>
      <c r="L30" s="286"/>
      <c r="M30" s="286"/>
      <c r="N30" s="286"/>
      <c r="O30" s="194"/>
      <c r="P30" s="193" t="str">
        <f t="shared" si="2"/>
        <v/>
      </c>
      <c r="Q30" s="193"/>
      <c r="R30" s="193"/>
      <c r="S30" s="193"/>
      <c r="T30" s="193"/>
      <c r="U30" s="193"/>
      <c r="V30" s="193"/>
      <c r="W30" s="193" t="str">
        <f t="shared" si="3"/>
        <v/>
      </c>
      <c r="X30" s="193"/>
      <c r="Y30" s="193"/>
      <c r="Z30" s="193"/>
      <c r="AA30" s="193"/>
      <c r="AB30" s="193"/>
      <c r="AC30" s="193"/>
      <c r="AD30" s="287" t="str">
        <f>IF(AS30="","",VLOOKUP(AS30,Table1[#All],3,0))</f>
        <v/>
      </c>
      <c r="AE30" s="287"/>
      <c r="AF30" s="287"/>
      <c r="AG30" s="287"/>
      <c r="AH30" s="287"/>
      <c r="AI30" s="287"/>
      <c r="AJ30" s="287"/>
      <c r="AK30" s="287"/>
      <c r="AL30" s="195"/>
      <c r="AM30" s="193"/>
      <c r="AN30" s="193"/>
      <c r="AO30" s="193"/>
      <c r="AP30" s="193"/>
      <c r="AQ30" s="193"/>
      <c r="AS30" s="197"/>
    </row>
    <row r="31" spans="1:45" hidden="1">
      <c r="A31" s="193"/>
      <c r="B31" s="193"/>
      <c r="C31" s="286" t="str">
        <f>IF(AS31="","ซ่อนช่อง",CONCATENATE("15. ",VLOOKUP(AS31,Table1[#All],2,0)))</f>
        <v>ซ่อนช่อง</v>
      </c>
      <c r="D31" s="286"/>
      <c r="E31" s="286"/>
      <c r="F31" s="286"/>
      <c r="G31" s="286"/>
      <c r="H31" s="286"/>
      <c r="I31" s="286"/>
      <c r="J31" s="286"/>
      <c r="K31" s="286"/>
      <c r="L31" s="286"/>
      <c r="M31" s="286"/>
      <c r="N31" s="286"/>
      <c r="O31" s="194"/>
      <c r="P31" s="193" t="str">
        <f t="shared" si="2"/>
        <v/>
      </c>
      <c r="Q31" s="193"/>
      <c r="R31" s="193"/>
      <c r="S31" s="193"/>
      <c r="T31" s="193"/>
      <c r="U31" s="193"/>
      <c r="V31" s="193"/>
      <c r="W31" s="193" t="str">
        <f t="shared" si="3"/>
        <v/>
      </c>
      <c r="X31" s="193"/>
      <c r="Y31" s="193"/>
      <c r="Z31" s="193"/>
      <c r="AA31" s="193"/>
      <c r="AB31" s="193"/>
      <c r="AC31" s="193"/>
      <c r="AD31" s="287" t="str">
        <f>IF(AS31="","",VLOOKUP(AS31,Table1[#All],3,0))</f>
        <v/>
      </c>
      <c r="AE31" s="287"/>
      <c r="AF31" s="287"/>
      <c r="AG31" s="287"/>
      <c r="AH31" s="287"/>
      <c r="AI31" s="287"/>
      <c r="AJ31" s="287"/>
      <c r="AK31" s="287"/>
      <c r="AL31" s="195"/>
      <c r="AM31" s="193"/>
      <c r="AN31" s="193"/>
      <c r="AO31" s="193"/>
      <c r="AP31" s="193"/>
      <c r="AQ31" s="193"/>
      <c r="AS31" s="197"/>
    </row>
    <row r="32" spans="1:45" hidden="1">
      <c r="A32" s="189"/>
      <c r="B32" s="189"/>
      <c r="C32" s="286" t="str">
        <f>IF(AS32="","ซ่อนช่อง",CONCATENATE("16. ",VLOOKUP(AS32,Table1[#All],2,0)))</f>
        <v>ซ่อนช่อง</v>
      </c>
      <c r="D32" s="286"/>
      <c r="E32" s="286"/>
      <c r="F32" s="286"/>
      <c r="G32" s="286"/>
      <c r="H32" s="286"/>
      <c r="I32" s="286"/>
      <c r="J32" s="286"/>
      <c r="K32" s="286"/>
      <c r="L32" s="286"/>
      <c r="M32" s="286"/>
      <c r="N32" s="286"/>
      <c r="O32" s="199"/>
      <c r="P32" s="193" t="str">
        <f t="shared" si="2"/>
        <v/>
      </c>
      <c r="Q32" s="189"/>
      <c r="R32" s="189"/>
      <c r="S32" s="189"/>
      <c r="T32" s="189"/>
      <c r="U32" s="189"/>
      <c r="V32" s="189"/>
      <c r="W32" s="193" t="str">
        <f t="shared" si="3"/>
        <v/>
      </c>
      <c r="X32" s="189"/>
      <c r="Y32" s="189"/>
      <c r="Z32" s="189"/>
      <c r="AA32" s="189"/>
      <c r="AB32" s="189"/>
      <c r="AC32" s="189"/>
      <c r="AD32" s="287" t="str">
        <f>IF(AS32="","",VLOOKUP(AS32,Table1[#All],3,0))</f>
        <v/>
      </c>
      <c r="AE32" s="287"/>
      <c r="AF32" s="287"/>
      <c r="AG32" s="287"/>
      <c r="AH32" s="287"/>
      <c r="AI32" s="287"/>
      <c r="AJ32" s="287"/>
      <c r="AK32" s="287"/>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(3-5603-00285-73-6) ผู้ขอ (แทนตามมอบ ลว. 3 พฤษภาคม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2    ราย</v>
      </c>
    </row>
    <row r="42" spans="1:43">
      <c r="A42" s="2" t="s">
        <v>303</v>
      </c>
    </row>
    <row r="43" spans="1:43">
      <c r="A43" s="2" t="s">
        <v>304</v>
      </c>
      <c r="V43" s="2" t="s">
        <v>308</v>
      </c>
    </row>
    <row r="44" spans="1:43">
      <c r="C44" s="2" t="s">
        <v>305</v>
      </c>
    </row>
    <row r="45" spans="1:43">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AJ10" sqref="AJ10:AM10"/>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312</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313</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56">
        <v>21</v>
      </c>
      <c r="Y10" s="256"/>
      <c r="Z10" s="282" t="s">
        <v>271</v>
      </c>
      <c r="AA10" s="282"/>
      <c r="AB10" s="256" t="s">
        <v>364</v>
      </c>
      <c r="AC10" s="256"/>
      <c r="AD10" s="256"/>
      <c r="AE10" s="256"/>
      <c r="AF10" s="256"/>
      <c r="AG10" s="256"/>
      <c r="AH10" s="282" t="s">
        <v>314</v>
      </c>
      <c r="AI10" s="282"/>
      <c r="AJ10" s="256">
        <v>2568</v>
      </c>
      <c r="AK10" s="256"/>
      <c r="AL10" s="256"/>
      <c r="AM10" s="256"/>
    </row>
    <row r="11" spans="1:39">
      <c r="A11" s="2" t="s">
        <v>33</v>
      </c>
      <c r="D11" s="2" t="s">
        <v>315</v>
      </c>
    </row>
    <row r="12" spans="1:39">
      <c r="D12" s="2" t="s">
        <v>273</v>
      </c>
      <c r="G12" s="293" t="str">
        <f>CONCATENATE("ธนาคารออมสิน โดย ",Sheet1!B8," ผู้รับมอบอำนาจช่วง")</f>
        <v>ธนาคารออมสิน โดย นายอัครชัย จันทร์ขอนแก่น ผู้รับมอบอำนาจช่วง</v>
      </c>
      <c r="H12" s="293"/>
      <c r="I12" s="293"/>
      <c r="J12" s="293"/>
      <c r="K12" s="293"/>
      <c r="L12" s="293"/>
      <c r="M12" s="293"/>
      <c r="N12" s="293"/>
      <c r="O12" s="293"/>
      <c r="P12" s="293"/>
      <c r="Q12" s="293"/>
      <c r="R12" s="293"/>
      <c r="S12" s="293"/>
      <c r="T12" s="293"/>
      <c r="U12" s="293"/>
      <c r="V12" s="293"/>
      <c r="W12" s="293"/>
      <c r="X12" s="293"/>
      <c r="Y12" s="293"/>
      <c r="Z12" s="293"/>
      <c r="AA12" s="293"/>
      <c r="AB12" s="293"/>
      <c r="AC12" s="293"/>
      <c r="AD12" s="293"/>
      <c r="AE12" s="2" t="s">
        <v>316</v>
      </c>
      <c r="AG12" s="256">
        <f>Sheet1!D8</f>
        <v>42</v>
      </c>
      <c r="AH12" s="256"/>
      <c r="AI12" s="256"/>
      <c r="AJ12" s="2" t="s">
        <v>317</v>
      </c>
    </row>
    <row r="13" spans="1:39">
      <c r="A13" s="2" t="s">
        <v>280</v>
      </c>
      <c r="D13" s="256" t="s">
        <v>277</v>
      </c>
      <c r="E13" s="256"/>
      <c r="F13" s="256"/>
      <c r="G13" s="256"/>
      <c r="H13" s="282" t="s">
        <v>282</v>
      </c>
      <c r="I13" s="282"/>
      <c r="J13" s="282"/>
      <c r="K13" s="282"/>
      <c r="L13" s="256">
        <v>470</v>
      </c>
      <c r="M13" s="256"/>
      <c r="N13" s="256"/>
      <c r="O13" s="256"/>
      <c r="P13" s="282" t="s">
        <v>283</v>
      </c>
      <c r="Q13" s="282"/>
      <c r="R13" s="256" t="s">
        <v>152</v>
      </c>
      <c r="S13" s="256"/>
      <c r="T13" s="282" t="s">
        <v>318</v>
      </c>
      <c r="U13" s="282"/>
      <c r="V13" s="256" t="s">
        <v>152</v>
      </c>
      <c r="W13" s="256"/>
      <c r="X13" s="256"/>
      <c r="Y13" s="256"/>
      <c r="Z13" s="256"/>
      <c r="AA13" s="256"/>
      <c r="AB13" s="256"/>
      <c r="AC13" s="282" t="s">
        <v>284</v>
      </c>
      <c r="AD13" s="282"/>
      <c r="AE13" s="256" t="s">
        <v>286</v>
      </c>
      <c r="AF13" s="256"/>
      <c r="AG13" s="256"/>
      <c r="AH13" s="256"/>
      <c r="AI13" s="256"/>
      <c r="AJ13" s="256"/>
      <c r="AK13" s="256"/>
      <c r="AL13" s="256"/>
      <c r="AM13" s="256"/>
    </row>
    <row r="14" spans="1:39">
      <c r="A14" s="2" t="s">
        <v>319</v>
      </c>
      <c r="D14" s="256" t="s">
        <v>347</v>
      </c>
      <c r="E14" s="256"/>
      <c r="F14" s="256"/>
      <c r="G14" s="256"/>
      <c r="H14" s="256"/>
      <c r="I14" s="256"/>
      <c r="J14" s="256"/>
      <c r="K14" s="256"/>
      <c r="L14" s="282" t="s">
        <v>288</v>
      </c>
      <c r="M14" s="282"/>
      <c r="N14" s="282"/>
      <c r="O14" s="256" t="s">
        <v>293</v>
      </c>
      <c r="P14" s="256"/>
      <c r="Q14" s="256"/>
      <c r="R14" s="256"/>
      <c r="S14" s="256"/>
      <c r="T14" s="256"/>
      <c r="U14" s="256"/>
      <c r="V14" s="256"/>
      <c r="W14" s="256"/>
      <c r="X14" s="256"/>
      <c r="Y14" s="256"/>
      <c r="Z14" s="282" t="s">
        <v>290</v>
      </c>
      <c r="AA14" s="282"/>
      <c r="AB14" s="256" t="s">
        <v>294</v>
      </c>
      <c r="AC14" s="256"/>
      <c r="AD14" s="256"/>
      <c r="AE14" s="256"/>
      <c r="AF14" s="256"/>
      <c r="AG14" s="256"/>
      <c r="AH14" s="256"/>
      <c r="AI14" s="256"/>
      <c r="AJ14" s="256"/>
      <c r="AK14" s="256"/>
      <c r="AL14" s="256"/>
      <c r="AM14" s="256"/>
    </row>
    <row r="15" spans="1:39">
      <c r="A15" s="2" t="s">
        <v>333</v>
      </c>
    </row>
    <row r="16" spans="1:39">
      <c r="A16" s="2" t="s">
        <v>332</v>
      </c>
    </row>
    <row r="17" spans="1:40">
      <c r="A17" s="284"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ผบE431/2565 คดีหมายเลขแดงที่ ผบE541/2565 ของบุคคลดังต่อไปนี้</v>
      </c>
      <c r="B17" s="284"/>
      <c r="C17" s="284"/>
      <c r="D17" s="284"/>
      <c r="E17" s="284"/>
      <c r="F17" s="284"/>
      <c r="G17" s="284"/>
      <c r="H17" s="284"/>
      <c r="I17" s="284"/>
      <c r="J17" s="284"/>
      <c r="K17" s="284"/>
      <c r="L17" s="284"/>
      <c r="M17" s="284"/>
      <c r="N17" s="284"/>
      <c r="O17" s="284"/>
      <c r="P17" s="284"/>
      <c r="Q17" s="284"/>
      <c r="R17" s="284"/>
      <c r="S17" s="284"/>
      <c r="T17" s="284"/>
      <c r="U17" s="284"/>
      <c r="V17" s="284"/>
      <c r="W17" s="284"/>
      <c r="X17" s="284"/>
      <c r="Y17" s="284"/>
      <c r="Z17" s="284"/>
      <c r="AA17" s="284"/>
      <c r="AB17" s="284"/>
      <c r="AC17" s="284"/>
      <c r="AD17" s="284"/>
      <c r="AE17" s="284"/>
      <c r="AF17" s="284"/>
      <c r="AG17" s="284"/>
      <c r="AH17" s="284"/>
      <c r="AI17" s="284"/>
      <c r="AJ17" s="284"/>
      <c r="AK17" s="284"/>
      <c r="AL17" s="284"/>
      <c r="AM17" s="284"/>
    </row>
    <row r="18" spans="1:40">
      <c r="A18" s="284"/>
      <c r="B18" s="284"/>
      <c r="C18" s="284"/>
      <c r="D18" s="284"/>
      <c r="E18" s="284"/>
      <c r="F18" s="284"/>
      <c r="G18" s="284"/>
      <c r="H18" s="284"/>
      <c r="I18" s="284"/>
      <c r="J18" s="284"/>
      <c r="K18" s="284"/>
      <c r="L18" s="284"/>
      <c r="M18" s="284"/>
      <c r="N18" s="284"/>
      <c r="O18" s="284"/>
      <c r="P18" s="284"/>
      <c r="Q18" s="284"/>
      <c r="R18" s="284"/>
      <c r="S18" s="284"/>
      <c r="T18" s="284"/>
      <c r="U18" s="284"/>
      <c r="V18" s="284"/>
      <c r="W18" s="284"/>
      <c r="X18" s="284"/>
      <c r="Y18" s="284"/>
      <c r="Z18" s="284"/>
      <c r="AA18" s="284"/>
      <c r="AB18" s="284"/>
      <c r="AC18" s="284"/>
      <c r="AD18" s="284"/>
      <c r="AE18" s="284"/>
      <c r="AF18" s="284"/>
      <c r="AG18" s="284"/>
      <c r="AH18" s="284"/>
      <c r="AI18" s="284"/>
      <c r="AJ18" s="284"/>
      <c r="AK18" s="284"/>
      <c r="AL18" s="284"/>
      <c r="AM18" s="284"/>
    </row>
    <row r="19" spans="1:40">
      <c r="A19" s="284"/>
      <c r="B19" s="284"/>
      <c r="C19" s="284"/>
      <c r="D19" s="284"/>
      <c r="E19" s="284"/>
      <c r="F19" s="284"/>
      <c r="G19" s="284"/>
      <c r="H19" s="284"/>
      <c r="I19" s="284"/>
      <c r="J19" s="284"/>
      <c r="K19" s="284"/>
      <c r="L19" s="284"/>
      <c r="M19" s="284"/>
      <c r="N19" s="284"/>
      <c r="O19" s="284"/>
      <c r="P19" s="284"/>
      <c r="Q19" s="284"/>
      <c r="R19" s="284"/>
      <c r="S19" s="284"/>
      <c r="T19" s="284"/>
      <c r="U19" s="284"/>
      <c r="V19" s="284"/>
      <c r="W19" s="284"/>
      <c r="X19" s="284"/>
      <c r="Y19" s="284"/>
      <c r="Z19" s="284"/>
      <c r="AA19" s="284"/>
      <c r="AB19" s="284"/>
      <c r="AC19" s="284"/>
      <c r="AD19" s="284"/>
      <c r="AE19" s="284"/>
      <c r="AF19" s="284"/>
      <c r="AG19" s="284"/>
      <c r="AH19" s="284"/>
      <c r="AI19" s="284"/>
      <c r="AJ19" s="284"/>
      <c r="AK19" s="284"/>
      <c r="AL19" s="284"/>
      <c r="AM19" s="284"/>
    </row>
    <row r="20" spans="1:40">
      <c r="AN20" s="172" t="s">
        <v>334</v>
      </c>
    </row>
    <row r="21" spans="1:40">
      <c r="A21" s="188" t="str">
        <f>CONCATENATE("1.  ",VLOOKUP(AN21,Table1[#All],2,0))</f>
        <v>1.  นายวิมนต์ ใจอ่อน</v>
      </c>
      <c r="B21" s="188"/>
      <c r="C21" s="188"/>
      <c r="D21" s="188"/>
      <c r="E21" s="188"/>
      <c r="F21" s="188"/>
      <c r="G21" s="188"/>
      <c r="H21" s="188"/>
      <c r="I21" s="188"/>
      <c r="J21" s="188"/>
      <c r="K21" s="188"/>
      <c r="L21" s="188"/>
      <c r="M21" s="188"/>
      <c r="N21" s="188"/>
      <c r="O21" s="188"/>
      <c r="P21" s="188"/>
      <c r="Q21" s="282" t="s">
        <v>328</v>
      </c>
      <c r="R21" s="282"/>
      <c r="S21" s="282"/>
      <c r="T21" s="282"/>
      <c r="U21" s="282"/>
      <c r="V21" s="282"/>
      <c r="W21" s="282"/>
      <c r="X21" s="282"/>
      <c r="Y21" s="282"/>
      <c r="Z21" s="294" t="str">
        <f>VLOOKUP(AN21,Table1[#All],3,0)</f>
        <v>3-5012-01042-91-7</v>
      </c>
      <c r="AA21" s="294"/>
      <c r="AB21" s="294"/>
      <c r="AC21" s="294"/>
      <c r="AD21" s="294"/>
      <c r="AE21" s="294"/>
      <c r="AF21" s="294"/>
      <c r="AG21" s="294"/>
      <c r="AH21" s="294"/>
      <c r="AI21" s="294"/>
      <c r="AJ21" s="294"/>
      <c r="AK21" s="294"/>
      <c r="AL21" s="294"/>
      <c r="AM21" s="294"/>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2" t="str">
        <f>CONCATENATE("( ",Sheet1!B8," )")</f>
        <v>( นายอัครชัย จันทร์ขอนแก่น )</v>
      </c>
      <c r="Y29" s="282"/>
      <c r="Z29" s="282"/>
      <c r="AA29" s="282"/>
      <c r="AB29" s="282"/>
      <c r="AC29" s="282"/>
      <c r="AD29" s="282"/>
      <c r="AE29" s="282"/>
      <c r="AF29" s="282"/>
      <c r="AG29" s="282"/>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5" t="e">
        <f>#REF!</f>
        <v>#REF!</v>
      </c>
      <c r="M5" s="295"/>
      <c r="N5" s="295"/>
    </row>
    <row r="6" spans="2:15">
      <c r="H6" s="34"/>
      <c r="J6" s="35" t="s">
        <v>114</v>
      </c>
      <c r="L6" s="296"/>
      <c r="M6" s="296"/>
      <c r="N6" s="296"/>
    </row>
    <row r="7" spans="2:15">
      <c r="J7" s="35"/>
    </row>
    <row r="8" spans="2:15" ht="26.4">
      <c r="G8" s="297" t="e">
        <f>#REF!</f>
        <v>#REF!</v>
      </c>
      <c r="H8" s="297"/>
      <c r="I8" s="297"/>
      <c r="J8" s="297"/>
      <c r="K8" s="297"/>
    </row>
    <row r="9" spans="2:15">
      <c r="G9" s="27" t="s">
        <v>115</v>
      </c>
      <c r="H9" s="295" t="s">
        <v>66</v>
      </c>
      <c r="I9" s="295"/>
    </row>
    <row r="11" spans="2:15">
      <c r="F11" s="31" t="s">
        <v>117</v>
      </c>
      <c r="G11" s="31"/>
      <c r="H11" s="31"/>
      <c r="I11" s="31"/>
      <c r="J11" s="31"/>
      <c r="K11" s="31"/>
      <c r="L11" s="31"/>
      <c r="M11" s="31"/>
      <c r="N11" s="27" t="s">
        <v>118</v>
      </c>
    </row>
    <row r="12" spans="2:15">
      <c r="E12" s="300" t="s">
        <v>116</v>
      </c>
      <c r="M12" s="27"/>
    </row>
    <row r="13" spans="2:15">
      <c r="E13" s="300"/>
      <c r="F13" s="299" t="str">
        <f>ปกสำนวน!$C$10</f>
        <v>นางสาวสิริพิชญ์  ใจหมั่น</v>
      </c>
      <c r="G13" s="299"/>
      <c r="H13" s="299"/>
      <c r="I13" s="299"/>
      <c r="J13" s="299"/>
      <c r="K13" s="299"/>
      <c r="L13" s="299"/>
      <c r="M13" s="299"/>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8" t="e">
        <f>$F$19</f>
        <v>#REF!</v>
      </c>
      <c r="L19" s="298"/>
      <c r="M19" s="298"/>
      <c r="N19" s="298"/>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5" t="str">
        <f>ปกสำนวน!$S$7</f>
        <v>นายจิรวัฒน์  ตรีเศียร</v>
      </c>
      <c r="L23" s="295"/>
      <c r="M23" s="295"/>
      <c r="N23" s="295"/>
    </row>
    <row r="24" spans="4:14">
      <c r="M24" s="27"/>
    </row>
    <row r="25" spans="4:14">
      <c r="D25" s="34" t="s">
        <v>130</v>
      </c>
      <c r="M25" s="27"/>
    </row>
    <row r="26" spans="4:14">
      <c r="D26" s="21">
        <v>1</v>
      </c>
      <c r="E26" s="301" t="s">
        <v>131</v>
      </c>
      <c r="F26" s="301"/>
      <c r="G26" s="21" t="s">
        <v>62</v>
      </c>
      <c r="H26" s="298" t="e">
        <f>#REF!</f>
        <v>#REF!</v>
      </c>
      <c r="I26" s="295"/>
      <c r="J26" s="295"/>
      <c r="K26" s="32" t="s">
        <v>99</v>
      </c>
      <c r="M26" s="295" t="e">
        <f>#REF!</f>
        <v>#REF!</v>
      </c>
      <c r="N26" s="295"/>
    </row>
    <row r="27" spans="4:14">
      <c r="D27" s="21">
        <v>2</v>
      </c>
      <c r="E27" s="295"/>
      <c r="F27" s="295"/>
      <c r="G27" s="21" t="s">
        <v>62</v>
      </c>
      <c r="H27" s="295"/>
      <c r="I27" s="295"/>
      <c r="J27" s="295"/>
      <c r="K27" s="32" t="s">
        <v>99</v>
      </c>
      <c r="M27" s="31"/>
      <c r="N27" s="31"/>
    </row>
    <row r="28" spans="4:14">
      <c r="D28" s="21">
        <v>3</v>
      </c>
      <c r="E28" s="295"/>
      <c r="F28" s="295"/>
      <c r="G28" s="21" t="s">
        <v>62</v>
      </c>
      <c r="H28" s="295"/>
      <c r="I28" s="295"/>
      <c r="J28" s="295"/>
      <c r="K28" s="32" t="s">
        <v>99</v>
      </c>
      <c r="M28" s="31"/>
      <c r="N28" s="31"/>
    </row>
    <row r="29" spans="4:14">
      <c r="D29" s="21">
        <v>4</v>
      </c>
      <c r="E29" s="295"/>
      <c r="F29" s="295"/>
      <c r="G29" s="21" t="s">
        <v>62</v>
      </c>
      <c r="H29" s="295"/>
      <c r="I29" s="295"/>
      <c r="J29" s="295"/>
      <c r="K29" s="32" t="s">
        <v>99</v>
      </c>
      <c r="M29" s="31"/>
      <c r="N29" s="31"/>
    </row>
    <row r="30" spans="4:14">
      <c r="D30" s="21">
        <v>5</v>
      </c>
      <c r="E30" s="295"/>
      <c r="F30" s="295"/>
      <c r="G30" s="21" t="s">
        <v>62</v>
      </c>
      <c r="H30" s="295"/>
      <c r="I30" s="295"/>
      <c r="J30" s="295"/>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5" t="e">
        <f>#REF!</f>
        <v>#REF!</v>
      </c>
      <c r="G1" s="305"/>
    </row>
    <row r="2" spans="1:7">
      <c r="D2" s="18" t="s">
        <v>104</v>
      </c>
      <c r="F2" s="302" t="e">
        <f>#REF!</f>
        <v>#REF!</v>
      </c>
      <c r="G2" s="302"/>
    </row>
    <row r="3" spans="1:7" ht="10.5" customHeight="1">
      <c r="A3" s="304"/>
      <c r="B3" s="304"/>
      <c r="C3" s="304"/>
      <c r="D3" s="304"/>
      <c r="E3" s="304"/>
      <c r="F3" s="304"/>
      <c r="G3" s="304"/>
    </row>
    <row r="4" spans="1:7">
      <c r="A4" s="8" t="s">
        <v>1</v>
      </c>
      <c r="B4" s="8" t="s">
        <v>2</v>
      </c>
      <c r="C4" s="303" t="s">
        <v>3</v>
      </c>
      <c r="D4" s="303"/>
      <c r="E4" s="303" t="s">
        <v>4</v>
      </c>
      <c r="F4" s="303"/>
      <c r="G4" s="303"/>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5" t="e">
        <f>ค่าธรรมเนียมศาล!$S$8</f>
        <v>#REF!</v>
      </c>
      <c r="L7" s="315"/>
      <c r="M7" s="31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2" t="s">
        <v>63</v>
      </c>
      <c r="J19" s="313"/>
      <c r="K19" s="313"/>
      <c r="L19" s="306" t="s">
        <v>139</v>
      </c>
      <c r="M19" s="306"/>
      <c r="N19" s="306"/>
    </row>
    <row r="20" spans="1:16">
      <c r="B20" s="307" t="e">
        <f>$I$8</f>
        <v>#REF!</v>
      </c>
      <c r="C20" s="307"/>
      <c r="D20" s="307"/>
      <c r="E20" s="307"/>
      <c r="F20" s="316" t="e">
        <f>#REF!</f>
        <v>#REF!</v>
      </c>
      <c r="G20" s="316"/>
      <c r="H20" s="316"/>
      <c r="I20" s="310" t="e">
        <f>#REF!</f>
        <v>#REF!</v>
      </c>
      <c r="J20" s="311"/>
      <c r="K20" s="311"/>
      <c r="L20" s="317" t="e">
        <f>#REF!</f>
        <v>#REF!</v>
      </c>
      <c r="M20" s="317"/>
      <c r="N20" s="317"/>
    </row>
    <row r="21" spans="1:16">
      <c r="B21" s="308" t="s">
        <v>146</v>
      </c>
      <c r="C21" s="309"/>
      <c r="D21" s="309"/>
      <c r="E21" s="309"/>
      <c r="F21" s="309"/>
      <c r="G21" s="309"/>
      <c r="H21" s="309"/>
      <c r="I21" s="309"/>
      <c r="J21" s="309"/>
      <c r="K21" s="309"/>
      <c r="L21" s="314" t="e">
        <f>SUM(L20)</f>
        <v>#REF!</v>
      </c>
      <c r="M21" s="314"/>
      <c r="N21" s="31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9" t="s">
        <v>60</v>
      </c>
      <c r="P7" s="319"/>
      <c r="Q7" s="48"/>
      <c r="R7" s="48"/>
      <c r="S7" s="48"/>
      <c r="T7" s="48"/>
      <c r="U7" s="48"/>
      <c r="V7" s="49" t="e">
        <f>ใบปะหน้าค่าธรรมเนียมศาล!$C$6</f>
        <v>#REF!</v>
      </c>
      <c r="W7" s="340" t="s">
        <v>202</v>
      </c>
      <c r="X7" s="340"/>
      <c r="Y7" s="50"/>
    </row>
    <row r="8" spans="1:25" ht="21" customHeight="1">
      <c r="A8" s="51"/>
      <c r="O8" s="319" t="s">
        <v>62</v>
      </c>
      <c r="P8" s="319"/>
      <c r="Q8" s="48"/>
      <c r="R8" s="48"/>
      <c r="S8" s="349" t="e">
        <f>#REF!</f>
        <v>#REF!</v>
      </c>
      <c r="T8" s="349"/>
      <c r="U8" s="349"/>
      <c r="V8" s="349"/>
      <c r="W8" s="349"/>
      <c r="X8" s="349"/>
      <c r="Y8" s="52"/>
    </row>
    <row r="9" spans="1:25" ht="21">
      <c r="A9" s="53" t="s">
        <v>63</v>
      </c>
      <c r="B9" s="54"/>
      <c r="C9" s="55" t="e">
        <f>#REF!</f>
        <v>#REF!</v>
      </c>
      <c r="D9" s="56"/>
      <c r="E9" s="56"/>
      <c r="F9" s="56"/>
      <c r="G9" s="56"/>
      <c r="H9" s="56"/>
      <c r="I9" s="56"/>
      <c r="J9" s="56"/>
      <c r="K9" s="56"/>
      <c r="L9" s="56"/>
      <c r="M9" s="57" t="s">
        <v>64</v>
      </c>
      <c r="R9" s="58"/>
      <c r="S9" s="58"/>
      <c r="T9" s="59"/>
      <c r="U9" s="59" t="s">
        <v>152</v>
      </c>
      <c r="V9" s="341"/>
      <c r="W9" s="341"/>
      <c r="X9" s="341"/>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4" t="e">
        <f>#REF!</f>
        <v>#REF!</v>
      </c>
      <c r="F11" s="334"/>
      <c r="G11" s="334"/>
      <c r="H11" s="334"/>
      <c r="I11" s="334"/>
      <c r="J11" s="58"/>
      <c r="K11" s="58"/>
      <c r="L11" s="348" t="s">
        <v>0</v>
      </c>
      <c r="M11" s="348"/>
      <c r="N11" s="56"/>
      <c r="O11" s="350" t="e">
        <f>#REF!</f>
        <v>#REF!</v>
      </c>
      <c r="P11" s="350"/>
      <c r="Q11" s="350"/>
      <c r="R11" s="350"/>
      <c r="S11" s="350"/>
      <c r="T11" s="350"/>
      <c r="U11" s="350"/>
      <c r="V11" s="350"/>
      <c r="W11" s="350"/>
      <c r="X11" s="350"/>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21" t="s">
        <v>72</v>
      </c>
      <c r="B14" s="322"/>
      <c r="C14" s="322"/>
      <c r="D14" s="322"/>
      <c r="E14" s="322"/>
      <c r="F14" s="322"/>
      <c r="G14" s="322"/>
      <c r="H14" s="322"/>
      <c r="I14" s="323"/>
      <c r="J14" s="321" t="s">
        <v>73</v>
      </c>
      <c r="K14" s="322"/>
      <c r="L14" s="322"/>
      <c r="M14" s="322"/>
      <c r="N14" s="322"/>
      <c r="O14" s="322"/>
      <c r="P14" s="322"/>
      <c r="Q14" s="323"/>
      <c r="R14" s="321" t="s">
        <v>74</v>
      </c>
      <c r="S14" s="322"/>
      <c r="T14" s="322"/>
      <c r="U14" s="322"/>
      <c r="V14" s="322"/>
      <c r="W14" s="322"/>
      <c r="X14" s="322"/>
      <c r="Y14" s="323"/>
    </row>
    <row r="15" spans="1:25" ht="21">
      <c r="A15" s="355" t="s">
        <v>103</v>
      </c>
      <c r="B15" s="356"/>
      <c r="C15" s="356"/>
      <c r="D15" s="356"/>
      <c r="E15" s="356"/>
      <c r="F15" s="356"/>
      <c r="G15" s="356"/>
      <c r="H15" s="356"/>
      <c r="I15" s="357"/>
      <c r="J15" s="342" t="e">
        <f>$E$10</f>
        <v>#REF!</v>
      </c>
      <c r="K15" s="343"/>
      <c r="L15" s="343"/>
      <c r="M15" s="343"/>
      <c r="N15" s="343"/>
      <c r="O15" s="343"/>
      <c r="P15" s="343"/>
      <c r="Q15" s="344"/>
      <c r="R15" s="345" t="e">
        <f>#REF!</f>
        <v>#REF!</v>
      </c>
      <c r="S15" s="346"/>
      <c r="T15" s="346"/>
      <c r="U15" s="346"/>
      <c r="V15" s="346"/>
      <c r="W15" s="346"/>
      <c r="X15" s="346"/>
      <c r="Y15" s="347"/>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5" t="s">
        <v>75</v>
      </c>
      <c r="B18" s="336"/>
      <c r="C18" s="336"/>
      <c r="D18" s="336"/>
      <c r="E18" s="336"/>
      <c r="F18" s="336"/>
      <c r="G18" s="336"/>
      <c r="H18" s="336"/>
      <c r="I18" s="336"/>
      <c r="J18" s="336"/>
      <c r="K18" s="336"/>
      <c r="L18" s="336"/>
      <c r="M18" s="336"/>
      <c r="N18" s="336"/>
      <c r="O18" s="336"/>
      <c r="P18" s="336"/>
      <c r="Q18" s="337"/>
      <c r="R18" s="361" t="e">
        <f>SUM(R15:Y17)</f>
        <v>#REF!</v>
      </c>
      <c r="S18" s="313"/>
      <c r="T18" s="313"/>
      <c r="U18" s="313"/>
      <c r="V18" s="313"/>
      <c r="W18" s="313"/>
      <c r="X18" s="313"/>
      <c r="Y18" s="354"/>
    </row>
    <row r="19" spans="1:25" ht="21">
      <c r="A19" s="96" t="s">
        <v>76</v>
      </c>
      <c r="B19" s="97"/>
      <c r="C19" s="97"/>
      <c r="D19" s="97"/>
      <c r="E19" s="97"/>
      <c r="F19" s="97"/>
      <c r="G19" s="97"/>
      <c r="H19" s="97"/>
      <c r="I19" s="97"/>
      <c r="J19" s="97"/>
      <c r="K19" s="97"/>
      <c r="L19" s="66"/>
      <c r="M19" s="58"/>
      <c r="N19" s="66"/>
      <c r="O19" s="58"/>
      <c r="P19" s="338" t="s">
        <v>73</v>
      </c>
      <c r="Q19" s="338"/>
      <c r="R19" s="58"/>
      <c r="S19" s="58"/>
      <c r="T19" s="58"/>
      <c r="U19" s="58"/>
      <c r="V19" s="58"/>
      <c r="W19" s="58"/>
      <c r="X19" s="57" t="s">
        <v>77</v>
      </c>
      <c r="Y19" s="46"/>
    </row>
    <row r="20" spans="1:25" ht="21">
      <c r="A20" s="53" t="s">
        <v>78</v>
      </c>
      <c r="B20" s="57"/>
      <c r="C20" s="57"/>
      <c r="D20" s="55" t="e">
        <f>$C$9</f>
        <v>#REF!</v>
      </c>
      <c r="E20" s="55"/>
      <c r="F20" s="55"/>
      <c r="G20" s="54"/>
      <c r="H20" s="56"/>
      <c r="I20" s="56"/>
      <c r="J20" s="319" t="s">
        <v>79</v>
      </c>
      <c r="K20" s="319"/>
      <c r="L20" s="319"/>
      <c r="M20" s="339" t="e">
        <f>#REF!</f>
        <v>#REF!</v>
      </c>
      <c r="N20" s="339"/>
      <c r="O20" s="339"/>
      <c r="P20" s="319" t="s">
        <v>80</v>
      </c>
      <c r="Q20" s="319"/>
      <c r="R20" s="319"/>
      <c r="S20" s="362" t="e">
        <f>$R$18</f>
        <v>#REF!</v>
      </c>
      <c r="T20" s="362"/>
      <c r="U20" s="362"/>
      <c r="V20" s="362"/>
      <c r="W20" s="362"/>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21" t="s">
        <v>49</v>
      </c>
      <c r="B24" s="322"/>
      <c r="C24" s="322"/>
      <c r="D24" s="322"/>
      <c r="E24" s="322"/>
      <c r="F24" s="322"/>
      <c r="G24" s="322"/>
      <c r="H24" s="322"/>
      <c r="I24" s="322"/>
      <c r="J24" s="322"/>
      <c r="K24" s="322"/>
      <c r="L24" s="322"/>
      <c r="M24" s="322"/>
      <c r="N24" s="322"/>
      <c r="O24" s="323"/>
      <c r="P24" s="321" t="s">
        <v>84</v>
      </c>
      <c r="Q24" s="322"/>
      <c r="R24" s="322"/>
      <c r="S24" s="322"/>
      <c r="T24" s="323"/>
      <c r="U24" s="321" t="s">
        <v>80</v>
      </c>
      <c r="V24" s="322"/>
      <c r="W24" s="322"/>
      <c r="X24" s="322"/>
      <c r="Y24" s="323"/>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8"/>
      <c r="Q26" s="359"/>
      <c r="R26" s="359"/>
      <c r="S26" s="359"/>
      <c r="T26" s="360"/>
      <c r="U26" s="363" t="e">
        <f>#REF!</f>
        <v>#REF!</v>
      </c>
      <c r="V26" s="364"/>
      <c r="W26" s="364"/>
      <c r="X26" s="364"/>
      <c r="Y26" s="365"/>
    </row>
    <row r="27" spans="1:25" ht="21">
      <c r="A27" s="68" t="s">
        <v>14</v>
      </c>
      <c r="B27" s="57" t="s">
        <v>87</v>
      </c>
      <c r="G27" s="58"/>
      <c r="H27" s="58"/>
      <c r="I27" s="58"/>
      <c r="J27" s="58"/>
      <c r="K27" s="58"/>
      <c r="L27" s="58"/>
      <c r="M27" s="58"/>
      <c r="N27" s="58"/>
      <c r="O27" s="60"/>
      <c r="P27" s="358"/>
      <c r="Q27" s="359"/>
      <c r="R27" s="359"/>
      <c r="S27" s="359"/>
      <c r="T27" s="360"/>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58"/>
      <c r="Q28" s="359"/>
      <c r="R28" s="359"/>
      <c r="S28" s="359"/>
      <c r="T28" s="360"/>
      <c r="U28" s="331"/>
      <c r="V28" s="332"/>
      <c r="W28" s="332"/>
      <c r="X28" s="332"/>
      <c r="Y28" s="333"/>
    </row>
    <row r="29" spans="1:25" ht="21">
      <c r="A29" s="68" t="s">
        <v>14</v>
      </c>
      <c r="B29" s="57" t="s">
        <v>91</v>
      </c>
      <c r="F29" s="69"/>
      <c r="G29" s="69"/>
      <c r="H29" s="103"/>
      <c r="I29" s="104"/>
      <c r="J29" s="104"/>
      <c r="K29" s="105"/>
      <c r="L29" s="103"/>
      <c r="M29" s="103"/>
      <c r="N29" s="104"/>
      <c r="O29" s="104"/>
      <c r="P29" s="358"/>
      <c r="Q29" s="359"/>
      <c r="R29" s="359"/>
      <c r="S29" s="359"/>
      <c r="T29" s="360"/>
      <c r="U29" s="331"/>
      <c r="V29" s="332"/>
      <c r="W29" s="332"/>
      <c r="X29" s="332"/>
      <c r="Y29" s="333"/>
    </row>
    <row r="30" spans="1:25" ht="21">
      <c r="A30" s="68" t="s">
        <v>14</v>
      </c>
      <c r="B30" s="57" t="s">
        <v>91</v>
      </c>
      <c r="F30" s="69"/>
      <c r="G30" s="54"/>
      <c r="H30" s="56"/>
      <c r="I30" s="56"/>
      <c r="J30" s="69"/>
      <c r="K30" s="54"/>
      <c r="L30" s="54"/>
      <c r="M30" s="56"/>
      <c r="N30" s="56"/>
      <c r="O30" s="63"/>
      <c r="P30" s="358"/>
      <c r="Q30" s="359"/>
      <c r="R30" s="359"/>
      <c r="S30" s="359"/>
      <c r="T30" s="360"/>
      <c r="U30" s="331"/>
      <c r="V30" s="332"/>
      <c r="W30" s="332"/>
      <c r="X30" s="332"/>
      <c r="Y30" s="333"/>
    </row>
    <row r="31" spans="1:25" ht="21.6" thickBot="1">
      <c r="A31" s="324" t="s">
        <v>92</v>
      </c>
      <c r="B31" s="319"/>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3" t="e">
        <f>"- ("&amp;BAHTTEXT($U$32)&amp;") -"</f>
        <v>#REF!</v>
      </c>
      <c r="E32" s="313"/>
      <c r="F32" s="313"/>
      <c r="G32" s="313"/>
      <c r="H32" s="313"/>
      <c r="I32" s="313"/>
      <c r="J32" s="313"/>
      <c r="K32" s="313"/>
      <c r="L32" s="313"/>
      <c r="M32" s="313"/>
      <c r="N32" s="313"/>
      <c r="O32" s="354"/>
      <c r="P32" s="67"/>
      <c r="U32" s="325" t="e">
        <f>SUM(U26:$Y$30)</f>
        <v>#REF!</v>
      </c>
      <c r="V32" s="326"/>
      <c r="W32" s="326"/>
      <c r="X32" s="326"/>
      <c r="Y32" s="327"/>
    </row>
    <row r="33" spans="1:25" ht="11.25" customHeight="1">
      <c r="A33" s="64"/>
      <c r="O33" s="46"/>
      <c r="T33" s="46"/>
      <c r="Y33" s="46"/>
    </row>
    <row r="34" spans="1:25" ht="21">
      <c r="A34" s="321" t="s">
        <v>148</v>
      </c>
      <c r="B34" s="322"/>
      <c r="C34" s="322"/>
      <c r="D34" s="322"/>
      <c r="E34" s="323"/>
      <c r="F34" s="321" t="s">
        <v>149</v>
      </c>
      <c r="G34" s="322"/>
      <c r="H34" s="322"/>
      <c r="I34" s="322"/>
      <c r="J34" s="323"/>
      <c r="K34" s="321" t="s">
        <v>150</v>
      </c>
      <c r="L34" s="322"/>
      <c r="M34" s="322"/>
      <c r="N34" s="322"/>
      <c r="O34" s="322"/>
      <c r="P34" s="321" t="s">
        <v>150</v>
      </c>
      <c r="Q34" s="322"/>
      <c r="R34" s="322"/>
      <c r="S34" s="322"/>
      <c r="T34" s="322"/>
      <c r="U34" s="328" t="s">
        <v>151</v>
      </c>
      <c r="V34" s="329"/>
      <c r="W34" s="329"/>
      <c r="X34" s="329"/>
      <c r="Y34" s="330"/>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8" t="s">
        <v>95</v>
      </c>
      <c r="B37" s="319"/>
      <c r="C37" s="319"/>
      <c r="D37" s="319"/>
      <c r="E37" s="320"/>
      <c r="F37" s="318" t="s">
        <v>95</v>
      </c>
      <c r="G37" s="319"/>
      <c r="H37" s="319"/>
      <c r="I37" s="319"/>
      <c r="J37" s="320"/>
      <c r="K37" s="319" t="s">
        <v>94</v>
      </c>
      <c r="L37" s="319"/>
      <c r="M37" s="319"/>
      <c r="N37" s="319"/>
      <c r="O37" s="320"/>
      <c r="R37" s="71" t="s">
        <v>96</v>
      </c>
      <c r="T37" s="46"/>
      <c r="U37" s="319" t="s">
        <v>94</v>
      </c>
      <c r="V37" s="319"/>
      <c r="W37" s="319"/>
      <c r="X37" s="319"/>
      <c r="Y37" s="320"/>
    </row>
    <row r="38" spans="1:25" ht="21">
      <c r="A38" s="72" t="s">
        <v>62</v>
      </c>
      <c r="B38" s="351"/>
      <c r="C38" s="352"/>
      <c r="D38" s="352"/>
      <c r="E38" s="353"/>
      <c r="F38" s="54" t="s">
        <v>62</v>
      </c>
      <c r="G38" s="352"/>
      <c r="H38" s="352"/>
      <c r="I38" s="352"/>
      <c r="J38" s="353"/>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2" t="s">
        <v>107</v>
      </c>
      <c r="B1" s="232"/>
      <c r="C1" s="232"/>
      <c r="D1" s="232"/>
      <c r="E1" s="232"/>
      <c r="F1" s="232"/>
      <c r="G1" s="232"/>
      <c r="H1" s="232"/>
      <c r="I1" s="232"/>
    </row>
    <row r="3" spans="1:9" ht="21.75" customHeight="1">
      <c r="C3" s="19" t="s">
        <v>108</v>
      </c>
      <c r="D3" s="19"/>
      <c r="E3" s="284" t="e">
        <f>#REF!</f>
        <v>#REF!</v>
      </c>
      <c r="F3" s="284"/>
      <c r="G3" s="284"/>
      <c r="H3" s="36"/>
      <c r="I3" s="36"/>
    </row>
    <row r="4" spans="1:9">
      <c r="C4" s="19" t="s">
        <v>109</v>
      </c>
      <c r="D4" s="19"/>
      <c r="E4" s="366" t="e">
        <f>#REF!</f>
        <v>#REF!</v>
      </c>
      <c r="F4" s="366"/>
      <c r="G4" s="366"/>
    </row>
    <row r="5" spans="1:9">
      <c r="B5" s="22"/>
      <c r="C5" s="22"/>
      <c r="D5" s="22"/>
      <c r="E5" s="22"/>
      <c r="F5" s="22"/>
      <c r="G5" s="22"/>
      <c r="H5" s="22"/>
    </row>
    <row r="35" spans="1:10" ht="28.8">
      <c r="A35" s="232" t="s">
        <v>110</v>
      </c>
      <c r="B35" s="232"/>
      <c r="C35" s="232"/>
      <c r="D35" s="232"/>
      <c r="E35" s="232"/>
      <c r="F35" s="232"/>
      <c r="G35" s="232"/>
      <c r="H35" s="232"/>
      <c r="I35" s="232"/>
    </row>
    <row r="37" spans="1:10">
      <c r="B37" s="19" t="s">
        <v>108</v>
      </c>
      <c r="C37" s="19"/>
      <c r="D37" s="2" t="e">
        <f>#REF!</f>
        <v>#REF!</v>
      </c>
    </row>
    <row r="38" spans="1:10">
      <c r="B38" s="19" t="s">
        <v>109</v>
      </c>
      <c r="C38" s="19"/>
      <c r="D38" s="366" t="e">
        <f>#REF!</f>
        <v>#REF!</v>
      </c>
      <c r="E38" s="366"/>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5" t="e">
        <f>ค่าธรรมเนียมศาล!$S$8</f>
        <v>#REF!</v>
      </c>
      <c r="L7" s="315"/>
      <c r="M7" s="315"/>
    </row>
    <row r="8" spans="1:16">
      <c r="A8" s="79" t="s">
        <v>32</v>
      </c>
      <c r="C8" s="75" t="s">
        <v>36</v>
      </c>
      <c r="H8" s="372" t="e">
        <f>#REF!</f>
        <v>#REF!</v>
      </c>
      <c r="I8" s="374"/>
      <c r="J8" s="374"/>
      <c r="K8" s="374"/>
      <c r="L8" s="374"/>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2" t="e">
        <f>#REF!</f>
        <v>#REF!</v>
      </c>
      <c r="J20" s="372"/>
      <c r="K20" s="75" t="s">
        <v>43</v>
      </c>
      <c r="N20" s="373" t="e">
        <f>#REF!</f>
        <v>#REF!</v>
      </c>
      <c r="O20" s="373"/>
      <c r="P20" s="373"/>
    </row>
    <row r="21" spans="1:16">
      <c r="A21" s="75" t="s">
        <v>44</v>
      </c>
      <c r="B21" s="239" t="e">
        <f>#REF!</f>
        <v>#REF!</v>
      </c>
      <c r="C21" s="239"/>
    </row>
    <row r="22" spans="1:16">
      <c r="B22" s="75" t="s">
        <v>45</v>
      </c>
    </row>
    <row r="23" spans="1:16" ht="21.6" thickBot="1">
      <c r="C23" s="74"/>
      <c r="D23" s="74"/>
      <c r="E23" s="74"/>
      <c r="F23" s="74"/>
      <c r="G23" s="74"/>
      <c r="H23" s="74"/>
      <c r="I23" s="74"/>
      <c r="J23" s="74"/>
      <c r="K23" s="74"/>
      <c r="L23" s="74"/>
      <c r="M23" s="74"/>
      <c r="N23" s="74"/>
    </row>
    <row r="24" spans="1:16" ht="21.6" thickBot="1">
      <c r="C24" s="80" t="s">
        <v>1</v>
      </c>
      <c r="D24" s="376" t="s">
        <v>49</v>
      </c>
      <c r="E24" s="367"/>
      <c r="F24" s="367"/>
      <c r="G24" s="367"/>
      <c r="H24" s="367"/>
      <c r="I24" s="367"/>
      <c r="J24" s="367"/>
      <c r="K24" s="81"/>
      <c r="L24" s="367" t="s">
        <v>48</v>
      </c>
      <c r="M24" s="367"/>
      <c r="N24" s="367"/>
    </row>
    <row r="25" spans="1:16">
      <c r="C25" s="82">
        <v>1</v>
      </c>
      <c r="D25" s="83" t="s">
        <v>58</v>
      </c>
      <c r="G25" s="84" t="s">
        <v>46</v>
      </c>
      <c r="H25" s="38" t="s">
        <v>47</v>
      </c>
      <c r="I25" s="85" t="e">
        <f>#REF!</f>
        <v>#REF!</v>
      </c>
      <c r="K25" s="86"/>
      <c r="L25" s="368" t="e">
        <f>#REF!</f>
        <v>#REF!</v>
      </c>
      <c r="M25" s="368"/>
      <c r="N25" s="368"/>
    </row>
    <row r="26" spans="1:16">
      <c r="C26" s="82">
        <v>2</v>
      </c>
      <c r="D26" s="83" t="s">
        <v>100</v>
      </c>
      <c r="K26" s="87"/>
      <c r="L26" s="369" t="e">
        <f>IF(#REF!&gt;701,#REF!,2000)</f>
        <v>#REF!</v>
      </c>
      <c r="M26" s="369"/>
      <c r="N26" s="369"/>
    </row>
    <row r="27" spans="1:16">
      <c r="C27" s="82"/>
      <c r="D27" s="83"/>
      <c r="K27" s="87"/>
      <c r="L27" s="369"/>
      <c r="M27" s="369"/>
      <c r="N27" s="369"/>
    </row>
    <row r="28" spans="1:16">
      <c r="C28" s="88"/>
      <c r="D28" s="89"/>
      <c r="E28" s="55"/>
      <c r="F28" s="55"/>
      <c r="G28" s="55"/>
      <c r="H28" s="55"/>
      <c r="I28" s="370" t="s">
        <v>52</v>
      </c>
      <c r="J28" s="370"/>
      <c r="K28" s="370"/>
      <c r="L28" s="371"/>
      <c r="M28" s="371"/>
      <c r="N28" s="371"/>
    </row>
    <row r="29" spans="1:16" ht="21.6" thickBot="1">
      <c r="C29" s="90"/>
      <c r="D29" s="375"/>
      <c r="E29" s="375"/>
      <c r="F29" s="375"/>
      <c r="G29" s="378" t="e">
        <f>"- ("&amp;BAHTTEXT($L$29)&amp;") -"</f>
        <v>#REF!</v>
      </c>
      <c r="H29" s="378"/>
      <c r="I29" s="378"/>
      <c r="J29" s="378"/>
      <c r="K29" s="378"/>
      <c r="L29" s="377" t="e">
        <f>SUM(L25:N28)</f>
        <v>#REF!</v>
      </c>
      <c r="M29" s="377"/>
      <c r="N29" s="377"/>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2024-10-12T03:50:40Z</cp:lastPrinted>
  <dcterms:created xsi:type="dcterms:W3CDTF">2016-06-06T16:13:57Z</dcterms:created>
  <dcterms:modified xsi:type="dcterms:W3CDTF">2025-03-17T03:22:57Z</dcterms:modified>
</cp:coreProperties>
</file>