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ออฟ\2459-นายวิทยา คำมาวัน\"/>
    </mc:Choice>
  </mc:AlternateContent>
  <xr:revisionPtr revIDLastSave="0" documentId="8_{C859DF48-34DA-48A9-9335-951C42EA54D3}"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5" i="29" l="1"/>
  <c r="T25" i="29" s="1"/>
  <c r="X25" i="29" s="1"/>
  <c r="A23" i="29"/>
  <c r="T23" i="29" s="1"/>
  <c r="X23"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<sst xmlns="http://schemas.openxmlformats.org/spreadsheetml/2006/main" count="728" uniqueCount="369">
  <si>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</si>
  <si>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</si>
  <si>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</si>
  <si>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</si>
  <si>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</si>
  <si>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</si>
  <si>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</si>
  <si>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</si>
  <si>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</si>
  <si>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</si>
  <si>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</si>
  <si>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</si>
  <si>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</si>
  <si>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</si>
  <si>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</si>
  <si>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</si>
  <si>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</si>
  <si>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</si>
  <si>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</si>
  <si>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</si>
  <si>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</si>
  <si>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</si>
  <si>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</si>
  <si>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</si>
  <si>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</si>
  <si>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</si>
  <si>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</si>
  <si>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</si>
  <si>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</si>
  <si>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</si>
  <si>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</si>
  <si>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</si>
  <si>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</si>
  <si>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</si>
  <si>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</si>
  <si>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</si>
  <si>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</si>
  <si>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</si>
  <si>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</si>
  <si>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</si>
  <si>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</si>
  <si>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</si>
  <si>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</si>
  <si>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</si>
  <si>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</si>
  <si>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</si>
  <si>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</si>
  <si>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</si>
  <si>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</si>
  <si>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</si>
  <si>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</si>
  <si>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</si>
  <si>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</si>
  <si>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</si>
  <si>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</si>
  <si>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</si>
  <si>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</si>
  <si>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</si>
  <si>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</si>
  <si>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</si>
  <si>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</si>
  <si>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</si>
  <si>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</si>
  <si>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</si>
  <si>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</si>
  <si>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</si>
  <si>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</si>
  <si>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</si>
  <si>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</si>
  <si>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</si>
  <si>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</si>
  <si>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</si>
  <si>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</si>
  <si>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</si>
  <si>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</si>
  <si>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</si>
  <si>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</si>
  <si>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</si>
  <si>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</si>
  <si>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</si>
  <si>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</si>
  <si>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</si>
  <si>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</si>
  <si>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</si>
  <si>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</si>
  <si>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</si>
  <si>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</si>
  <si>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</si>
  <si>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</si>
  <si>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</si>
  <si>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</si>
  <si>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</si>
  <si>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</si>
  <si>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</si>
  <si>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</si>
  <si>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</si>
  <si>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</si>
  <si>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</si>
  <si>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</si>
  <si>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</si>
  <si>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</si>
  <si>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</si>
  <si>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</si>
  <si>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</si>
  <si>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</si>
  <si>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</si>
  <si>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</si>
  <si>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</si>
  <si>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</si>
  <si>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</si>
  <si>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</si>
  <si>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</si>
  <si>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</si>
  <si>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</si>
  <si>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</si>
  <si>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</si>
  <si>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</si>
  <si>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</si>
  <si>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</si>
  <si>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</si>
  <si>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</si>
  <si>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</si>
  <si>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</si>
  <si>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</si>
  <si>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</si>
  <si>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</si>
  <si>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</si>
  <si>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</si>
  <si>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</si>
  <si>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</si>
  <si>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</si>
  <si>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</si>
  <si>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</si>
  <si>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</si>
  <si>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</si>
  <si>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</si>
  <si>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</si>
  <si>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</si>
  <si>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</si>
  <si>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</si>
  <si>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</si>
  <si>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</si>
  <si>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</si>
  <si>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</si>
  <si>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</si>
  <si>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</si>
  <si>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</si>
  <si>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</si>
  <si>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</si>
  <si>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</si>
  <si>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</si>
  <si>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</si>
  <si>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</si>
  <si>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</si>
  <si>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</si>
  <si>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</si>
  <si>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</si>
  <si>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</si>
  <si>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</si>
  <si>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</si>
  <si>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</si>
  <si>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</si>
  <si>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</si>
  <si>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</si>
  <si>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</si>
  <si>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</si>
  <si>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</si>
  <si>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</si>
  <si>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</si>
  <si>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</si>
  <si>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</si>
  <si>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</si>
  <si>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</si>
  <si>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</si>
  <si>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</si>
  <si>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</si>
  <si>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</si>
  <si>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</si>
  <si>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</si>
  <si>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</si>
  <si>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</si>
  <si>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</si>
  <si>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</si>
  <si>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</si>
  <si>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</si>
  <si>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</si>
  <si>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</si>
  <si>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</si>
  <si>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</si>
  <si>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</si>
  <si>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</si>
  <si>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</si>
  <si>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</si>
  <si>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</si>
  <si>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</si>
  <si>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</si>
  <si>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</si>
  <si>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</si>
  <si>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</si>
  <si>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</si>
  <si>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</si>
  <si>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</si>
  <si>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</si>
  <si>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</si>
  <si>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</si>
  <si>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</si>
  <si>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</si>
  <si>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</si>
  <si>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</si>
  <si>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</si>
  <si>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</si>
  <si>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</si>
  <si>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</si>
  <si>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</si>
  <si>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</si>
  <si>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</si>
  <si>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</si>
  <si>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</si>
  <si>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</si>
  <si>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</si>
  <si>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</si>
  <si>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</si>
  <si>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</si>
  <si>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</si>
  <si>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</si>
  <si>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</si>
  <si>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</si>
  <si>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</si>
  <si>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</si>
  <si>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</si>
  <si>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</si>
  <si>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</si>
  <si>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</si>
  <si>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</si>
  <si>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</si>
  <si>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</si>
  <si>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</si>
  <si>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</si>
  <si>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</si>
  <si>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</si>
  <si>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</si>
  <si>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</si>
  <si>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</si>
  <si>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</si>
  <si>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</si>
  <si>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</si>
  <si>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</si>
  <si>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</si>
  <si>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</si>
  <si>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</si>
  <si>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</si>
  <si>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</si>
  <si>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</si>
  <si>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</si>
  <si>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</si>
  <si>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</si>
  <si>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</si>
  <si>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</si>
  <si>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</si>
  <si>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</si>
  <si>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</si>
  <si>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</si>
  <si>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</si>
  <si>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</si>
  <si>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</si>
  <si>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</si>
  <si>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</si>
  <si>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</si>
  <si>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</si>
  <si>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</si>
  <si>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</si>
  <si>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</si>
  <si>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</si>
  <si>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</si>
  <si>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</si>
  <si>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</si>
  <si>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</si>
  <si>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</si>
  <si>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</si>
  <si>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</si>
  <si>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</si>
  <si>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</si>
  <si>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</si>
  <si>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</si>
  <si>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</si>
  <si>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</si>
  <si>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</si>
  <si>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</si>
  <si>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</si>
  <si>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</si>
  <si>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</si>
  <si>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</si>
  <si>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</si>
  <si>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</si>
  <si>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</si>
  <si>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</si>
  <si>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</si>
  <si>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</si>
  <si>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</si>
  <si>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</si>
  <si>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</si>
  <si>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</si>
  <si>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</si>
  <si>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</si>
  <si>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</si>
  <si>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</si>
  <si>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</si>
  <si>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</si>
  <si>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</si>
  <si>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</si>
  <si>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</si>
  <si>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</si>
  <si>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</si>
  <si>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</si>
  <si>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</si>
  <si>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</si>
  <si>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</si>
  <si>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</si>
  <si>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</si>
  <si>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</si>
  <si>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</si>
  <si>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</si>
  <si>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</si>
  <si>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</si>
  <si>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</si>
  <si>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</si>
  <si>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</si>
  <si>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</si>
  <si>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</si>
  <si>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</si>
  <si>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</si>
  <si>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</si>
  <si>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</si>
  <si>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</si>
  <si>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</si>
  <si>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</si>
  <si>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</si>
  <si>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</si>
  <si>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</si>
  <si>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</si>
  <si>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</si>
  <si>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</si>
  <si>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</si>
  <si>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</si>
  <si>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</si>
  <si>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</si>
  <si>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</si>
  <si>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</si>
  <si>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</si>
  <si>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</si>
  <si>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นายวิทยา คำมาวัน</t>
  </si>
  <si>
    <t>นางแครียาเขตวัง</t>
  </si>
  <si>
    <t>นายสุเทพ บุญโนนแต้</t>
  </si>
  <si>
    <t>นายพรรณิการ์ บุญโนนแต้</t>
  </si>
  <si>
    <t xml:space="preserve">นายจักพันธ์ แก้วใจ </t>
  </si>
  <si>
    <t>นางสาวจันทนา แก้วใจ</t>
  </si>
  <si>
    <t>3-5002-00821-25-3</t>
  </si>
  <si>
    <t>3-5704-00815-36-2</t>
  </si>
  <si>
    <t>3-3613-00123-06-2</t>
  </si>
  <si>
    <t>3-5002-00612-97-2</t>
  </si>
  <si>
    <t>1-5099-00518-06-7</t>
  </si>
  <si>
    <t>1-5016-00072-48-1</t>
  </si>
  <si>
    <t>โฉนดเลขที่ 19808 ต.สบเตี๊ยะ อ.จอมทอง จ.เชียงใหม่ (ปลอดจำนอง)
โฉนดเลขที่ 25239 ต.สบเตี๊ยะ อ.จอมทอง จ.เชียงใหม่ (ปลอดจำนอง)</t>
  </si>
  <si>
    <t>โฉนดเลขที่ 19808 หน้าสำรวจ 5496 เลขที่ดิน 547 ต.สบเตี๊ยะ อ.จอมทอง จ.เชียงใหม่ (ปลอดจำนอง)</t>
  </si>
  <si>
    <t>โฉนดเลขที่ 213103 ต.หางดง อ.ฮอด จ.เชียงใหม่ (สินส่วนตัว)</t>
  </si>
  <si>
    <t>2459(67) - รายงานผลสืบทรัพย์ ราย นายวิทยา คำมาวัน สาขาฮอด (สืบรอบที่ 2)</t>
  </si>
  <si>
    <t>มีนาคม</t>
  </si>
  <si>
    <t>นายอัครชัย จันทร์ขอนแก่น</t>
  </si>
  <si>
    <t>3-5603-00285-73-6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</si>
</sst>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9" xfId="0" applyFont="1" applyBorder="1" applyAlignment="1">
      <alignment vertical="top" wrapText="1"/>
    </xf>
    <xf numFmtId="0" fontId="3" fillId="0" borderId="9" xfId="0" applyFont="1" applyBorder="1" applyAlignment="1">
      <alignment horizontal="center" vertical="top" wrapText="1"/>
    </xf>
    <xf numFmtId="0" fontId="3" fillId="0" borderId="3" xfId="0" applyFont="1" applyBorder="1" applyAlignment="1">
      <alignmen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esktop-nl3475k\akadham\_\AKADHAM\AKADHAM\Data_&#3619;&#3623;&#3617;\Data_GSB%20&#3610;&#3633;&#3591;&#3588;&#3633;&#3610;&#3588;&#3604;&#3637;.xlsx" TargetMode="External"/><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t="str">
            <v>1.นายยงยุทธ พรหมมา
2.นางสาวณพิชญา พนาดอน
3.นายธนาสิน เทมวรรธน์
4.นายธนากร กันทิพย์</v>
          </cell>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t="str">
            <v>1.นายอุทัย  คำเขียว
2.นางสังวร  คำเขียว
3.นายเอกพงษ์  คำเขียว</v>
          </cell>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t="str">
            <v>นางพิทักษ์  พิมพ์เกตุ</v>
          </cell>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v>28</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t="str">
            <v xml:space="preserve">กองทุนหมู่บ้านสันป่าค่า หมู่ที่ 8 </v>
          </cell>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v>13</v>
          </cell>
          <cell r="Y771">
            <v>2</v>
          </cell>
          <cell r="Z771">
            <v>2566</v>
          </cell>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cell r="Y870"/>
          <cell r="Z870"/>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8</v>
          </cell>
          <cell r="AB872">
            <v>9</v>
          </cell>
          <cell r="AC872">
            <v>2566</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20</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16</v>
          </cell>
          <cell r="Y879">
            <v>5</v>
          </cell>
          <cell r="Z879">
            <v>2566</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v>18</v>
          </cell>
          <cell r="AB882">
            <v>11</v>
          </cell>
          <cell r="AC882">
            <v>2562</v>
          </cell>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13</v>
          </cell>
          <cell r="Y883">
            <v>3</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t="str">
            <v>ส่งสืบทรัพย์ครั้งที่หนึ่ง 22/1/67//ลงผล 26/3/67//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v>2</v>
          </cell>
          <cell r="Y887">
            <v>12</v>
          </cell>
          <cell r="Z887">
            <v>2562</v>
          </cell>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18</v>
          </cell>
          <cell r="Y889">
            <v>11</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18</v>
          </cell>
          <cell r="Y892">
            <v>11</v>
          </cell>
          <cell r="Z892">
            <v>2562</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v>19</v>
          </cell>
          <cell r="Y894">
            <v>8</v>
          </cell>
          <cell r="Z894">
            <v>2563</v>
          </cell>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v>18</v>
          </cell>
          <cell r="Y903">
            <v>11</v>
          </cell>
          <cell r="Z903">
            <v>2562</v>
          </cell>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6</v>
          </cell>
          <cell r="AB907">
            <v>7</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v>2</v>
          </cell>
          <cell r="Y911">
            <v>7</v>
          </cell>
          <cell r="Z911">
            <v>2561</v>
          </cell>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v>2</v>
          </cell>
          <cell r="Y915">
            <v>12</v>
          </cell>
          <cell r="Z915">
            <v>2562</v>
          </cell>
          <cell r="AA915">
            <v>18</v>
          </cell>
          <cell r="AB915">
            <v>11</v>
          </cell>
          <cell r="AC915">
            <v>2562</v>
          </cell>
          <cell r="BB915" t="str">
            <v>สืบทรัพย์ 22/1/67//ลงผลสืบทรัพย์ 26/3/67//</v>
          </cell>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2</v>
          </cell>
          <cell r="AB916">
            <v>8</v>
          </cell>
          <cell r="AC916">
            <v>2561</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v>2</v>
          </cell>
          <cell r="Y922">
            <v>12</v>
          </cell>
          <cell r="Z922">
            <v>2562</v>
          </cell>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18</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1</v>
          </cell>
          <cell r="Y924">
            <v>6</v>
          </cell>
          <cell r="Z924">
            <v>2564</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v>
          </cell>
          <cell r="Y927">
            <v>6</v>
          </cell>
          <cell r="Z927">
            <v>2564</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t="str">
            <v>1. นางจิตตพิมพ์ ศรีคำนวล
2.นายปัญญา สุวัน
3. นางพิชราภรณ์ อินตา</v>
          </cell>
          <cell r="CE927" t="str">
            <v>จำเลยที่ 1
จำเลยที่ 2
จำเลยที่ 3</v>
          </cell>
          <cell r="CF927"/>
          <cell r="CG927"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7" t="str">
            <v>พบ</v>
          </cell>
          <cell r="CJ927">
            <v>3</v>
          </cell>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25/03/67//ลงผล6/4/67//ลงผลคัดภาพลักษณ์22/4/2567//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F929"/>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6</v>
          </cell>
          <cell r="Y930">
            <v>8</v>
          </cell>
          <cell r="Z930">
            <v>2563</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v>8</v>
          </cell>
          <cell r="Y934">
            <v>6</v>
          </cell>
          <cell r="Z934">
            <v>2564</v>
          </cell>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B936">
            <v>5</v>
          </cell>
          <cell r="CC936"/>
          <cell r="CF936"/>
          <cell r="CK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10</v>
          </cell>
          <cell r="AB940">
            <v>8</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10</v>
          </cell>
          <cell r="Y942">
            <v>8</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25</v>
          </cell>
          <cell r="AB944">
            <v>4</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19</v>
          </cell>
          <cell r="Y945">
            <v>8</v>
          </cell>
          <cell r="Z945">
            <v>2562</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F947"/>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v>20</v>
          </cell>
          <cell r="AB948">
            <v>8</v>
          </cell>
          <cell r="AC948">
            <v>2563</v>
          </cell>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20</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B952">
            <v>5</v>
          </cell>
          <cell r="CC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v>2</v>
          </cell>
          <cell r="Y957">
            <v>12</v>
          </cell>
          <cell r="Z957">
            <v>2562</v>
          </cell>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t="str">
            <v xml:space="preserve"> </v>
          </cell>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t="str">
            <v>ธนาคารประชาชน</v>
          </cell>
          <cell r="P1171" t="str">
            <v>2.หลักทรัพย์ค้ำประกัน</v>
          </cell>
          <cell r="Q1171">
            <v>78542.460000000006</v>
          </cell>
          <cell r="R1171">
            <v>25963.72</v>
          </cell>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ผบE545</v>
          </cell>
          <cell r="U1172">
            <v>2563</v>
          </cell>
          <cell r="V1172" t="str">
            <v>ผบE1066</v>
          </cell>
          <cell r="W1172">
            <v>2563</v>
          </cell>
          <cell r="X1172">
            <v>21</v>
          </cell>
          <cell r="Y1172">
            <v>9</v>
          </cell>
          <cell r="Z1172">
            <v>2563</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cell r="BM1172"/>
          <cell r="BN1172"/>
          <cell r="BO1172"/>
          <cell r="BP1172"/>
          <cell r="BQ1172"/>
          <cell r="BR1172"/>
          <cell r="BS1172"/>
          <cell r="BT1172" t="str">
            <v>นายอุทัย ภู่ภักดี</v>
          </cell>
          <cell r="BU1172">
            <v>0</v>
          </cell>
          <cell r="BV1172"/>
          <cell r="BW1172"/>
          <cell r="BX1172"/>
          <cell r="BY1172"/>
          <cell r="BZ1172"/>
          <cell r="CA1172"/>
          <cell r="CB1172"/>
          <cell r="CC1172"/>
          <cell r="CD1172" t="str">
            <v>นายอุทัย ภู่ภักดี</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e">
            <v>#NAME?</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e">
            <v>#NAME?</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cell r="BW1240"/>
          <cell r="BX1240"/>
          <cell r="BY1240" t="str">
            <v xml:space="preserve"> </v>
          </cell>
          <cell r="BZ1240"/>
          <cell r="CA1240"/>
          <cell r="CB1240"/>
          <cell r="CC1240"/>
          <cell r="CD1240"/>
          <cell r="CE1240"/>
          <cell r="CF1240"/>
          <cell r="CG1240"/>
          <cell r="CH1240"/>
          <cell r="CI1240"/>
          <cell r="CJ1240"/>
          <cell r="CK1240"/>
          <cell r="CL1240"/>
          <cell r="CM1240"/>
          <cell r="CN1240"/>
          <cell r="CO1240"/>
        </row>
        <row r="1241">
          <cell r="B1241"/>
          <cell r="C1241"/>
          <cell r="D1241"/>
          <cell r="E1241"/>
          <cell r="F1241"/>
          <cell r="G1241"/>
          <cell r="H1241"/>
          <cell r="I1241"/>
          <cell r="J1241"/>
          <cell r="K1241"/>
          <cell r="L1241"/>
          <cell r="M1241"/>
          <cell r="N1241"/>
          <cell r="O1241"/>
          <cell r="P1241"/>
          <cell r="Q1241"/>
          <cell r="R1241"/>
          <cell r="S1241"/>
          <cell r="T1241"/>
          <cell r="U1241"/>
          <cell r="V1241"/>
          <cell r="W1241"/>
          <cell r="X1241"/>
          <cell r="Y1241"/>
          <cell r="Z1241"/>
          <cell r="AA1241"/>
          <cell r="AB1241"/>
          <cell r="AC1241"/>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cell r="BC1241"/>
          <cell r="BD1241"/>
          <cell r="BE1241"/>
          <cell r="BF1241"/>
          <cell r="BG1241"/>
          <cell r="BH1241"/>
          <cell r="BI1241"/>
          <cell r="BJ1241"/>
          <cell r="BK1241"/>
          <cell r="BL1241"/>
          <cell r="BM1241"/>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cell r="C1242"/>
          <cell r="D1242"/>
          <cell r="E1242"/>
          <cell r="F1242"/>
          <cell r="G1242"/>
          <cell r="H1242"/>
          <cell r="I1242"/>
          <cell r="J1242"/>
          <cell r="K1242"/>
          <cell r="L1242"/>
          <cell r="M1242"/>
          <cell r="N1242"/>
          <cell r="O1242"/>
          <cell r="P1242"/>
          <cell r="Q1242"/>
          <cell r="R1242"/>
          <cell r="S1242"/>
          <cell r="T1242"/>
          <cell r="U1242"/>
          <cell r="V1242"/>
          <cell r="W1242"/>
          <cell r="X1242"/>
          <cell r="Y1242"/>
          <cell r="Z1242"/>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cell r="BC1242"/>
          <cell r="BD1242"/>
          <cell r="BE1242"/>
          <cell r="BF1242"/>
          <cell r="BG1242"/>
          <cell r="BH1242"/>
          <cell r="BI1242"/>
          <cell r="BJ1242"/>
          <cell r="BK1242"/>
          <cell r="BL1242"/>
          <cell r="BM1242"/>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cell r="C1243"/>
          <cell r="D1243"/>
          <cell r="E1243"/>
          <cell r="F1243"/>
          <cell r="G1243"/>
          <cell r="H1243"/>
          <cell r="I1243"/>
          <cell r="J1243"/>
          <cell r="K1243"/>
          <cell r="L1243"/>
          <cell r="M1243"/>
          <cell r="N1243"/>
          <cell r="O1243"/>
          <cell r="P1243"/>
          <cell r="Q1243"/>
          <cell r="R1243"/>
          <cell r="S1243"/>
          <cell r="T1243"/>
          <cell r="U1243"/>
          <cell r="V1243"/>
          <cell r="W1243"/>
          <cell r="X1243"/>
          <cell r="Y1243"/>
          <cell r="Z1243"/>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cell r="BC1243"/>
          <cell r="BD1243"/>
          <cell r="BE1243"/>
          <cell r="BF1243"/>
          <cell r="BG1243"/>
          <cell r="BH1243"/>
          <cell r="BI1243"/>
          <cell r="BJ1243"/>
          <cell r="BK1243"/>
          <cell r="BL1243"/>
          <cell r="BM1243"/>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cell r="C1244"/>
          <cell r="D1244"/>
          <cell r="E1244"/>
          <cell r="F1244"/>
          <cell r="G1244"/>
          <cell r="H1244"/>
          <cell r="I1244"/>
          <cell r="J1244"/>
          <cell r="K1244"/>
          <cell r="L1244"/>
          <cell r="M1244"/>
          <cell r="N1244"/>
          <cell r="O1244"/>
          <cell r="P1244"/>
          <cell r="Q1244"/>
          <cell r="R1244"/>
          <cell r="S1244"/>
          <cell r="T1244"/>
          <cell r="U1244"/>
          <cell r="V1244"/>
          <cell r="W1244"/>
          <cell r="X1244"/>
          <cell r="Y1244"/>
          <cell r="Z1244"/>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cell r="BC1244"/>
          <cell r="BD1244"/>
          <cell r="BE1244"/>
          <cell r="BF1244"/>
          <cell r="BG1244"/>
          <cell r="BH1244"/>
          <cell r="BI1244"/>
          <cell r="BJ1244"/>
          <cell r="BK1244"/>
          <cell r="BL1244"/>
          <cell r="BM1244"/>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cell r="C1245"/>
          <cell r="D1245"/>
          <cell r="E1245"/>
          <cell r="F1245"/>
          <cell r="G1245"/>
          <cell r="H1245"/>
          <cell r="I1245"/>
          <cell r="J1245"/>
          <cell r="K1245"/>
          <cell r="L1245"/>
          <cell r="M1245"/>
          <cell r="N1245"/>
          <cell r="O1245"/>
          <cell r="P1245"/>
          <cell r="Q1245"/>
          <cell r="R1245"/>
          <cell r="S1245"/>
          <cell r="T1245"/>
          <cell r="U1245"/>
          <cell r="V1245"/>
          <cell r="W1245"/>
          <cell r="X1245"/>
          <cell r="Y1245"/>
          <cell r="Z1245"/>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cell r="BC1245"/>
          <cell r="BD1245"/>
          <cell r="BE1245"/>
          <cell r="BF1245"/>
          <cell r="BG1245"/>
          <cell r="BH1245"/>
          <cell r="BI1245"/>
          <cell r="BJ1245"/>
          <cell r="BK1245"/>
          <cell r="BL1245"/>
          <cell r="BM1245"/>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cell r="C1246"/>
          <cell r="D1246"/>
          <cell r="E1246"/>
          <cell r="F1246"/>
          <cell r="G1246"/>
          <cell r="H1246"/>
          <cell r="I1246"/>
          <cell r="J1246"/>
          <cell r="K1246"/>
          <cell r="L1246"/>
          <cell r="M1246"/>
          <cell r="N1246"/>
          <cell r="O1246"/>
          <cell r="P1246"/>
          <cell r="Q1246"/>
          <cell r="R1246"/>
          <cell r="S1246"/>
          <cell r="T1246"/>
          <cell r="U1246"/>
          <cell r="V1246"/>
          <cell r="W1246"/>
          <cell r="X1246"/>
          <cell r="Y1246"/>
          <cell r="Z1246"/>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cell r="BC1246"/>
          <cell r="BD1246"/>
          <cell r="BE1246"/>
          <cell r="BF1246"/>
          <cell r="BG1246"/>
          <cell r="BH1246"/>
          <cell r="BI1246"/>
          <cell r="BJ1246"/>
          <cell r="BK1246"/>
          <cell r="BL1246"/>
          <cell r="BM1246"/>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cell r="C1247"/>
          <cell r="D1247"/>
          <cell r="E1247"/>
          <cell r="F1247"/>
          <cell r="G1247"/>
          <cell r="H1247"/>
          <cell r="I1247"/>
          <cell r="J1247"/>
          <cell r="K1247"/>
          <cell r="L1247"/>
          <cell r="M1247"/>
          <cell r="N1247"/>
          <cell r="O1247"/>
          <cell r="P1247"/>
          <cell r="Q1247"/>
          <cell r="R1247"/>
          <cell r="S1247"/>
          <cell r="T1247"/>
          <cell r="U1247"/>
          <cell r="V1247"/>
          <cell r="W1247"/>
          <cell r="X1247"/>
          <cell r="Y1247"/>
          <cell r="Z1247"/>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cell r="BC1247"/>
          <cell r="BD1247"/>
          <cell r="BE1247"/>
          <cell r="BF1247"/>
          <cell r="BG1247"/>
          <cell r="BH1247"/>
          <cell r="BI1247"/>
          <cell r="BJ1247"/>
          <cell r="BK1247"/>
          <cell r="BL1247"/>
          <cell r="BM1247"/>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cell r="C1248"/>
          <cell r="D1248"/>
          <cell r="E1248"/>
          <cell r="F1248"/>
          <cell r="G1248"/>
          <cell r="H1248"/>
          <cell r="I1248"/>
          <cell r="J1248"/>
          <cell r="K1248"/>
          <cell r="L1248"/>
          <cell r="M1248"/>
          <cell r="N1248"/>
          <cell r="O1248"/>
          <cell r="P1248"/>
          <cell r="Q1248"/>
          <cell r="R1248"/>
          <cell r="S1248"/>
          <cell r="T1248"/>
          <cell r="U1248"/>
          <cell r="V1248"/>
          <cell r="W1248"/>
          <cell r="X1248"/>
          <cell r="Y1248"/>
          <cell r="Z1248"/>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cell r="BC1248"/>
          <cell r="BD1248"/>
          <cell r="BE1248"/>
          <cell r="BF1248"/>
          <cell r="BG1248"/>
          <cell r="BH1248"/>
          <cell r="BI1248"/>
          <cell r="BJ1248"/>
          <cell r="BK1248"/>
          <cell r="BL1248"/>
          <cell r="BM1248"/>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8">
        <v>2459</v>
      </c>
    </row>
    <row r="2" spans="1:11">
      <c r="A2" s="143" t="s">
        <v>252</v>
      </c>
      <c r="B2" s="145" t="str" cm="1">
        <f t="array" ref="B2">_xlfn.IFS(I1&lt;850,VLOOKUP(I1,[1]บังคับคดี!$B:$ZZ,60,0),AND(I1&gt;=850,I1&lt;1435),VLOOKUP(I1,'[1]บังคับคดีใหม่ ปี2563-2564'!$B:$ZZ,63,0),I1&gt;=1435,VLOOKUP(I1,'[1]สืบทรัพย์ ปี 2564-25666'!$B:$ZZ,71,0))</f>
        <v>นายวิทยา คำมาวัน</v>
      </c>
      <c r="C2" s="175" t="s">
        <v>73</v>
      </c>
      <c r="D2" s="145" t="str" cm="1">
        <f t="array" ref="D2">_xlfn.IFS(I1&lt;850,VLOOKUP(I1,[1]บังคับคดี!$B:$ZZ,10,0),AND(I1&gt;=850,I1&lt;1435),VLOOKUP(I1,'[1]บังคับคดีใหม่ ปี2563-2564'!$B:$ZZ,11,0),I1&gt;=1435,VLOOKUP(I1,'[1]สืบทรัพย์ ปี 2564-25666'!$B:$ZZ,11,0))</f>
        <v>ฮอด</v>
      </c>
      <c r="E2" s="153" t="s">
        <v>257</v>
      </c>
      <c r="F2" s="145">
        <v>2</v>
      </c>
      <c r="I2" s="248"/>
    </row>
    <row r="3" spans="1:11">
      <c r="A3" s="143" t="s">
        <v>253</v>
      </c>
      <c r="B3" s="144" t="str" cm="1">
        <f t="array" ref="B3">_xlfn.IFS(I1&lt;850,VLOOKUP(I1,[1]บังคับคดี!$B:$ZZ,13,0),AND(I1&gt;=850,I1&lt;1435),VLOOKUP(I1,'[1]บังคับคดีใหม่ ปี2563-2564'!$B:$ZZ,14,0),I1&gt;=1435,VLOOKUP(I1,'[1]สืบทรัพย์ ปี 2564-25666'!$B:$ZZ,14,0))</f>
        <v>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8"/>
    </row>
    <row r="4" spans="1:11">
      <c r="A4" s="143" t="s">
        <v>254</v>
      </c>
      <c r="B4" s="146" cm="1">
        <f t="array" ref="B4">_xlfn.IFS(I1&lt;850,VLOOKUP(I1,[1]บังคับคดี!$B:$ZZ,5,0),AND(I1&gt;=850,I1&lt;1435),VLOOKUP(I1,'[1]บังคับคดีใหม่ ปี2563-2564'!$B:$ZZ,6,0),I1&gt;=1435,VLOOKUP(I1,'[1]สืบทรัพย์ ปี 2564-25666'!$B:$ZZ,6,0))</f>
        <v>800040378435</v>
      </c>
      <c r="C4" s="176" t="s">
        <v>265</v>
      </c>
      <c r="D4" s="219">
        <v>241268</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ผบ258/2560</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ผบ335/2560</v>
      </c>
      <c r="I5" s="157" t="s">
        <v>258</v>
      </c>
    </row>
    <row r="6" spans="1:11">
      <c r="A6" s="153" t="s">
        <v>340</v>
      </c>
      <c r="B6" s="171">
        <v>36725.480000000003</v>
      </c>
      <c r="C6" s="225" t="s">
        <v>348</v>
      </c>
      <c r="D6" s="148">
        <v>243886</v>
      </c>
    </row>
    <row r="7" spans="1:11">
      <c r="A7" s="153"/>
      <c r="B7" s="190"/>
      <c r="D7" s="191"/>
    </row>
    <row r="8" spans="1:11">
      <c r="A8" s="153" t="s">
        <v>278</v>
      </c>
      <c r="B8" s="145" t="s">
        <v>367</v>
      </c>
      <c r="C8" s="175" t="s">
        <v>316</v>
      </c>
      <c r="D8" s="145">
        <v>42</v>
      </c>
      <c r="E8" s="175" t="s">
        <v>279</v>
      </c>
      <c r="F8" s="192" t="s">
        <v>368</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19.8" customHeight="1">
      <c r="A12" s="165" t="str">
        <f>IF(B14="","จำเลย","จำเลยที่ 1")</f>
        <v>จำเลยที่ 1</v>
      </c>
      <c r="B12" s="158" t="s">
        <v>350</v>
      </c>
      <c r="C12" s="203" t="s">
        <v>356</v>
      </c>
      <c r="D12" s="152" t="s">
        <v>241</v>
      </c>
      <c r="E12" s="230" t="s">
        <v>362</v>
      </c>
      <c r="F12" s="169"/>
      <c r="G12" s="152"/>
      <c r="I12" s="249" t="s">
        <v>243</v>
      </c>
      <c r="J12" s="249"/>
      <c r="K12" s="249"/>
    </row>
    <row r="13" spans="1:11" s="151" customFormat="1">
      <c r="A13" s="165" t="str">
        <f>IF(B14="","คู่สมรส","คู่สมรสจำเลยที่ 1")</f>
        <v>คู่สมรสจำเลยที่ 1</v>
      </c>
      <c r="B13" s="158" t="s">
        <v>351</v>
      </c>
      <c r="C13" s="203" t="s">
        <v>357</v>
      </c>
      <c r="D13" s="152" t="s">
        <v>240</v>
      </c>
      <c r="E13" s="158"/>
      <c r="F13" s="169"/>
      <c r="G13" s="152"/>
      <c r="I13" s="249"/>
      <c r="J13" s="249"/>
      <c r="K13" s="249"/>
    </row>
    <row r="14" spans="1:11" s="151" customFormat="1">
      <c r="A14" s="165" t="s">
        <v>212</v>
      </c>
      <c r="B14" s="158" t="s">
        <v>352</v>
      </c>
      <c r="C14" s="203" t="s">
        <v>358</v>
      </c>
      <c r="D14" s="152" t="s">
        <v>240</v>
      </c>
      <c r="E14" s="158"/>
      <c r="F14" s="169"/>
      <c r="G14" s="152"/>
      <c r="I14" s="166" t="s">
        <v>249</v>
      </c>
      <c r="J14" s="166"/>
      <c r="K14" s="166"/>
    </row>
    <row r="15" spans="1:11" s="151" customFormat="1">
      <c r="A15" s="165" t="s">
        <v>215</v>
      </c>
      <c r="B15" s="158" t="s">
        <v>353</v>
      </c>
      <c r="C15" s="203" t="s">
        <v>359</v>
      </c>
      <c r="D15" s="152" t="s">
        <v>240</v>
      </c>
      <c r="E15" s="158"/>
      <c r="F15" s="169"/>
      <c r="G15" s="152"/>
      <c r="I15" s="166" t="s">
        <v>250</v>
      </c>
      <c r="J15" s="166"/>
      <c r="K15" s="166"/>
    </row>
    <row r="16" spans="1:11" s="151" customFormat="1">
      <c r="A16" s="165" t="s">
        <v>213</v>
      </c>
      <c r="B16" s="158" t="s">
        <v>354</v>
      </c>
      <c r="C16" s="203" t="s">
        <v>360</v>
      </c>
      <c r="D16" s="152" t="s">
        <v>240</v>
      </c>
      <c r="E16" s="158"/>
      <c r="F16" s="169"/>
      <c r="G16" s="152"/>
      <c r="I16" s="166" t="s">
        <v>341</v>
      </c>
      <c r="J16" s="166"/>
      <c r="K16" s="166"/>
    </row>
    <row r="17" spans="1:12" s="151" customFormat="1">
      <c r="A17" s="165" t="s">
        <v>216</v>
      </c>
      <c r="B17" s="158" t="s">
        <v>355</v>
      </c>
      <c r="C17" s="203" t="s">
        <v>361</v>
      </c>
      <c r="D17" s="152" t="s">
        <v>241</v>
      </c>
      <c r="E17" s="158" t="s">
        <v>364</v>
      </c>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2459 - รายงานผลสืบทรัพย์ ราย นายวิทยา คำมาวัน สาขาฮอด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B33" s="2" t="s">
        <v>363</v>
      </c>
      <c r="D33" s="173" t="s">
        <v>260</v>
      </c>
      <c r="E33" s="178">
        <v>391590</v>
      </c>
      <c r="F33" s="2" t="s">
        <v>132</v>
      </c>
    </row>
    <row r="35" spans="1:6">
      <c r="A35" s="218"/>
      <c r="B35" s="228"/>
      <c r="C35" s="229"/>
      <c r="D35" s="229"/>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50" t="str">
        <f>CONCATENATE("รายงานการสืบทรัพย์ (ข้อมูล ณ วันที่ ",TEXT(Sheet1!D6,"d ดดดด yyyy"),")")</f>
        <v>รายงานการสืบทรัพย์ (ข้อมูล ณ วันที่ 25 กันยายน 2567)</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5" t="str">
        <f>Sheet1!B2</f>
        <v>นายวิทยา คำมาวัน</v>
      </c>
      <c r="F4" s="255"/>
      <c r="G4" s="255"/>
      <c r="H4" s="255"/>
      <c r="I4" s="255"/>
      <c r="J4" s="255"/>
      <c r="K4" s="255"/>
      <c r="L4" s="255"/>
      <c r="M4" s="255"/>
      <c r="N4" s="255"/>
      <c r="O4" s="255"/>
      <c r="P4" s="255"/>
      <c r="Q4" s="255"/>
      <c r="R4" s="255"/>
      <c r="S4" s="255"/>
      <c r="T4" s="255"/>
      <c r="U4" s="254" t="s">
        <v>73</v>
      </c>
      <c r="V4" s="254"/>
      <c r="W4" s="255" t="str">
        <f>Sheet1!D2</f>
        <v>ฮอด</v>
      </c>
      <c r="X4" s="255"/>
      <c r="Y4" s="255"/>
      <c r="Z4" s="255"/>
      <c r="AA4" s="255"/>
      <c r="AB4" s="255"/>
      <c r="AC4" s="255"/>
      <c r="AD4" s="255"/>
      <c r="AE4" s="255"/>
      <c r="AF4" s="255"/>
      <c r="AG4" s="255"/>
      <c r="AH4" s="255"/>
      <c r="AI4" s="255"/>
      <c r="AJ4" s="255"/>
      <c r="AK4" s="138"/>
      <c r="AL4" s="186" t="s">
        <v>262</v>
      </c>
      <c r="AM4" s="185" t="s">
        <v>365</v>
      </c>
      <c r="AO4" s="161" t="s">
        <v>242</v>
      </c>
      <c r="AP4" s="138"/>
      <c r="AQ4" s="138"/>
    </row>
    <row r="5" spans="1:43">
      <c r="A5" s="19" t="s">
        <v>206</v>
      </c>
      <c r="B5" s="137"/>
      <c r="D5" s="255" t="str">
        <f>Sheet1!B3</f>
        <v>ธนาคารประชาชน</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2459(67) - รายงานผลสืบทรัพย์ ราย นายวิทยา คำมาวัน สาขาฮอด (สืบรอบที่ 2)</v>
      </c>
      <c r="AM5" s="138"/>
      <c r="AO5" s="162" t="s">
        <v>259</v>
      </c>
      <c r="AP5" s="138"/>
      <c r="AQ5" s="138"/>
    </row>
    <row r="6" spans="1:43">
      <c r="A6" s="19" t="s">
        <v>207</v>
      </c>
      <c r="B6" s="137"/>
      <c r="F6" s="259">
        <f>Sheet1!B4</f>
        <v>800040378435</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345</v>
      </c>
      <c r="AO6" s="162" t="s">
        <v>251</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ผบ258/2560</v>
      </c>
      <c r="R7" s="256"/>
      <c r="S7" s="256"/>
      <c r="T7" s="256"/>
      <c r="U7" s="256"/>
      <c r="V7" s="256"/>
      <c r="W7" s="256"/>
      <c r="X7" s="278" t="s">
        <v>210</v>
      </c>
      <c r="Y7" s="278"/>
      <c r="Z7" s="278"/>
      <c r="AA7" s="278"/>
      <c r="AB7" s="278"/>
      <c r="AC7" s="278"/>
      <c r="AD7" s="256" t="str">
        <f>Sheet1!F5</f>
        <v>ผบ335/2560</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นายวิทยา คำมาวัน</v>
      </c>
      <c r="G9" s="257"/>
      <c r="H9" s="257"/>
      <c r="I9" s="257"/>
      <c r="J9" s="257"/>
      <c r="K9" s="257"/>
      <c r="L9" s="257"/>
      <c r="M9" s="257"/>
      <c r="N9" s="257"/>
      <c r="O9" s="257"/>
      <c r="P9" s="257"/>
      <c r="Q9" s="257"/>
      <c r="R9" s="257"/>
      <c r="S9" s="2" t="str">
        <f>Sheet1!A13</f>
        <v>คู่สมรสจำเลยที่ 1</v>
      </c>
      <c r="Y9" s="258" t="str">
        <f>Sheet1!B13</f>
        <v>นางแครียาเขตวัง</v>
      </c>
      <c r="Z9" s="258"/>
      <c r="AA9" s="258"/>
      <c r="AB9" s="258"/>
      <c r="AC9" s="258"/>
      <c r="AD9" s="258"/>
      <c r="AE9" s="258"/>
      <c r="AF9" s="258"/>
      <c r="AG9" s="258"/>
      <c r="AH9" s="258"/>
      <c r="AI9" s="258"/>
      <c r="AJ9" s="258"/>
      <c r="AK9" s="138"/>
      <c r="AN9" s="138"/>
      <c r="AO9" s="163" t="s">
        <v>236</v>
      </c>
      <c r="AP9" s="138"/>
      <c r="AQ9" s="138"/>
    </row>
    <row r="10" spans="1:43">
      <c r="A10" s="19"/>
      <c r="B10" s="2" t="s">
        <v>212</v>
      </c>
      <c r="F10" s="257" t="str">
        <f>Sheet1!B14</f>
        <v>นายสุเทพ บุญโนนแต้</v>
      </c>
      <c r="G10" s="257"/>
      <c r="H10" s="257"/>
      <c r="I10" s="257"/>
      <c r="J10" s="257"/>
      <c r="K10" s="257"/>
      <c r="L10" s="257"/>
      <c r="M10" s="257"/>
      <c r="N10" s="257"/>
      <c r="O10" s="257"/>
      <c r="P10" s="257"/>
      <c r="Q10" s="257"/>
      <c r="R10" s="257"/>
      <c r="S10" s="2" t="s">
        <v>215</v>
      </c>
      <c r="Y10" s="258" t="str">
        <f>Sheet1!B15</f>
        <v>นายพรรณิการ์ บุญโนนแต้</v>
      </c>
      <c r="Z10" s="258"/>
      <c r="AA10" s="258"/>
      <c r="AB10" s="258"/>
      <c r="AC10" s="258"/>
      <c r="AD10" s="258"/>
      <c r="AE10" s="258"/>
      <c r="AF10" s="258"/>
      <c r="AG10" s="258"/>
      <c r="AH10" s="258"/>
      <c r="AI10" s="258"/>
      <c r="AJ10" s="258"/>
      <c r="AK10" s="138"/>
      <c r="AN10" s="138"/>
      <c r="AO10" s="164" t="s">
        <v>237</v>
      </c>
      <c r="AP10" s="138"/>
      <c r="AQ10" s="138"/>
    </row>
    <row r="11" spans="1:43">
      <c r="A11" s="19"/>
      <c r="B11" s="2" t="s">
        <v>213</v>
      </c>
      <c r="F11" s="257" t="str">
        <f>Sheet1!B16</f>
        <v xml:space="preserve">นายจักพันธ์ แก้วใจ </v>
      </c>
      <c r="G11" s="257"/>
      <c r="H11" s="257"/>
      <c r="I11" s="257"/>
      <c r="J11" s="257"/>
      <c r="K11" s="257"/>
      <c r="L11" s="257"/>
      <c r="M11" s="257"/>
      <c r="N11" s="257"/>
      <c r="O11" s="257"/>
      <c r="P11" s="257"/>
      <c r="Q11" s="257"/>
      <c r="R11" s="257"/>
      <c r="S11" s="2" t="s">
        <v>216</v>
      </c>
      <c r="Y11" s="258" t="str">
        <f>Sheet1!B17</f>
        <v>นางสาวจันทนา แก้วใจ</v>
      </c>
      <c r="Z11" s="258"/>
      <c r="AA11" s="258"/>
      <c r="AB11" s="258"/>
      <c r="AC11" s="258"/>
      <c r="AD11" s="258"/>
      <c r="AE11" s="258"/>
      <c r="AF11" s="258"/>
      <c r="AG11" s="258"/>
      <c r="AH11" s="258"/>
      <c r="AI11" s="258"/>
      <c r="AJ11" s="258"/>
      <c r="AK11" s="138"/>
      <c r="AL11" s="138"/>
      <c r="AM11" s="138"/>
      <c r="AN11" s="138"/>
      <c r="AO11" s="164" t="s">
        <v>238</v>
      </c>
      <c r="AP11" s="138"/>
      <c r="AQ11" s="138"/>
    </row>
    <row r="12" spans="1:43" hidden="1">
      <c r="A12" s="19"/>
      <c r="B12" s="2" t="s">
        <v>217</v>
      </c>
      <c r="F12" s="257">
        <f>Sheet1!B18</f>
        <v>0</v>
      </c>
      <c r="G12" s="257"/>
      <c r="H12" s="257"/>
      <c r="I12" s="257"/>
      <c r="J12" s="257"/>
      <c r="K12" s="257"/>
      <c r="L12" s="257"/>
      <c r="M12" s="257"/>
      <c r="N12" s="257"/>
      <c r="O12" s="257"/>
      <c r="P12" s="257"/>
      <c r="Q12" s="257"/>
      <c r="R12" s="257"/>
      <c r="S12" s="2" t="s">
        <v>220</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218</v>
      </c>
      <c r="F13" s="257">
        <f>Sheet1!B20</f>
        <v>0</v>
      </c>
      <c r="G13" s="257"/>
      <c r="H13" s="257"/>
      <c r="I13" s="257"/>
      <c r="J13" s="257"/>
      <c r="K13" s="257"/>
      <c r="L13" s="257"/>
      <c r="M13" s="257"/>
      <c r="N13" s="257"/>
      <c r="O13" s="257"/>
      <c r="P13" s="257"/>
      <c r="Q13" s="257"/>
      <c r="R13" s="257"/>
      <c r="S13" s="2" t="s">
        <v>221</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219</v>
      </c>
      <c r="F14" s="257">
        <f>Sheet1!B22</f>
        <v>0</v>
      </c>
      <c r="G14" s="257"/>
      <c r="H14" s="257"/>
      <c r="I14" s="257"/>
      <c r="J14" s="257"/>
      <c r="K14" s="257"/>
      <c r="L14" s="257"/>
      <c r="M14" s="257"/>
      <c r="N14" s="257"/>
      <c r="O14" s="257"/>
      <c r="P14" s="257"/>
      <c r="Q14" s="257"/>
      <c r="R14" s="257"/>
      <c r="S14" s="2" t="s">
        <v>222</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225</v>
      </c>
      <c r="F15" s="257">
        <f>Sheet1!B24</f>
        <v>0</v>
      </c>
      <c r="G15" s="257"/>
      <c r="H15" s="257"/>
      <c r="I15" s="257"/>
      <c r="J15" s="257"/>
      <c r="K15" s="257"/>
      <c r="L15" s="257"/>
      <c r="M15" s="257"/>
      <c r="N15" s="257"/>
      <c r="O15" s="257"/>
      <c r="P15" s="257"/>
      <c r="Q15" s="257"/>
      <c r="R15" s="257"/>
      <c r="S15" s="2" t="s">
        <v>229</v>
      </c>
      <c r="Y15" s="258">
        <f>Sheet1!B25</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226</v>
      </c>
      <c r="F16" s="257">
        <f>Sheet1!B26</f>
        <v>0</v>
      </c>
      <c r="G16" s="257"/>
      <c r="H16" s="257"/>
      <c r="I16" s="257"/>
      <c r="J16" s="257"/>
      <c r="K16" s="257"/>
      <c r="L16" s="257"/>
      <c r="M16" s="257"/>
      <c r="N16" s="257"/>
      <c r="O16" s="257"/>
      <c r="P16" s="257"/>
      <c r="Q16" s="257"/>
      <c r="R16" s="257"/>
      <c r="S16" s="2" t="s">
        <v>230</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227</v>
      </c>
      <c r="F17" s="257">
        <f>Sheet1!B28</f>
        <v>0</v>
      </c>
      <c r="G17" s="257"/>
      <c r="H17" s="257"/>
      <c r="I17" s="257"/>
      <c r="J17" s="257"/>
      <c r="K17" s="257"/>
      <c r="L17" s="257"/>
      <c r="M17" s="257"/>
      <c r="N17" s="257"/>
      <c r="O17" s="257"/>
      <c r="P17" s="257"/>
      <c r="Q17" s="257"/>
      <c r="R17" s="257"/>
      <c r="S17" s="2" t="s">
        <v>231</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228</v>
      </c>
      <c r="F18" s="257">
        <f>Sheet1!B30</f>
        <v>0</v>
      </c>
      <c r="G18" s="257"/>
      <c r="H18" s="257"/>
      <c r="I18" s="257"/>
      <c r="J18" s="257"/>
      <c r="K18" s="257"/>
      <c r="L18" s="257"/>
      <c r="M18" s="257"/>
      <c r="N18" s="257"/>
      <c r="O18" s="257"/>
      <c r="P18" s="257"/>
      <c r="Q18" s="257"/>
      <c r="R18" s="257"/>
      <c r="S18" s="2" t="s">
        <v>224</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223</v>
      </c>
      <c r="H20" s="251"/>
      <c r="I20" s="251"/>
      <c r="J20" s="251"/>
      <c r="K20" s="251"/>
      <c r="L20" s="251"/>
      <c r="M20" s="251"/>
      <c r="N20" s="251"/>
      <c r="O20" s="251"/>
      <c r="P20" s="251"/>
      <c r="Q20" s="251"/>
      <c r="R20" s="251"/>
      <c r="S20" s="251"/>
      <c r="T20" s="251" t="s">
        <v>264</v>
      </c>
      <c r="U20" s="251"/>
      <c r="V20" s="251"/>
      <c r="W20" s="251"/>
      <c r="X20" s="261" t="s">
        <v>234</v>
      </c>
      <c r="Y20" s="261"/>
      <c r="Z20" s="261"/>
      <c r="AA20" s="261"/>
      <c r="AB20" s="261"/>
      <c r="AC20" s="261"/>
      <c r="AD20" s="261"/>
      <c r="AE20" s="261"/>
      <c r="AF20" s="261"/>
      <c r="AG20" s="261"/>
      <c r="AH20" s="261"/>
      <c r="AI20" s="261"/>
      <c r="AJ20" s="261"/>
      <c r="AK20" s="138"/>
      <c r="AL20" s="138"/>
      <c r="AM20" s="138"/>
      <c r="AN20" s="138"/>
      <c r="AO20" s="138"/>
      <c r="AP20" s="138"/>
      <c r="AQ20" s="138"/>
    </row>
    <row r="21" spans="1:43" ht="85.2" customHeight="1">
      <c r="A21" s="252" t="str">
        <f>IF(F9=0,"ซ่อนช่อง",B9)</f>
        <v>จำเลยที่ 1</v>
      </c>
      <c r="B21" s="252"/>
      <c r="C21" s="252"/>
      <c r="D21" s="252"/>
      <c r="E21" s="252"/>
      <c r="F21" s="252"/>
      <c r="G21" s="263" t="s">
        <v>235</v>
      </c>
      <c r="H21" s="263"/>
      <c r="I21" s="263"/>
      <c r="J21" s="263"/>
      <c r="K21" s="263"/>
      <c r="L21" s="263"/>
      <c r="M21" s="263"/>
      <c r="N21" s="263"/>
      <c r="O21" s="263"/>
      <c r="P21" s="263"/>
      <c r="Q21" s="263"/>
      <c r="R21" s="263"/>
      <c r="S21" s="263"/>
      <c r="T21" s="264" t="str">
        <f>VLOOKUP(A21,Sheet1!A11:G31,4,0)</f>
        <v>พบ</v>
      </c>
      <c r="U21" s="264"/>
      <c r="V21" s="264"/>
      <c r="W21" s="264"/>
      <c r="X21" s="262" t="str">
        <f>IF(OR(T21="ไม่พบ",T21="-"),"-",VLOOKUP(A21,Sheet1!A11:G31,5,0))</f>
        <v>โฉนดเลขที่ 19808 ต.สบเตี๊ยะ อ.จอมทอง จ.เชียงใหม่ (ปลอดจำนอง)
โฉนดเลขที่ 25239 ต.สบเตี๊ยะ อ.จอมทอง จ.เชียงใหม่ (ปลอดจำนอง)</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263</v>
      </c>
      <c r="H22" s="263"/>
      <c r="I22" s="263"/>
      <c r="J22" s="263"/>
      <c r="K22" s="263"/>
      <c r="L22" s="263"/>
      <c r="M22" s="263"/>
      <c r="N22" s="263"/>
      <c r="O22" s="263"/>
      <c r="P22" s="263"/>
      <c r="Q22" s="263"/>
      <c r="R22" s="263"/>
      <c r="S22" s="263"/>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235</v>
      </c>
      <c r="H23" s="263"/>
      <c r="I23" s="263"/>
      <c r="J23" s="263"/>
      <c r="K23" s="263"/>
      <c r="L23" s="263"/>
      <c r="M23" s="263"/>
      <c r="N23" s="263"/>
      <c r="O23" s="263"/>
      <c r="P23" s="263"/>
      <c r="Q23" s="263"/>
      <c r="R23" s="263"/>
      <c r="S23" s="263"/>
      <c r="T23" s="264" t="str">
        <f>VLOOKUP(A23,Sheet1!A11:G31,4,0)</f>
        <v>ไม่พบ</v>
      </c>
      <c r="U23" s="264"/>
      <c r="V23" s="264"/>
      <c r="W23" s="264"/>
      <c r="X23" s="262" t="str">
        <f>IF(OR(T23="ไม่พบ",T23="-"),"-",VLOOKUP(A23,Sheet1!A11:G31,5,0))</f>
        <v>-</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263</v>
      </c>
      <c r="H24" s="263"/>
      <c r="I24" s="263"/>
      <c r="J24" s="263"/>
      <c r="K24" s="263"/>
      <c r="L24" s="263"/>
      <c r="M24" s="263"/>
      <c r="N24" s="263"/>
      <c r="O24" s="263"/>
      <c r="P24" s="263"/>
      <c r="Q24" s="263"/>
      <c r="R24" s="263"/>
      <c r="S24" s="263"/>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235</v>
      </c>
      <c r="H25" s="263"/>
      <c r="I25" s="263"/>
      <c r="J25" s="263"/>
      <c r="K25" s="263"/>
      <c r="L25" s="263"/>
      <c r="M25" s="263"/>
      <c r="N25" s="263"/>
      <c r="O25" s="263"/>
      <c r="P25" s="263"/>
      <c r="Q25" s="263"/>
      <c r="R25" s="263"/>
      <c r="S25" s="263"/>
      <c r="T25" s="265" t="str">
        <f>VLOOKUP(A25,Sheet1!A11:G31,4,0)</f>
        <v>ไม่พบ</v>
      </c>
      <c r="U25" s="266"/>
      <c r="V25" s="266"/>
      <c r="W25" s="267"/>
      <c r="X25" s="268" t="str">
        <f>IF(OR(T25="ไม่พบ",T25="-"),"-",VLOOKUP(A25,Sheet1!A11:G31,5,0))</f>
        <v>-</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263</v>
      </c>
      <c r="H26" s="263"/>
      <c r="I26" s="263"/>
      <c r="J26" s="263"/>
      <c r="K26" s="263"/>
      <c r="L26" s="263"/>
      <c r="M26" s="263"/>
      <c r="N26" s="263"/>
      <c r="O26" s="263"/>
      <c r="P26" s="263"/>
      <c r="Q26" s="263"/>
      <c r="R26" s="263"/>
      <c r="S26" s="263"/>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235</v>
      </c>
      <c r="H27" s="263"/>
      <c r="I27" s="263"/>
      <c r="J27" s="263"/>
      <c r="K27" s="263"/>
      <c r="L27" s="263"/>
      <c r="M27" s="263"/>
      <c r="N27" s="263"/>
      <c r="O27" s="263"/>
      <c r="P27" s="263"/>
      <c r="Q27" s="263"/>
      <c r="R27" s="263"/>
      <c r="S27" s="263"/>
      <c r="T27" s="264" t="str">
        <f>VLOOKUP(A27,Sheet1!A11:G31,4,0)</f>
        <v>ไม่พบ</v>
      </c>
      <c r="U27" s="264"/>
      <c r="V27" s="264"/>
      <c r="W27" s="264"/>
      <c r="X27" s="262" t="str">
        <f>IF(OR(T27="ไม่พบ",T27="-"),"-",VLOOKUP(A27,Sheet1!A11:G31,5,0))</f>
        <v>-</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263</v>
      </c>
      <c r="H28" s="263"/>
      <c r="I28" s="263"/>
      <c r="J28" s="263"/>
      <c r="K28" s="263"/>
      <c r="L28" s="263"/>
      <c r="M28" s="263"/>
      <c r="N28" s="263"/>
      <c r="O28" s="263"/>
      <c r="P28" s="263"/>
      <c r="Q28" s="263"/>
      <c r="R28" s="263"/>
      <c r="S28" s="263"/>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235</v>
      </c>
      <c r="H29" s="263"/>
      <c r="I29" s="263"/>
      <c r="J29" s="263"/>
      <c r="K29" s="263"/>
      <c r="L29" s="263"/>
      <c r="M29" s="263"/>
      <c r="N29" s="263"/>
      <c r="O29" s="263"/>
      <c r="P29" s="263"/>
      <c r="Q29" s="263"/>
      <c r="R29" s="263"/>
      <c r="S29" s="263"/>
      <c r="T29" s="264" t="str">
        <f>VLOOKUP(A29,Sheet1!A11:G31,4,0)</f>
        <v>ไม่พบ</v>
      </c>
      <c r="U29" s="264"/>
      <c r="V29" s="264"/>
      <c r="W29" s="264"/>
      <c r="X29" s="262" t="str">
        <f>IF(OR(T29="ไม่พบ",T29="-"),"-",VLOOKUP(A29,Sheet1!A11:G31,5,0))</f>
        <v>-</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263</v>
      </c>
      <c r="H30" s="263"/>
      <c r="I30" s="263"/>
      <c r="J30" s="263"/>
      <c r="K30" s="263"/>
      <c r="L30" s="263"/>
      <c r="M30" s="263"/>
      <c r="N30" s="263"/>
      <c r="O30" s="263"/>
      <c r="P30" s="263"/>
      <c r="Q30" s="263"/>
      <c r="R30" s="263"/>
      <c r="S30" s="263"/>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235</v>
      </c>
      <c r="H31" s="263"/>
      <c r="I31" s="263"/>
      <c r="J31" s="263"/>
      <c r="K31" s="263"/>
      <c r="L31" s="263"/>
      <c r="M31" s="263"/>
      <c r="N31" s="263"/>
      <c r="O31" s="263"/>
      <c r="P31" s="263"/>
      <c r="Q31" s="263"/>
      <c r="R31" s="263"/>
      <c r="S31" s="263"/>
      <c r="T31" s="264" t="str">
        <f>VLOOKUP(A31,Sheet1!A11:G31,4,0)</f>
        <v>พบ</v>
      </c>
      <c r="U31" s="264"/>
      <c r="V31" s="264"/>
      <c r="W31" s="264"/>
      <c r="X31" s="262" t="str">
        <f>IF(OR(T31="ไม่พบ",T31="-"),"-",VLOOKUP(A31,Sheet1!A11:G31,5,0))</f>
        <v>โฉนดเลขที่ 213103 ต.หางดง อ.ฮอด จ.เชียงใหม่ (สินส่วนตัว)</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263</v>
      </c>
      <c r="H32" s="263"/>
      <c r="I32" s="263"/>
      <c r="J32" s="263"/>
      <c r="K32" s="263"/>
      <c r="L32" s="263"/>
      <c r="M32" s="263"/>
      <c r="N32" s="263"/>
      <c r="O32" s="263"/>
      <c r="P32" s="263"/>
      <c r="Q32" s="263"/>
      <c r="R32" s="263"/>
      <c r="S32" s="263"/>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235</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263</v>
      </c>
      <c r="H34" s="263"/>
      <c r="I34" s="263"/>
      <c r="J34" s="263"/>
      <c r="K34" s="263"/>
      <c r="L34" s="263"/>
      <c r="M34" s="263"/>
      <c r="N34" s="263"/>
      <c r="O34" s="263"/>
      <c r="P34" s="263"/>
      <c r="Q34" s="263"/>
      <c r="R34" s="263"/>
      <c r="S34" s="263"/>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235</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263</v>
      </c>
      <c r="H36" s="263"/>
      <c r="I36" s="263"/>
      <c r="J36" s="263"/>
      <c r="K36" s="263"/>
      <c r="L36" s="263"/>
      <c r="M36" s="263"/>
      <c r="N36" s="263"/>
      <c r="O36" s="263"/>
      <c r="P36" s="263"/>
      <c r="Q36" s="263"/>
      <c r="R36" s="263"/>
      <c r="S36" s="263"/>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235</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263</v>
      </c>
      <c r="H38" s="263"/>
      <c r="I38" s="263"/>
      <c r="J38" s="263"/>
      <c r="K38" s="263"/>
      <c r="L38" s="263"/>
      <c r="M38" s="263"/>
      <c r="N38" s="263"/>
      <c r="O38" s="263"/>
      <c r="P38" s="263"/>
      <c r="Q38" s="263"/>
      <c r="R38" s="263"/>
      <c r="S38" s="263"/>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235</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263</v>
      </c>
      <c r="H40" s="263"/>
      <c r="I40" s="263"/>
      <c r="J40" s="263"/>
      <c r="K40" s="263"/>
      <c r="L40" s="263"/>
      <c r="M40" s="263"/>
      <c r="N40" s="263"/>
      <c r="O40" s="263"/>
      <c r="P40" s="263"/>
      <c r="Q40" s="263"/>
      <c r="R40" s="263"/>
      <c r="S40" s="263"/>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235</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263</v>
      </c>
      <c r="H42" s="263"/>
      <c r="I42" s="263"/>
      <c r="J42" s="263"/>
      <c r="K42" s="263"/>
      <c r="L42" s="263"/>
      <c r="M42" s="263"/>
      <c r="N42" s="263"/>
      <c r="O42" s="263"/>
      <c r="P42" s="263"/>
      <c r="Q42" s="263"/>
      <c r="R42" s="263"/>
      <c r="S42" s="263"/>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235</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263</v>
      </c>
      <c r="H44" s="263"/>
      <c r="I44" s="263"/>
      <c r="J44" s="263"/>
      <c r="K44" s="263"/>
      <c r="L44" s="263"/>
      <c r="M44" s="263"/>
      <c r="N44" s="263"/>
      <c r="O44" s="263"/>
      <c r="P44" s="263"/>
      <c r="Q44" s="263"/>
      <c r="R44" s="263"/>
      <c r="S44" s="263"/>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235</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263</v>
      </c>
      <c r="H46" s="263"/>
      <c r="I46" s="263"/>
      <c r="J46" s="263"/>
      <c r="K46" s="263"/>
      <c r="L46" s="263"/>
      <c r="M46" s="263"/>
      <c r="N46" s="263"/>
      <c r="O46" s="263"/>
      <c r="P46" s="263"/>
      <c r="Q46" s="263"/>
      <c r="R46" s="263"/>
      <c r="S46" s="263"/>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235</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263</v>
      </c>
      <c r="H48" s="263"/>
      <c r="I48" s="263"/>
      <c r="J48" s="263"/>
      <c r="K48" s="263"/>
      <c r="L48" s="263"/>
      <c r="M48" s="263"/>
      <c r="N48" s="263"/>
      <c r="O48" s="263"/>
      <c r="P48" s="263"/>
      <c r="Q48" s="263"/>
      <c r="R48" s="263"/>
      <c r="S48" s="263"/>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63" t="s">
        <v>235</v>
      </c>
      <c r="H49" s="263"/>
      <c r="I49" s="263"/>
      <c r="J49" s="263"/>
      <c r="K49" s="263"/>
      <c r="L49" s="263"/>
      <c r="M49" s="263"/>
      <c r="N49" s="263"/>
      <c r="O49" s="263"/>
      <c r="P49" s="263"/>
      <c r="Q49" s="263"/>
      <c r="R49" s="263"/>
      <c r="S49" s="263"/>
      <c r="T49" s="264" t="e">
        <f>VLOOKUP(A49,Sheet1!A11:G31,4,0)</f>
        <v>#N/A</v>
      </c>
      <c r="U49" s="264"/>
      <c r="V49" s="264"/>
      <c r="W49" s="264"/>
      <c r="X49" s="262" t="e">
        <f>IF(OR(T49="ไม่พบ",T49="-"),"-",VLOOKUP(A49,Sheet1!A11:G31,5,0))</f>
        <v>#N/A</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263</v>
      </c>
      <c r="H50" s="263"/>
      <c r="I50" s="263"/>
      <c r="J50" s="263"/>
      <c r="K50" s="263"/>
      <c r="L50" s="263"/>
      <c r="M50" s="263"/>
      <c r="N50" s="263"/>
      <c r="O50" s="263"/>
      <c r="P50" s="263"/>
      <c r="Q50" s="263"/>
      <c r="R50" s="263"/>
      <c r="S50" s="263"/>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235</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263</v>
      </c>
      <c r="H52" s="263"/>
      <c r="I52" s="263"/>
      <c r="J52" s="263"/>
      <c r="K52" s="263"/>
      <c r="L52" s="263"/>
      <c r="M52" s="263"/>
      <c r="N52" s="263"/>
      <c r="O52" s="263"/>
      <c r="P52" s="263"/>
      <c r="Q52" s="263"/>
      <c r="R52" s="263"/>
      <c r="S52" s="263"/>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235</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263</v>
      </c>
      <c r="H54" s="263"/>
      <c r="I54" s="263"/>
      <c r="J54" s="263"/>
      <c r="K54" s="263"/>
      <c r="L54" s="263"/>
      <c r="M54" s="263"/>
      <c r="N54" s="263"/>
      <c r="O54" s="263"/>
      <c r="P54" s="263"/>
      <c r="Q54" s="263"/>
      <c r="R54" s="263"/>
      <c r="S54" s="263"/>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235</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263</v>
      </c>
      <c r="H56" s="263"/>
      <c r="I56" s="263"/>
      <c r="J56" s="263"/>
      <c r="K56" s="263"/>
      <c r="L56" s="263"/>
      <c r="M56" s="263"/>
      <c r="N56" s="263"/>
      <c r="O56" s="263"/>
      <c r="P56" s="263"/>
      <c r="Q56" s="263"/>
      <c r="R56" s="263"/>
      <c r="S56" s="263"/>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235</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263</v>
      </c>
      <c r="H58" s="263"/>
      <c r="I58" s="263"/>
      <c r="J58" s="263"/>
      <c r="K58" s="263"/>
      <c r="L58" s="263"/>
      <c r="M58" s="263"/>
      <c r="N58" s="263"/>
      <c r="O58" s="263"/>
      <c r="P58" s="263"/>
      <c r="Q58" s="263"/>
      <c r="R58" s="263"/>
      <c r="S58" s="263"/>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235</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263</v>
      </c>
      <c r="H60" s="263"/>
      <c r="I60" s="263"/>
      <c r="J60" s="263"/>
      <c r="K60" s="263"/>
      <c r="L60" s="263"/>
      <c r="M60" s="263"/>
      <c r="N60" s="263"/>
      <c r="O60" s="263"/>
      <c r="P60" s="263"/>
      <c r="Q60" s="263"/>
      <c r="R60" s="263"/>
      <c r="S60" s="263"/>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8" t="str">
        <f>IF(Sheet1!B33&lt;&gt;"","เห็นควรยึด","")</f>
        <v>เห็นควรยึด</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โฉนดเลขที่ 19808 หน้าสำรวจ 5496 เลขที่ดิน 547 ต.สบเตี๊ยะ อ.จอมทอง จ.เชียงใหม่ (ปลอดจำนอง)</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ราคาประเมิน  391,590 บาท ไม่รวมสิ่งปลูกสร้าง</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354330708661419" bottom="0.47244094488188981" header="0.31496062992125984" footer="0.15748031496062992"/>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1" t="s">
        <v>269</v>
      </c>
      <c r="S3" s="281"/>
      <c r="T3" s="281"/>
      <c r="U3" s="281"/>
      <c r="V3" s="281"/>
      <c r="W3" s="281"/>
      <c r="X3" s="281"/>
      <c r="Y3" s="281"/>
      <c r="Z3" s="281"/>
      <c r="AA3" s="281"/>
      <c r="AB3" s="281"/>
      <c r="AC3" s="281"/>
      <c r="AD3" s="281"/>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55"/>
      <c r="Q5" s="255"/>
      <c r="R5" s="255"/>
      <c r="S5" s="255"/>
      <c r="T5" s="255"/>
      <c r="U5" s="255"/>
      <c r="V5" s="255"/>
      <c r="W5" s="255"/>
      <c r="X5" s="255"/>
      <c r="Y5" s="255"/>
      <c r="Z5" s="255"/>
      <c r="AA5" s="255"/>
      <c r="AB5" s="255"/>
      <c r="AC5" s="255"/>
      <c r="AD5" s="255"/>
      <c r="AE5" s="255"/>
    </row>
    <row r="6" spans="1:48">
      <c r="AC6" s="143" t="s">
        <v>267</v>
      </c>
      <c r="AD6" s="255" t="s">
        <v>337</v>
      </c>
      <c r="AE6" s="255"/>
      <c r="AF6" s="255"/>
      <c r="AG6" s="255"/>
      <c r="AH6" s="255"/>
      <c r="AI6" s="255"/>
      <c r="AJ6" s="255"/>
      <c r="AK6" s="255"/>
      <c r="AL6" s="255"/>
      <c r="AM6" s="255"/>
      <c r="AN6" s="255"/>
      <c r="AO6" s="255"/>
      <c r="AP6" s="255"/>
      <c r="AQ6" s="255"/>
      <c r="AR6" s="140"/>
    </row>
    <row r="7" spans="1:48">
      <c r="X7" s="143" t="s">
        <v>62</v>
      </c>
      <c r="Y7" s="255"/>
      <c r="Z7" s="255"/>
      <c r="AA7" s="280" t="s">
        <v>271</v>
      </c>
      <c r="AB7" s="280"/>
      <c r="AC7" s="280"/>
      <c r="AD7" s="256"/>
      <c r="AE7" s="256"/>
      <c r="AF7" s="256"/>
      <c r="AG7" s="256"/>
      <c r="AH7" s="256"/>
      <c r="AI7" s="256"/>
      <c r="AJ7" s="283" t="s">
        <v>272</v>
      </c>
      <c r="AK7" s="283"/>
      <c r="AL7" s="283"/>
      <c r="AM7" s="283"/>
      <c r="AN7" s="283"/>
      <c r="AO7" s="256">
        <v>2567</v>
      </c>
      <c r="AP7" s="256"/>
      <c r="AQ7" s="256"/>
      <c r="AR7" s="140"/>
    </row>
    <row r="8" spans="1:48">
      <c r="D8" s="2" t="s">
        <v>273</v>
      </c>
      <c r="G8" s="260" t="s">
        <v>274</v>
      </c>
      <c r="H8" s="260"/>
      <c r="I8" s="260"/>
      <c r="J8" s="260"/>
      <c r="K8" s="260"/>
      <c r="L8" s="260"/>
      <c r="M8" s="260"/>
      <c r="N8" s="260"/>
      <c r="O8" s="260"/>
      <c r="P8" s="260"/>
      <c r="Q8" s="260"/>
      <c r="R8" s="260"/>
      <c r="S8" s="260"/>
      <c r="T8" s="260"/>
      <c r="U8" s="260"/>
      <c r="V8" s="260"/>
      <c r="W8" s="260"/>
      <c r="X8" s="260"/>
      <c r="Y8" s="260"/>
      <c r="Z8" s="260"/>
      <c r="AA8" s="260"/>
      <c r="AB8" s="280" t="s">
        <v>275</v>
      </c>
      <c r="AC8" s="280"/>
      <c r="AD8" s="280"/>
      <c r="AE8" s="280"/>
      <c r="AF8" s="255">
        <f>Sheet1!D8</f>
        <v>42</v>
      </c>
      <c r="AG8" s="255"/>
      <c r="AH8" s="255"/>
      <c r="AI8" s="255"/>
      <c r="AL8" s="143" t="s">
        <v>276</v>
      </c>
      <c r="AM8" s="255" t="s">
        <v>277</v>
      </c>
      <c r="AN8" s="255"/>
      <c r="AO8" s="255"/>
      <c r="AP8" s="255"/>
      <c r="AQ8" s="255"/>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55" t="s">
        <v>277</v>
      </c>
      <c r="E10" s="255"/>
      <c r="F10" s="255"/>
      <c r="G10" s="255"/>
      <c r="H10" s="255"/>
      <c r="I10" s="280" t="s">
        <v>282</v>
      </c>
      <c r="J10" s="280"/>
      <c r="K10" s="280"/>
      <c r="L10" s="280"/>
      <c r="M10" s="280"/>
      <c r="N10" s="255">
        <v>470</v>
      </c>
      <c r="O10" s="255"/>
      <c r="P10" s="255"/>
      <c r="Q10" s="255"/>
      <c r="R10" s="280" t="s">
        <v>283</v>
      </c>
      <c r="S10" s="280"/>
      <c r="T10" s="255" t="s">
        <v>152</v>
      </c>
      <c r="U10" s="255"/>
      <c r="V10" s="255"/>
      <c r="W10" s="255"/>
      <c r="X10" s="280" t="s">
        <v>284</v>
      </c>
      <c r="Y10" s="280"/>
      <c r="Z10" s="255" t="s">
        <v>286</v>
      </c>
      <c r="AA10" s="255"/>
      <c r="AB10" s="255"/>
      <c r="AC10" s="255"/>
      <c r="AD10" s="255"/>
      <c r="AE10" s="255"/>
      <c r="AF10" s="255"/>
      <c r="AG10" s="255"/>
      <c r="AH10" s="280" t="s">
        <v>285</v>
      </c>
      <c r="AI10" s="280"/>
      <c r="AJ10" s="280"/>
      <c r="AK10" s="280"/>
      <c r="AL10" s="255" t="s">
        <v>152</v>
      </c>
      <c r="AM10" s="255"/>
      <c r="AN10" s="255"/>
      <c r="AO10" s="255"/>
      <c r="AP10" s="255"/>
      <c r="AQ10" s="255"/>
      <c r="AR10" s="140"/>
    </row>
    <row r="11" spans="1:48">
      <c r="A11" s="2" t="s">
        <v>281</v>
      </c>
      <c r="F11" s="255" t="s">
        <v>289</v>
      </c>
      <c r="G11" s="255"/>
      <c r="H11" s="255"/>
      <c r="I11" s="255"/>
      <c r="J11" s="255"/>
      <c r="K11" s="255"/>
      <c r="L11" s="280" t="s">
        <v>287</v>
      </c>
      <c r="M11" s="280"/>
      <c r="N11" s="280"/>
      <c r="O11" s="280"/>
      <c r="P11" s="255" t="s">
        <v>347</v>
      </c>
      <c r="Q11" s="255"/>
      <c r="R11" s="255"/>
      <c r="S11" s="255"/>
      <c r="T11" s="255"/>
      <c r="U11" s="255"/>
      <c r="V11" s="255"/>
      <c r="W11" s="255"/>
      <c r="X11" s="280" t="s">
        <v>288</v>
      </c>
      <c r="Y11" s="280"/>
      <c r="Z11" s="280"/>
      <c r="AA11" s="256" t="s">
        <v>293</v>
      </c>
      <c r="AB11" s="256"/>
      <c r="AC11" s="256"/>
      <c r="AD11" s="256"/>
      <c r="AE11" s="256"/>
      <c r="AF11" s="256"/>
      <c r="AG11" s="256"/>
      <c r="AH11" s="280" t="s">
        <v>290</v>
      </c>
      <c r="AI11" s="280"/>
      <c r="AJ11" s="255" t="s">
        <v>294</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267</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338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ผบ258/2560 ในคดีหมายเลขแดงที่  ผบ335/2560 ลว.25 กรกฎาคม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291</v>
      </c>
      <c r="AT16" s="217" t="s">
        <v>335</v>
      </c>
      <c r="AU16" s="216">
        <f>COUNTIF(C17:N32,"ซ่อนช่อง")</f>
        <v>14</v>
      </c>
      <c r="AV16" s="215" t="s">
        <v>336</v>
      </c>
    </row>
    <row r="17" spans="1:45">
      <c r="A17" s="188"/>
      <c r="B17" s="188"/>
      <c r="C17" s="257" t="str">
        <f>IF(AS17="","ซ่อนช่อง",CONCATENATE("1. ",VLOOKUP(AS17,Table1[#All],2,0)))</f>
        <v>1. นายวิทยา คำมาวัน</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3-5002-00821-25-3</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นางแครียาเขตวัง</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3-5704-00815-36-2</v>
      </c>
      <c r="AE18" s="285"/>
      <c r="AF18" s="285"/>
      <c r="AG18" s="285"/>
      <c r="AH18" s="285"/>
      <c r="AI18" s="285"/>
      <c r="AJ18" s="285"/>
      <c r="AK18" s="285"/>
      <c r="AL18" s="195"/>
      <c r="AM18" s="193"/>
      <c r="AN18" s="193"/>
      <c r="AO18" s="193"/>
      <c r="AP18" s="193"/>
      <c r="AQ18" s="193"/>
      <c r="AS18" s="197" t="s">
        <v>214</v>
      </c>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J10" sqref="AJ10:AM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21</v>
      </c>
      <c r="Y10" s="255"/>
      <c r="Z10" s="280" t="s">
        <v>271</v>
      </c>
      <c r="AA10" s="280"/>
      <c r="AB10" s="255" t="s">
        <v>366</v>
      </c>
      <c r="AC10" s="255"/>
      <c r="AD10" s="255"/>
      <c r="AE10" s="255"/>
      <c r="AF10" s="255"/>
      <c r="AG10" s="255"/>
      <c r="AH10" s="280" t="s">
        <v>314</v>
      </c>
      <c r="AI10" s="280"/>
      <c r="AJ10" s="255">
        <v>2568</v>
      </c>
      <c r="AK10" s="255"/>
      <c r="AL10" s="255"/>
      <c r="AM10" s="255"/>
    </row>
    <row r="11" spans="1:39">
      <c r="A11" s="2" t="s">
        <v>33</v>
      </c>
      <c r="D11" s="2" t="s">
        <v>315</v>
      </c>
    </row>
    <row r="12" spans="1:39">
      <c r="D12" s="2" t="s">
        <v>273</v>
      </c>
      <c r="G12" s="291" t="str">
        <f>CONCATENATE("ธนาคารออมสิน โดย ",Sheet1!B8," ผู้รับมอบอำนาจช่วง")</f>
        <v>ธนาคารออมสิน โดย นายอัครชัย จันทร์ขอนแก่น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316</v>
      </c>
      <c r="AG12" s="255">
        <f>Sheet1!D8</f>
        <v>42</v>
      </c>
      <c r="AH12" s="255"/>
      <c r="AI12" s="255"/>
      <c r="AJ12" s="2" t="s">
        <v>317</v>
      </c>
    </row>
    <row r="13" spans="1:39">
      <c r="A13" s="2" t="s">
        <v>280</v>
      </c>
      <c r="D13" s="255" t="s">
        <v>277</v>
      </c>
      <c r="E13" s="255"/>
      <c r="F13" s="255"/>
      <c r="G13" s="255"/>
      <c r="H13" s="280" t="s">
        <v>282</v>
      </c>
      <c r="I13" s="280"/>
      <c r="J13" s="280"/>
      <c r="K13" s="280"/>
      <c r="L13" s="255">
        <v>470</v>
      </c>
      <c r="M13" s="255"/>
      <c r="N13" s="255"/>
      <c r="O13" s="255"/>
      <c r="P13" s="280" t="s">
        <v>283</v>
      </c>
      <c r="Q13" s="280"/>
      <c r="R13" s="255" t="s">
        <v>152</v>
      </c>
      <c r="S13" s="255"/>
      <c r="T13" s="280" t="s">
        <v>318</v>
      </c>
      <c r="U13" s="280"/>
      <c r="V13" s="255" t="s">
        <v>152</v>
      </c>
      <c r="W13" s="255"/>
      <c r="X13" s="255"/>
      <c r="Y13" s="255"/>
      <c r="Z13" s="255"/>
      <c r="AA13" s="255"/>
      <c r="AB13" s="255"/>
      <c r="AC13" s="280" t="s">
        <v>284</v>
      </c>
      <c r="AD13" s="280"/>
      <c r="AE13" s="255" t="s">
        <v>286</v>
      </c>
      <c r="AF13" s="255"/>
      <c r="AG13" s="255"/>
      <c r="AH13" s="255"/>
      <c r="AI13" s="255"/>
      <c r="AJ13" s="255"/>
      <c r="AK13" s="255"/>
      <c r="AL13" s="255"/>
      <c r="AM13" s="255"/>
    </row>
    <row r="14" spans="1:39">
      <c r="A14" s="2" t="s">
        <v>319</v>
      </c>
      <c r="D14" s="255" t="s">
        <v>347</v>
      </c>
      <c r="E14" s="255"/>
      <c r="F14" s="255"/>
      <c r="G14" s="255"/>
      <c r="H14" s="255"/>
      <c r="I14" s="255"/>
      <c r="J14" s="255"/>
      <c r="K14" s="255"/>
      <c r="L14" s="280" t="s">
        <v>288</v>
      </c>
      <c r="M14" s="280"/>
      <c r="N14" s="280"/>
      <c r="O14" s="255" t="s">
        <v>293</v>
      </c>
      <c r="P14" s="255"/>
      <c r="Q14" s="255"/>
      <c r="R14" s="255"/>
      <c r="S14" s="255"/>
      <c r="T14" s="255"/>
      <c r="U14" s="255"/>
      <c r="V14" s="255"/>
      <c r="W14" s="255"/>
      <c r="X14" s="255"/>
      <c r="Y14" s="255"/>
      <c r="Z14" s="280" t="s">
        <v>290</v>
      </c>
      <c r="AA14" s="280"/>
      <c r="AB14" s="255" t="s">
        <v>294</v>
      </c>
      <c r="AC14" s="255"/>
      <c r="AD14" s="255"/>
      <c r="AE14" s="255"/>
      <c r="AF14" s="255"/>
      <c r="AG14" s="255"/>
      <c r="AH14" s="255"/>
      <c r="AI14" s="255"/>
      <c r="AJ14" s="255"/>
      <c r="AK14" s="255"/>
      <c r="AL14" s="255"/>
      <c r="AM14" s="255"/>
    </row>
    <row r="15" spans="1:39">
      <c r="A15" s="2" t="s">
        <v>333</v>
      </c>
    </row>
    <row r="16" spans="1:39">
      <c r="A16" s="2" t="s">
        <v>332</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ผบ258/2560 คดีหมายเลขแดงที่ ผบ335/2560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334</v>
      </c>
    </row>
    <row r="21" spans="1:40">
      <c r="A21" s="188" t="str">
        <f>CONCATENATE("1.  ",VLOOKUP(AN21,Table1[#All],2,0))</f>
        <v>1.  นายวิทยา คำมาวัน</v>
      </c>
      <c r="B21" s="188"/>
      <c r="C21" s="188"/>
      <c r="D21" s="188"/>
      <c r="E21" s="188"/>
      <c r="F21" s="188"/>
      <c r="G21" s="188"/>
      <c r="H21" s="188"/>
      <c r="I21" s="188"/>
      <c r="J21" s="188"/>
      <c r="K21" s="188"/>
      <c r="L21" s="188"/>
      <c r="M21" s="188"/>
      <c r="N21" s="188"/>
      <c r="O21" s="188"/>
      <c r="P21" s="188"/>
      <c r="Q21" s="280" t="s">
        <v>328</v>
      </c>
      <c r="R21" s="280"/>
      <c r="S21" s="280"/>
      <c r="T21" s="280"/>
      <c r="U21" s="280"/>
      <c r="V21" s="280"/>
      <c r="W21" s="280"/>
      <c r="X21" s="280"/>
      <c r="Y21" s="280"/>
      <c r="Z21" s="292" t="str">
        <f>VLOOKUP(AN21,Table1[#All],3,0)</f>
        <v>3-5002-00821-25-3</v>
      </c>
      <c r="AA21" s="292"/>
      <c r="AB21" s="292"/>
      <c r="AC21" s="292"/>
      <c r="AD21" s="292"/>
      <c r="AE21" s="292"/>
      <c r="AF21" s="292"/>
      <c r="AG21" s="292"/>
      <c r="AH21" s="292"/>
      <c r="AI21" s="292"/>
      <c r="AJ21" s="292"/>
      <c r="AK21" s="292"/>
      <c r="AL21" s="292"/>
      <c r="AM21" s="292"/>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2024-09-25T02:59:29Z</cp:lastPrinted>
  <dcterms:created xsi:type="dcterms:W3CDTF">2016-06-06T16:13:57Z</dcterms:created>
  <dcterms:modified xsi:type="dcterms:W3CDTF">2025-03-17T03:38:05Z</dcterms:modified>
</cp:coreProperties>
</file>