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29-05-68\774-นางนงนุช นามชัย\"/>
    </mc:Choice>
  </mc:AlternateContent>
  <xr:revisionPtr revIDLastSave="0" documentId="8_{B10AD09A-6C57-4C30-B881-769C60FFB2F1}"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<sst xmlns="http://schemas.openxmlformats.org/spreadsheetml/2006/main" count="709" uniqueCount="357">
  <si>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</si>
  <si>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</si>
  <si>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</si>
  <si>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</si>
  <si>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</si>
  <si>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</si>
  <si>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</si>
  <si>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</si>
  <si>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</si>
  <si>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</si>
  <si>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</si>
  <si>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</si>
  <si>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</si>
  <si>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</si>
  <si>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</si>
  <si>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</si>
  <si>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</si>
  <si>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</si>
  <si>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</si>
  <si>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</si>
  <si>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</si>
  <si>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</si>
  <si>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</si>
  <si>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</si>
  <si>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</si>
  <si>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</si>
  <si>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</si>
  <si>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</si>
  <si>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</si>
  <si>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</si>
  <si>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</si>
  <si>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</si>
  <si>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</si>
  <si>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</si>
  <si>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</si>
  <si>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</si>
  <si>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</si>
  <si>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</si>
  <si>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</si>
  <si>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</si>
  <si>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</si>
  <si>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</si>
  <si>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</si>
  <si>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</si>
  <si>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</si>
  <si>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</si>
  <si>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</si>
  <si>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</si>
  <si>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</si>
  <si>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</si>
  <si>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</si>
  <si>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</si>
  <si>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</si>
  <si>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</si>
  <si>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</si>
  <si>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</si>
  <si>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</si>
  <si>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</si>
  <si>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</si>
  <si>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</si>
  <si>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</si>
  <si>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</si>
  <si>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</si>
  <si>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</si>
  <si>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</si>
  <si>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</si>
  <si>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</si>
  <si>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</si>
  <si>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</si>
  <si>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</si>
  <si>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</si>
  <si>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</si>
  <si>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</si>
  <si>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</si>
  <si>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</si>
  <si>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</si>
  <si>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</si>
  <si>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</si>
  <si>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</si>
  <si>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</si>
  <si>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</si>
  <si>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</si>
  <si>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</si>
  <si>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</si>
  <si>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</si>
  <si>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</si>
  <si>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</si>
  <si>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</si>
  <si>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</si>
  <si>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</si>
  <si>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</si>
  <si>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</si>
  <si>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</si>
  <si>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</si>
  <si>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</si>
  <si>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</si>
  <si>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</si>
  <si>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</si>
  <si>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</si>
  <si>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</si>
  <si>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</si>
  <si>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</si>
  <si>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</si>
  <si>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</si>
  <si>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</si>
  <si>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</si>
  <si>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</si>
  <si>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</si>
  <si>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</si>
  <si>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</si>
  <si>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</si>
  <si>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</si>
  <si>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</si>
  <si>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</si>
  <si>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</si>
  <si>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</si>
  <si>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</si>
  <si>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</si>
  <si>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</si>
  <si>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</si>
  <si>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</si>
  <si>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</si>
  <si>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</si>
  <si>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</si>
  <si>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</si>
  <si>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</si>
  <si>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</si>
  <si>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</si>
  <si>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</si>
  <si>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</si>
  <si>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</si>
  <si>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</si>
  <si>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</si>
  <si>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</si>
  <si>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</si>
  <si>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</si>
  <si>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</si>
  <si>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</si>
  <si>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</si>
  <si>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</si>
  <si>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</si>
  <si>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</si>
  <si>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</si>
  <si>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</si>
  <si>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</si>
  <si>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</si>
  <si>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</si>
  <si>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</si>
  <si>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</si>
  <si>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</si>
  <si>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</si>
  <si>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</si>
  <si>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</si>
  <si>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</si>
  <si>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</si>
  <si>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</si>
  <si>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</si>
  <si>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</si>
  <si>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</si>
  <si>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</si>
  <si>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</si>
  <si>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</si>
  <si>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</si>
  <si>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</si>
  <si>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</si>
  <si>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</si>
  <si>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</si>
  <si>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</si>
  <si>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</si>
  <si>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</si>
  <si>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</si>
  <si>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</si>
  <si>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</si>
  <si>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</si>
  <si>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</si>
  <si>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</si>
  <si>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</si>
  <si>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</si>
  <si>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</si>
  <si>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</si>
  <si>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</si>
  <si>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</si>
  <si>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</si>
  <si>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</si>
  <si>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</si>
  <si>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</si>
  <si>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</si>
  <si>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</si>
  <si>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</si>
  <si>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</si>
  <si>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</si>
  <si>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</si>
  <si>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</si>
  <si>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</si>
  <si>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</si>
  <si>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</si>
  <si>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</si>
  <si>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</si>
  <si>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</si>
  <si>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</si>
  <si>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</si>
  <si>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</si>
  <si>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</si>
  <si>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</si>
  <si>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</si>
  <si>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</si>
  <si>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</si>
  <si>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</si>
  <si>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</si>
  <si>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</si>
  <si>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</si>
  <si>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</si>
  <si>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</si>
  <si>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</si>
  <si>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</si>
  <si>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</si>
  <si>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</si>
  <si>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</si>
  <si>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</si>
  <si>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</si>
  <si>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</si>
  <si>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</si>
  <si>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</si>
  <si>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</si>
  <si>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</si>
  <si>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</si>
  <si>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</si>
  <si>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</si>
  <si>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</si>
  <si>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</si>
  <si>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</si>
  <si>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</si>
  <si>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</si>
  <si>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</si>
  <si>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</si>
  <si>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</si>
  <si>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</si>
  <si>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</si>
  <si>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</si>
  <si>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</si>
  <si>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</si>
  <si>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</si>
  <si>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</si>
  <si>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</si>
  <si>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</si>
  <si>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</si>
  <si>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</si>
  <si>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</si>
  <si>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</si>
  <si>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</si>
  <si>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</si>
  <si>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</si>
  <si>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</si>
  <si>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</si>
  <si>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</si>
  <si>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</si>
  <si>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</si>
  <si>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</si>
  <si>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</si>
  <si>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</si>
  <si>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</si>
  <si>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</si>
  <si>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</si>
  <si>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</si>
  <si>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</si>
  <si>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</si>
  <si>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</si>
  <si>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</si>
  <si>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</si>
  <si>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</si>
  <si>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</si>
  <si>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</si>
  <si>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</si>
  <si>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</si>
  <si>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</si>
  <si>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</si>
  <si>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</si>
  <si>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</si>
  <si>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</si>
  <si>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</si>
  <si>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</si>
  <si>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</si>
  <si>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</si>
  <si>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</si>
  <si>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</si>
  <si>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</si>
  <si>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</si>
  <si>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</si>
  <si>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</si>
  <si>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</si>
  <si>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</si>
  <si>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</si>
  <si>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</si>
  <si>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</si>
  <si>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</si>
  <si>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</si>
  <si>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</si>
  <si>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</si>
  <si>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</si>
  <si>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</si>
  <si>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</si>
  <si>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</si>
  <si>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</si>
  <si>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</si>
  <si>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</si>
  <si>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</si>
  <si>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</si>
  <si>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</si>
  <si>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</si>
  <si>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</si>
  <si>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</si>
  <si>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</si>
  <si>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</si>
  <si>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</si>
  <si>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</si>
  <si>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</si>
  <si>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</si>
  <si>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</si>
  <si>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</si>
  <si>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</si>
  <si>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</si>
  <si>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</si>
  <si>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</si>
  <si>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</si>
  <si>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</si>
  <si>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</si>
  <si>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</si>
  <si>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</si>
  <si>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</si>
  <si>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</si>
  <si>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</si>
  <si>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</si>
  <si>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</si>
  <si>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</si>
  <si>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</si>
  <si>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</si>
  <si>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</si>
  <si>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</si>
  <si>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</si>
  <si>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</si>
  <si>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</si>
  <si>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</si>
  <si>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</si>
  <si>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</si>
  <si>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</si>
  <si>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</si>
  <si>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</si>
  <si>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</si>
  <si>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</si>
  <si>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</si>
  <si>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นางนงนุช นามชัย</t>
  </si>
  <si>
    <t>นายสุวัฒน์ นามชัย</t>
  </si>
  <si>
    <t>3-5099-00502-26-4</t>
  </si>
  <si>
    <t>3-5099-00705-97-1</t>
  </si>
  <si>
    <t>คู่สมรส</t>
  </si>
  <si>
    <t xml:space="preserve">จังหวัดเชียงใหม่ </t>
  </si>
  <si>
    <t>774(68) - รายงานผลสืบทรัพย์ ราย นางนงนุช นามชัย สาขาท่าแพ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</si>
</sst>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 xml:space="preserve">คำสั่งดำเนินงานรสืบรอบที่ 2 วันที่ 28/2/2568 </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CG950" t="str">
            <v>-ไม่พบว่ามีกรรมสิทธิ์ในที่ดิน อ.เมือง  จ.ลำปาง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G955" t="str">
            <v>-พบว่ามีกรรมสิทธิ์ในที่ดินโฉนดเลขที่ 2421  อ.อมก๋อย  จ.เชียงใหม่ (สินส่วนตัว)</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G956" t="str">
            <v>-พบว่ามีกรรมสิทธิ์ในที่ดินโฉนดเลขที่ 1415  อ.อมก๋อย  จ.เชียงใหม่ (ปลอดจำนอง)</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G958" t="str">
            <v>-พบว่ามีกรรมสิทธิ์ในที่ดินโฉนดเลขที่ 1735 อ.อมก๋อย  จ.เชียงใหม่ (ปลอดจำนอง)</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G959" t="str">
            <v>-พบว่ามีกรรมสิทธิ์ในที่ดินโฉนดเลขที่ 2134 อ.อมก๋อย  จ.เชียงใหม่ (ปลอดจำนอง)</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G960" t="str">
            <v>-พบว่ามีกรรมสิทธิ์ในที่ดิน น.ส. 3 ก. 1326  อ.อมก๋อย  จ.เชียงใหม่ (ปลอดจำนอง)</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G961" t="str">
            <v>-พบว่ามีกรรมสิทธิ์ในที่ดินโฉนดเลขที่ 1958 อ.อมก๋อย  จ.เชียงใหม่ (ปลอดจำนอง)</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CG964" t="str">
            <v>-พบว่ามีกรรมสิทธิ์ในที่ดินโฉนดเลขที่ 4355 อ.อมก๋อย  จ.เชียงใหม่ (ติดจำนอง)</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G966" t="str">
            <v>-ไม่พบว่ามีกรรมสิทธิ์ในที่ดิน อ.อมก๋อย  จ.เชียงใหม่</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G969" t="str">
            <v>-พบว่ามีกรรมสิทธิ์ในที่ดินโฉนดเลขที่ 2135 อ.อมก๋อย  จ.เชียงใหม่ (ปลอดจำนอง)</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G970" t="str">
            <v>-พบว่ามีกรรมสิทธิ์ในที่ดิน น.ส. 3ก. 1342 อ.อมก๋อย  จ.เชียงใหม่ (ติดจำนอง)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G971" t="str">
            <v>-พบว่ามีกรรมสิทธิ์ในที่ดินโฉนดเลขที่ 2376 อ.อมก๋อย  จ.เชียงใหม่ (ปลอดจำนอง)</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G974" t="str">
            <v>-พบว่ามีกรรมสิทธิ์ในที่ดินโฉนดเลขที่ 2127 อ.อมก๋อย  จ.เชียงใหม่ (สินส่วนตัว)</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cell r="CG975" t="str">
            <v>-พบว่ามีกรรมสิทธิ์ในที่ดินโฉนดเลขที่ 2128 อ.อมก๋อย  จ.เชียงใหม่ (สินส่วนตัว)</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G976" t="e">
            <v>#NAME?</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G980" t="str">
            <v>-พบว่ามีกรรมสิทธิ์ในที่ดินโฉนดเลขที่ 116834 อ.สันทราย  จ.เชียงใหม่ (ปลอดจำนอง)</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AA1348">
            <v>23</v>
          </cell>
          <cell r="AB1348">
            <v>6</v>
          </cell>
          <cell r="AC1348">
            <v>2562</v>
          </cell>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AA1350">
            <v>8</v>
          </cell>
          <cell r="AB1350">
            <v>9</v>
          </cell>
          <cell r="AC1350">
            <v>2558</v>
          </cell>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AA1351">
            <v>2</v>
          </cell>
          <cell r="AB1351">
            <v>6</v>
          </cell>
          <cell r="AC1351">
            <v>2563</v>
          </cell>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S1353" t="str">
            <v>จังหวัดเชียงใหม่</v>
          </cell>
          <cell r="T1353" t="str">
            <v>ผบ1088</v>
          </cell>
          <cell r="U1353">
            <v>2559</v>
          </cell>
          <cell r="V1353" t="str">
            <v>ผบ2194</v>
          </cell>
          <cell r="W1353">
            <v>2559</v>
          </cell>
          <cell r="AA1353">
            <v>21</v>
          </cell>
          <cell r="AB1353">
            <v>9</v>
          </cell>
          <cell r="AC1353">
            <v>2559</v>
          </cell>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AA1356">
            <v>15</v>
          </cell>
          <cell r="AB1356">
            <v>6</v>
          </cell>
          <cell r="AC1356">
            <v>2562</v>
          </cell>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(ห้ามโอนสิบปี 14/8/2567)
-พบว่ามีกรรมสิทธิ์ในที่ดินโฉนดเลขที่ 31673 ต.เสริมขาว อ.เสริมงาม จ.ลำปาง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-พบว่ามีกรรมสิทธิ์ในที่ดินโฉนดเลขที่ 24543 ต.เสริมขาว อ.เสริมงาม จ.ลำปาง
-พบว่ามีกรรมสิทธิ์ในที่ดินโฉนดเลขที่ 27449 ต.เสริมขาว อ.เสริมงาม จ.ลำปาง
-พบว่ามีกรรมสิทธิ์ในที่ดินโฉนดเลขที่ 7805 ต.เสริมขาว อ.เสริมงาม จ.ลำปาง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3-5204-00051-30-3</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4.นางาสาวอาทิตยา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22/4/2569</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row>
        <row r="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13" sqref="D13"/>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774</v>
      </c>
    </row>
    <row r="2" spans="1:11">
      <c r="A2" s="143" t="s">
        <v>251</v>
      </c>
      <c r="B2" s="145" t="str">
        <f t="array" ref="B2">_xlfn.IFS(I1&lt;850,VLOOKUP(I1,[1]บังคับคดี!$B:$ZZ,60,0),AND(I1&gt;=850,I1&lt;1435),VLOOKUP(I1,'[1]บังคับคดีใหม่ ปี2563-2564'!$B:$ZZ,63,0),I1&gt;=1435,VLOOKUP(I1,'[1]สืบทรัพย์ ปี 2564-25666'!$B:$ZZ,71,0))</f>
        <v>นางนงนุช   นามชัย</v>
      </c>
      <c r="C2" s="175" t="s">
        <v>73</v>
      </c>
      <c r="D2" s="145" t="str">
        <f t="array" ref="D2">_xlfn.IFS(I1&lt;850,VLOOKUP(I1,[1]บังคับคดี!$B:$ZZ,10,0),AND(I1&gt;=850,I1&lt;1435),VLOOKUP(I1,'[1]บังคับคดีใหม่ ปี2563-2564'!$B:$ZZ,11,0),I1&gt;=1435,VLOOKUP(I1,'[1]สืบทรัพย์ ปี 2564-25666'!$B:$ZZ,11,0))</f>
        <v>ท่าแพ</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800054467892</v>
      </c>
      <c r="C4" s="176" t="s">
        <v>264</v>
      </c>
      <c r="D4" s="219">
        <v>242696</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ผบE4152/2563</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ผบE1008/2564</v>
      </c>
      <c r="I5" s="157" t="s">
        <v>257</v>
      </c>
    </row>
    <row r="6" spans="1:11">
      <c r="A6" s="153" t="s">
        <v>337</v>
      </c>
      <c r="B6" s="171">
        <v>29659.19</v>
      </c>
      <c r="C6" s="225" t="s">
        <v>345</v>
      </c>
      <c r="D6" s="148">
        <v>244097</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v>
      </c>
      <c r="B12" s="158" t="s">
        <v>350</v>
      </c>
      <c r="C12" s="203" t="s">
        <v>352</v>
      </c>
      <c r="D12" s="152"/>
      <c r="E12" s="158"/>
      <c r="F12" s="169"/>
      <c r="G12" s="152"/>
      <c r="I12" s="249" t="s">
        <v>242</v>
      </c>
      <c r="J12" s="249"/>
      <c r="K12" s="249"/>
    </row>
    <row r="13" spans="1:11" s="151" customFormat="1">
      <c r="A13" s="165" t="str">
        <f>IF(B14="","คู่สมรส","คู่สมรสจำเลยที่ 1")</f>
        <v>คู่สมรส</v>
      </c>
      <c r="B13" s="158" t="s">
        <v>351</v>
      </c>
      <c r="C13" s="203" t="s">
        <v>353</v>
      </c>
      <c r="D13" s="152"/>
      <c r="E13" s="158"/>
      <c r="F13" s="169"/>
      <c r="G13" s="152"/>
      <c r="I13" s="249"/>
      <c r="J13" s="249"/>
      <c r="K13" s="249"/>
    </row>
    <row r="14" spans="1:11" s="151" customFormat="1">
      <c r="A14" s="165" t="s">
        <v>212</v>
      </c>
      <c r="B14" s="158"/>
      <c r="C14" s="203"/>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774 - รายงานผลสืบทรัพย์ ราย นางนงนุช   นามชัย สาขาท่าแพ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23 เมษายน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นางนงนุช   นามชัย</v>
      </c>
      <c r="F4" s="272"/>
      <c r="G4" s="272"/>
      <c r="H4" s="272"/>
      <c r="I4" s="272"/>
      <c r="J4" s="272"/>
      <c r="K4" s="272"/>
      <c r="L4" s="272"/>
      <c r="M4" s="272"/>
      <c r="N4" s="272"/>
      <c r="O4" s="272"/>
      <c r="P4" s="272"/>
      <c r="Q4" s="272"/>
      <c r="R4" s="272"/>
      <c r="S4" s="272"/>
      <c r="T4" s="272"/>
      <c r="U4" s="252" t="s">
        <v>73</v>
      </c>
      <c r="V4" s="252"/>
      <c r="W4" s="272" t="str">
        <f>Sheet1!D2</f>
        <v>ท่าแพ</v>
      </c>
      <c r="X4" s="272"/>
      <c r="Y4" s="272"/>
      <c r="Z4" s="272"/>
      <c r="AA4" s="272"/>
      <c r="AB4" s="272"/>
      <c r="AC4" s="272"/>
      <c r="AD4" s="272"/>
      <c r="AE4" s="272"/>
      <c r="AF4" s="272"/>
      <c r="AG4" s="272"/>
      <c r="AH4" s="272"/>
      <c r="AI4" s="272"/>
      <c r="AJ4" s="272"/>
      <c r="AK4" s="138"/>
      <c r="AL4" s="186" t="s">
        <v>261</v>
      </c>
      <c r="AM4" s="185" t="s">
        <v>356</v>
      </c>
      <c r="AO4" s="161" t="s">
        <v>241</v>
      </c>
      <c r="AP4" s="138"/>
      <c r="AQ4" s="138"/>
    </row>
    <row r="5" spans="1:43">
      <c r="A5" s="19" t="s">
        <v>206</v>
      </c>
      <c r="B5" s="137"/>
      <c r="D5" s="272" t="str">
        <f>Sheet1!B3</f>
        <v>สินเชื่อธนาคารประชาชน</v>
      </c>
      <c r="E5" s="272"/>
      <c r="F5" s="272"/>
      <c r="G5" s="272"/>
      <c r="H5" s="272"/>
      <c r="I5" s="272"/>
      <c r="J5" s="272"/>
      <c r="K5" s="272"/>
      <c r="L5" s="272"/>
      <c r="M5" s="272"/>
      <c r="N5" s="272"/>
      <c r="O5" s="272"/>
      <c r="P5" s="272"/>
      <c r="Q5" s="272"/>
      <c r="R5" s="272"/>
      <c r="S5" s="252" t="s">
        <v>208</v>
      </c>
      <c r="T5" s="252"/>
      <c r="U5" s="252"/>
      <c r="V5" s="252"/>
      <c r="W5" s="278" t="str">
        <f>IF(OR(Sheet1!D3=0,Sheet1!D3="-"),"-",Sheet1!D3)</f>
        <v>-</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774(68) - รายงานผลสืบทรัพย์ ราย นางนงนุช   นามชัย สาขาท่าแพ (สืบรอบที่ 1) - ไม่พบทรัพย์</v>
      </c>
      <c r="AM5" s="138"/>
      <c r="AO5" s="162" t="s">
        <v>258</v>
      </c>
      <c r="AP5" s="138"/>
      <c r="AQ5" s="138"/>
    </row>
    <row r="6" spans="1:43">
      <c r="A6" s="19" t="s">
        <v>207</v>
      </c>
      <c r="B6" s="137"/>
      <c r="F6" s="273">
        <f>Sheet1!B4</f>
        <v>800054467892</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ผบE4152/2563</v>
      </c>
      <c r="R7" s="279"/>
      <c r="S7" s="279"/>
      <c r="T7" s="279"/>
      <c r="U7" s="279"/>
      <c r="V7" s="279"/>
      <c r="W7" s="279"/>
      <c r="X7" s="250" t="s">
        <v>210</v>
      </c>
      <c r="Y7" s="250"/>
      <c r="Z7" s="250"/>
      <c r="AA7" s="250"/>
      <c r="AB7" s="250"/>
      <c r="AC7" s="250"/>
      <c r="AD7" s="279" t="str">
        <f>Sheet1!F5</f>
        <v>ผบE1008/2564</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8" t="str">
        <f>Sheet1!B12</f>
        <v>นางนงนุช นามชัย</v>
      </c>
      <c r="G9" s="258"/>
      <c r="H9" s="258"/>
      <c r="I9" s="258"/>
      <c r="J9" s="258"/>
      <c r="K9" s="258"/>
      <c r="L9" s="258"/>
      <c r="M9" s="258"/>
      <c r="N9" s="258"/>
      <c r="O9" s="258"/>
      <c r="P9" s="258"/>
      <c r="Q9" s="258"/>
      <c r="R9" s="258"/>
      <c r="S9" s="2" t="str">
        <f>Sheet1!A13</f>
        <v>คู่สมรส</v>
      </c>
      <c r="Y9" s="265" t="str">
        <f>Sheet1!B13</f>
        <v>นายสุวัฒน์ นามชัย</v>
      </c>
      <c r="Z9" s="265"/>
      <c r="AA9" s="265"/>
      <c r="AB9" s="265"/>
      <c r="AC9" s="265"/>
      <c r="AD9" s="265"/>
      <c r="AE9" s="265"/>
      <c r="AF9" s="265"/>
      <c r="AG9" s="265"/>
      <c r="AH9" s="265"/>
      <c r="AI9" s="265"/>
      <c r="AJ9" s="265"/>
      <c r="AK9" s="138"/>
      <c r="AN9" s="138"/>
      <c r="AO9" s="163" t="s">
        <v>235</v>
      </c>
      <c r="AP9" s="138"/>
      <c r="AQ9" s="138"/>
    </row>
    <row r="10" spans="1:43">
      <c r="A10" s="19"/>
      <c r="B10" s="2" t="s">
        <v>212</v>
      </c>
      <c r="F10" s="258">
        <f>Sheet1!B14</f>
        <v>0</v>
      </c>
      <c r="G10" s="258"/>
      <c r="H10" s="258"/>
      <c r="I10" s="258"/>
      <c r="J10" s="258"/>
      <c r="K10" s="258"/>
      <c r="L10" s="258"/>
      <c r="M10" s="258"/>
      <c r="N10" s="258"/>
      <c r="O10" s="258"/>
      <c r="P10" s="258"/>
      <c r="Q10" s="258"/>
      <c r="R10" s="258"/>
      <c r="S10" s="2" t="s">
        <v>214</v>
      </c>
      <c r="Y10" s="265">
        <f>Sheet1!B15</f>
        <v>0</v>
      </c>
      <c r="Z10" s="265"/>
      <c r="AA10" s="265"/>
      <c r="AB10" s="265"/>
      <c r="AC10" s="265"/>
      <c r="AD10" s="265"/>
      <c r="AE10" s="265"/>
      <c r="AF10" s="265"/>
      <c r="AG10" s="265"/>
      <c r="AH10" s="265"/>
      <c r="AI10" s="265"/>
      <c r="AJ10" s="265"/>
      <c r="AK10" s="138"/>
      <c r="AN10" s="138"/>
      <c r="AO10" s="164" t="s">
        <v>236</v>
      </c>
      <c r="AP10" s="138"/>
      <c r="AQ10" s="138"/>
    </row>
    <row r="11" spans="1:43">
      <c r="A11" s="19"/>
      <c r="B11" s="2" t="s">
        <v>213</v>
      </c>
      <c r="F11" s="258">
        <f>Sheet1!B16</f>
        <v>0</v>
      </c>
      <c r="G11" s="258"/>
      <c r="H11" s="258"/>
      <c r="I11" s="258"/>
      <c r="J11" s="258"/>
      <c r="K11" s="258"/>
      <c r="L11" s="258"/>
      <c r="M11" s="258"/>
      <c r="N11" s="258"/>
      <c r="O11" s="258"/>
      <c r="P11" s="258"/>
      <c r="Q11" s="258"/>
      <c r="R11" s="258"/>
      <c r="S11" s="2" t="s">
        <v>215</v>
      </c>
      <c r="Y11" s="265">
        <f>Sheet1!B17</f>
        <v>0</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ซ่อนช่อง</v>
      </c>
      <c r="B25" s="254"/>
      <c r="C25" s="254"/>
      <c r="D25" s="254"/>
      <c r="E25" s="254"/>
      <c r="F25" s="254"/>
      <c r="G25" s="253" t="s">
        <v>234</v>
      </c>
      <c r="H25" s="253"/>
      <c r="I25" s="253"/>
      <c r="J25" s="253"/>
      <c r="K25" s="253"/>
      <c r="L25" s="253"/>
      <c r="M25" s="253"/>
      <c r="N25" s="253"/>
      <c r="O25" s="253"/>
      <c r="P25" s="253"/>
      <c r="Q25" s="253"/>
      <c r="R25" s="253"/>
      <c r="S25" s="253"/>
      <c r="T25" s="266" t="e">
        <f>VLOOKUP(A25,Sheet1!A11:G31,4,0)</f>
        <v>#N/A</v>
      </c>
      <c r="U25" s="267"/>
      <c r="V25" s="267"/>
      <c r="W25" s="268"/>
      <c r="X25" s="269" t="e">
        <f>IF(OR(T25="ไม่พบ",T25="-"),"-",VLOOKUP(A25,Sheet1!A11:G31,5,0))</f>
        <v>#N/A</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ซ่อนช่อง</v>
      </c>
      <c r="B27" s="254"/>
      <c r="C27" s="254"/>
      <c r="D27" s="254"/>
      <c r="E27" s="254"/>
      <c r="F27" s="254"/>
      <c r="G27" s="253" t="s">
        <v>234</v>
      </c>
      <c r="H27" s="253"/>
      <c r="I27" s="253"/>
      <c r="J27" s="253"/>
      <c r="K27" s="253"/>
      <c r="L27" s="253"/>
      <c r="M27" s="253"/>
      <c r="N27" s="253"/>
      <c r="O27" s="253"/>
      <c r="P27" s="253"/>
      <c r="Q27" s="253"/>
      <c r="R27" s="253"/>
      <c r="S27" s="253"/>
      <c r="T27" s="256" t="e">
        <f>VLOOKUP(A27,Sheet1!A11:G31,4,0)</f>
        <v>#N/A</v>
      </c>
      <c r="U27" s="256"/>
      <c r="V27" s="256"/>
      <c r="W27" s="256"/>
      <c r="X27" s="257" t="e">
        <f>IF(OR(T27="ไม่พบ",T27="-"),"-",VLOOKUP(A27,Sheet1!A11:G31,5,0))</f>
        <v>#N/A</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ซ่อนช่อง</v>
      </c>
      <c r="B29" s="254"/>
      <c r="C29" s="254"/>
      <c r="D29" s="254"/>
      <c r="E29" s="254"/>
      <c r="F29" s="254"/>
      <c r="G29" s="253" t="s">
        <v>234</v>
      </c>
      <c r="H29" s="253"/>
      <c r="I29" s="253"/>
      <c r="J29" s="253"/>
      <c r="K29" s="253"/>
      <c r="L29" s="253"/>
      <c r="M29" s="253"/>
      <c r="N29" s="253"/>
      <c r="O29" s="253"/>
      <c r="P29" s="253"/>
      <c r="Q29" s="253"/>
      <c r="R29" s="253"/>
      <c r="S29" s="253"/>
      <c r="T29" s="256" t="e">
        <f>VLOOKUP(A29,Sheet1!A11:G31,4,0)</f>
        <v>#N/A</v>
      </c>
      <c r="U29" s="256"/>
      <c r="V29" s="256"/>
      <c r="W29" s="256"/>
      <c r="X29" s="257" t="e">
        <f>IF(OR(T29="ไม่พบ",T29="-"),"-",VLOOKUP(A29,Sheet1!A11:G31,5,0))</f>
        <v>#N/A</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ซ่อนช่อง</v>
      </c>
      <c r="B31" s="254"/>
      <c r="C31" s="254"/>
      <c r="D31" s="254"/>
      <c r="E31" s="254"/>
      <c r="F31" s="254"/>
      <c r="G31" s="253" t="s">
        <v>234</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8"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355</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ผบE4152/2563 ในคดีหมายเลขแดงที่  ผบE1008/2564 ลว.22 มิถุนายน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14</v>
      </c>
      <c r="AV16" s="215" t="s">
        <v>335</v>
      </c>
    </row>
    <row r="17" spans="1:45">
      <c r="A17" s="188"/>
      <c r="B17" s="188"/>
      <c r="C17" s="258" t="str">
        <f>IF(AS17="","ซ่อนช่อง",CONCATENATE("1. ",VLOOKUP(AS17,Table1[#All],2,0)))</f>
        <v>1. นางนงนุช นามชัย</v>
      </c>
      <c r="D17" s="258"/>
      <c r="E17" s="258"/>
      <c r="F17" s="258"/>
      <c r="G17" s="258"/>
      <c r="H17" s="258"/>
      <c r="I17" s="258"/>
      <c r="J17" s="258"/>
      <c r="K17" s="258"/>
      <c r="L17" s="258"/>
      <c r="M17" s="258"/>
      <c r="N17" s="258"/>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3-5099-00502-26-4</v>
      </c>
      <c r="AE17" s="286"/>
      <c r="AF17" s="286"/>
      <c r="AG17" s="286"/>
      <c r="AH17" s="286"/>
      <c r="AI17" s="286"/>
      <c r="AJ17" s="286"/>
      <c r="AK17" s="286"/>
      <c r="AL17" s="201"/>
      <c r="AM17" s="188"/>
      <c r="AN17" s="188"/>
      <c r="AO17" s="188"/>
      <c r="AP17" s="188"/>
      <c r="AQ17" s="188"/>
      <c r="AS17" s="197" t="s">
        <v>119</v>
      </c>
    </row>
    <row r="18" spans="1:45">
      <c r="A18" s="193"/>
      <c r="B18" s="193"/>
      <c r="C18" s="280" t="str">
        <f>IF(AS18="","ซ่อนช่อง",CONCATENATE("2. ",VLOOKUP(AS18,Table1[#All],2,0)))</f>
        <v>2. นายสุวัฒน์ นามชัย</v>
      </c>
      <c r="D18" s="280"/>
      <c r="E18" s="280"/>
      <c r="F18" s="280"/>
      <c r="G18" s="280"/>
      <c r="H18" s="280"/>
      <c r="I18" s="280"/>
      <c r="J18" s="280"/>
      <c r="K18" s="280"/>
      <c r="L18" s="280"/>
      <c r="M18" s="280"/>
      <c r="N18" s="280"/>
      <c r="O18" s="194"/>
      <c r="P18" s="193" t="str">
        <f t="shared" si="0"/>
        <v>คู่สมรส</v>
      </c>
      <c r="Q18" s="193"/>
      <c r="R18" s="193"/>
      <c r="S18" s="193"/>
      <c r="T18" s="193"/>
      <c r="U18" s="193"/>
      <c r="V18" s="193"/>
      <c r="W18" s="193" t="str">
        <f t="shared" si="1"/>
        <v>เลขบัตรประชาชน</v>
      </c>
      <c r="X18" s="193"/>
      <c r="Y18" s="193"/>
      <c r="Z18" s="193"/>
      <c r="AA18" s="193"/>
      <c r="AB18" s="193"/>
      <c r="AC18" s="193"/>
      <c r="AD18" s="281" t="str">
        <f>IF(AS18="","",VLOOKUP(AS18,Table1[#All],3,0))</f>
        <v>3-5099-00705-97-1</v>
      </c>
      <c r="AE18" s="281"/>
      <c r="AF18" s="281"/>
      <c r="AG18" s="281"/>
      <c r="AH18" s="281"/>
      <c r="AI18" s="281"/>
      <c r="AJ18" s="281"/>
      <c r="AK18" s="281"/>
      <c r="AL18" s="195"/>
      <c r="AM18" s="193"/>
      <c r="AN18" s="193"/>
      <c r="AO18" s="193"/>
      <c r="AP18" s="193"/>
      <c r="AQ18" s="193"/>
      <c r="AS18" s="197" t="s">
        <v>354</v>
      </c>
    </row>
    <row r="19" spans="1:45" hidden="1">
      <c r="A19" s="193"/>
      <c r="B19" s="193"/>
      <c r="C19" s="280" t="str">
        <f>IF(AS19="","ซ่อนช่อง",CONCATENATE("3. ",VLOOKUP(AS19,Table1[#All],2,0)))</f>
        <v>ซ่อนช่อง</v>
      </c>
      <c r="D19" s="280"/>
      <c r="E19" s="280"/>
      <c r="F19" s="280"/>
      <c r="G19" s="280"/>
      <c r="H19" s="280"/>
      <c r="I19" s="280"/>
      <c r="J19" s="280"/>
      <c r="K19" s="280"/>
      <c r="L19" s="280"/>
      <c r="M19" s="280"/>
      <c r="N19" s="280"/>
      <c r="O19" s="194"/>
      <c r="P19" s="193" t="str">
        <f>IF(AS19="","",AS19)</f>
        <v/>
      </c>
      <c r="Q19" s="193"/>
      <c r="R19" s="193"/>
      <c r="S19" s="193"/>
      <c r="T19" s="193"/>
      <c r="U19" s="193"/>
      <c r="V19" s="193"/>
      <c r="W19" s="193" t="str">
        <f>IF(AS19="","","เลขบัตรประชาชน")</f>
        <v/>
      </c>
      <c r="X19" s="193"/>
      <c r="Y19" s="193"/>
      <c r="Z19" s="193"/>
      <c r="AA19" s="193"/>
      <c r="AB19" s="193"/>
      <c r="AC19" s="193"/>
      <c r="AD19" s="281" t="str">
        <f>IF(AS19="","",VLOOKUP(AS19,Table1[#All],3,0))</f>
        <v/>
      </c>
      <c r="AE19" s="281"/>
      <c r="AF19" s="281"/>
      <c r="AG19" s="281"/>
      <c r="AH19" s="281"/>
      <c r="AI19" s="281"/>
      <c r="AJ19" s="281"/>
      <c r="AK19" s="281"/>
      <c r="AL19" s="195"/>
      <c r="AM19" s="193"/>
      <c r="AN19" s="193"/>
      <c r="AO19" s="193"/>
      <c r="AP19" s="193"/>
      <c r="AQ19" s="193"/>
      <c r="AS19" s="197"/>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2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ผบE4152/2563 คดีหมายเลขแดงที่ ผบE1008/2564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e">
        <f>CONCATENATE("1.  ",VLOOKUP(AN21,Table1[#All],2,0))</f>
        <v>#N/A</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e">
        <f>VLOOKUP(AN21,Table1[#All],3,0)</f>
        <v>#N/A</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2025-02-08T09:52:35Z</cp:lastPrinted>
  <dcterms:created xsi:type="dcterms:W3CDTF">2016-06-06T16:13:57Z</dcterms:created>
  <dcterms:modified xsi:type="dcterms:W3CDTF">2025-05-29T07:28:03Z</dcterms:modified>
</cp:coreProperties>
</file>