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ประตูช้างเผือก\1595-นายมานะ บุญมาวงค์\"/>
    </mc:Choice>
  </mc:AlternateContent>
  <xr:revisionPtr revIDLastSave="0" documentId="8_{99202F54-C6FF-4E53-9E3B-8876AB353901}"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<sst xmlns="http://schemas.openxmlformats.org/spreadsheetml/2006/main" count="713" uniqueCount="355">
  <si>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</si>
  <si>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</si>
  <si>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</si>
  <si>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</si>
  <si>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</si>
  <si>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</si>
  <si>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</si>
  <si>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</si>
  <si>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</si>
  <si>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</si>
  <si>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</si>
  <si>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</si>
  <si>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</si>
  <si>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</si>
  <si>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</si>
  <si>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</si>
  <si>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</si>
  <si>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</si>
  <si>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</si>
  <si>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</si>
  <si>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</si>
  <si>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</si>
  <si>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</si>
  <si>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</si>
  <si>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</si>
  <si>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</si>
  <si>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</si>
  <si>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</si>
  <si>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</si>
  <si>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</si>
  <si>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</si>
  <si>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</si>
  <si>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</si>
  <si>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</si>
  <si>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</si>
  <si>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</si>
  <si>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</si>
  <si>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</si>
  <si>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</si>
  <si>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</si>
  <si>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</si>
  <si>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</si>
  <si>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</si>
  <si>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</si>
  <si>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</si>
  <si>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</si>
  <si>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</si>
  <si>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</si>
  <si>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</si>
  <si>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</si>
  <si>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</si>
  <si>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</si>
  <si>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</si>
  <si>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</si>
  <si>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</si>
  <si>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</si>
  <si>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</si>
  <si>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</si>
  <si>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</si>
  <si>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</si>
  <si>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</si>
  <si>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</si>
  <si>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</si>
  <si>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</si>
  <si>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</si>
  <si>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</si>
  <si>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</si>
  <si>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</si>
  <si>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</si>
  <si>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</si>
  <si>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</si>
  <si>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</si>
  <si>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</si>
  <si>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</si>
  <si>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</si>
  <si>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</si>
  <si>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</si>
  <si>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</si>
  <si>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</si>
  <si>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</si>
  <si>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</si>
  <si>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</si>
  <si>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</si>
  <si>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</si>
  <si>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</si>
  <si>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</si>
  <si>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</si>
  <si>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</si>
  <si>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</si>
  <si>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</si>
  <si>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</si>
  <si>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</si>
  <si>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</si>
  <si>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</si>
  <si>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</si>
  <si>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</si>
  <si>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</si>
  <si>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</si>
  <si>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</si>
  <si>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</si>
  <si>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</si>
  <si>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</si>
  <si>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</si>
  <si>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</si>
  <si>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</si>
  <si>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</si>
  <si>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</si>
  <si>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</si>
  <si>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</si>
  <si>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</si>
  <si>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</si>
  <si>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</si>
  <si>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</si>
  <si>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</si>
  <si>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</si>
  <si>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</si>
  <si>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</si>
  <si>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</si>
  <si>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</si>
  <si>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</si>
  <si>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</si>
  <si>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</si>
  <si>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</si>
  <si>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</si>
  <si>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</si>
  <si>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</si>
  <si>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</si>
  <si>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</si>
  <si>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</si>
  <si>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</si>
  <si>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</si>
  <si>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</si>
  <si>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</si>
  <si>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</si>
  <si>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</si>
  <si>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</si>
  <si>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</si>
  <si>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</si>
  <si>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</si>
  <si>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</si>
  <si>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</si>
  <si>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</si>
  <si>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</si>
  <si>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</si>
  <si>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</si>
  <si>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</si>
  <si>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</si>
  <si>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</si>
  <si>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</si>
  <si>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</si>
  <si>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</si>
  <si>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</si>
  <si>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</si>
  <si>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</si>
  <si>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</si>
  <si>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</si>
  <si>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</si>
  <si>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</si>
  <si>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</si>
  <si>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</si>
  <si>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</si>
  <si>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</si>
  <si>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</si>
  <si>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</si>
  <si>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</si>
  <si>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</si>
  <si>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</si>
  <si>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</si>
  <si>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</si>
  <si>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</si>
  <si>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</si>
  <si>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</si>
  <si>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</si>
  <si>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</si>
  <si>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</si>
  <si>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</si>
  <si>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</si>
  <si>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</si>
  <si>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</si>
  <si>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</si>
  <si>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</si>
  <si>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</si>
  <si>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</si>
  <si>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</si>
  <si>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</si>
  <si>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</si>
  <si>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</si>
  <si>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</si>
  <si>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</si>
  <si>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</si>
  <si>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</si>
  <si>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</si>
  <si>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</si>
  <si>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</si>
  <si>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</si>
  <si>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</si>
  <si>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</si>
  <si>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</si>
  <si>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</si>
  <si>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</si>
  <si>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</si>
  <si>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</si>
  <si>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</si>
  <si>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</si>
  <si>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</si>
  <si>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</si>
  <si>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</si>
  <si>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</si>
  <si>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</si>
  <si>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</si>
  <si>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</si>
  <si>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</si>
  <si>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</si>
  <si>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</si>
  <si>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</si>
  <si>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</si>
  <si>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</si>
  <si>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</si>
  <si>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</si>
  <si>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</si>
  <si>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</si>
  <si>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</si>
  <si>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</si>
  <si>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</si>
  <si>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</si>
  <si>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</si>
  <si>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</si>
  <si>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</si>
  <si>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</si>
  <si>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</si>
  <si>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</si>
  <si>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</si>
  <si>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</si>
  <si>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</si>
  <si>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</si>
  <si>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</si>
  <si>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</si>
  <si>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</si>
  <si>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</si>
  <si>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</si>
  <si>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</si>
  <si>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</si>
  <si>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</si>
  <si>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</si>
  <si>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</si>
  <si>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</si>
  <si>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</si>
  <si>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</si>
  <si>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</si>
  <si>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</si>
  <si>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</si>
  <si>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</si>
  <si>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</si>
  <si>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</si>
  <si>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</si>
  <si>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</si>
  <si>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</si>
  <si>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</si>
  <si>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</si>
  <si>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</si>
  <si>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</si>
  <si>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</si>
  <si>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</si>
  <si>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</si>
  <si>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</si>
  <si>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</si>
  <si>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</si>
  <si>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</si>
  <si>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</si>
  <si>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</si>
  <si>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</si>
  <si>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</si>
  <si>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</si>
  <si>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</si>
  <si>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</si>
  <si>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</si>
  <si>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</si>
  <si>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</si>
  <si>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</si>
  <si>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</si>
  <si>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</si>
  <si>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</si>
  <si>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</si>
  <si>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</si>
  <si>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</si>
  <si>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</si>
  <si>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</si>
  <si>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</si>
  <si>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</si>
  <si>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</si>
  <si>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</si>
  <si>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</si>
  <si>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</si>
  <si>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</si>
  <si>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</si>
  <si>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</si>
  <si>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</si>
  <si>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</si>
  <si>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</si>
  <si>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</si>
  <si>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</si>
  <si>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</si>
  <si>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</si>
  <si>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</si>
  <si>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</si>
  <si>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</si>
  <si>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</si>
  <si>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</si>
  <si>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</si>
  <si>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</si>
  <si>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</si>
  <si>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</si>
  <si>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</si>
  <si>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</si>
  <si>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</si>
  <si>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</si>
  <si>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</si>
  <si>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</si>
  <si>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</si>
  <si>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</si>
  <si>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</si>
  <si>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</si>
  <si>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</si>
  <si>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</si>
  <si>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</si>
  <si>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</si>
  <si>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</si>
  <si>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</si>
  <si>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</si>
  <si>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</si>
  <si>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</si>
  <si>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</si>
  <si>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</si>
  <si>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</si>
  <si>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</si>
  <si>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</si>
  <si>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</si>
  <si>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</si>
  <si>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</si>
  <si>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</si>
  <si>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</si>
  <si>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</si>
  <si>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</si>
  <si>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</si>
  <si>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</si>
  <si>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</si>
  <si>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</si>
  <si>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</si>
  <si>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</si>
  <si>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</si>
  <si>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นายมานะ บุญมาวงค์</t>
  </si>
  <si>
    <t>นางสาวจารุณี ละเหลี่ยม</t>
  </si>
  <si>
    <t>1-5805-00003-10-0</t>
  </si>
  <si>
    <t>5-5019-00002-77-5</t>
  </si>
  <si>
    <t>1595(68) - รายงานผลสืบทรัพย์ ราย นายมานะ บุญมาวงค์ สาขาประตูช้างเผือก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</si>
</sst>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E15" sqref="E15"/>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1595</v>
      </c>
    </row>
    <row r="2" spans="1:11">
      <c r="A2" s="143" t="s">
        <v>251</v>
      </c>
      <c r="B2" s="145" t="str">
        <f t="array" ref="B2">_xlfn.IFS(I1&lt;850,VLOOKUP(I1,[1]บังคับคดี!$B:$ZZ,60,0),AND(I1&gt;=850,I1&lt;1435),VLOOKUP(I1,'[1]บังคับคดีใหม่ ปี2563-2564'!$B:$ZZ,63,0),I1&gt;=1435,VLOOKUP(I1,'[1]สืบทรัพย์ ปี 2564-25666'!$B:$ZZ,71,0))</f>
        <v>นายมานะ บุญมาวงค์</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สินเชื่อเคหะ,สินเชื่อไทรทอง,สินเชื่อธนาคารประชาชน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883162012333</v>
      </c>
      <c r="E3" s="153" t="s">
        <v>255</v>
      </c>
      <c r="F3" s="149"/>
      <c r="I3" s="248"/>
    </row>
    <row r="4" spans="1:11">
      <c r="A4" s="143" t="s">
        <v>253</v>
      </c>
      <c r="B4" s="146" t="str">
        <f t="array" ref="B4">_xlfn.IFS(I1&lt;850,VLOOKUP(I1,[1]บังคับคดี!$B:$ZZ,5,0),AND(I1&gt;=850,I1&lt;1435),VLOOKUP(I1,'[1]บังคับคดีใหม่ ปี2563-2564'!$B:$ZZ,6,0),I1&gt;=1435,VLOOKUP(I1,'[1]สืบทรัพย์ ปี 2564-25666'!$B:$ZZ,6,0))</f>
        <v>800079364363,
800079364371,
800080084083</v>
      </c>
      <c r="C4" s="176" t="s">
        <v>264</v>
      </c>
      <c r="D4" s="219">
        <v>242193</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ผบ.3499/2562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ผบ.900/2563</v>
      </c>
      <c r="I5" s="157" t="s">
        <v>257</v>
      </c>
    </row>
    <row r="6" spans="1:11">
      <c r="A6" s="153" t="s">
        <v>337</v>
      </c>
      <c r="B6" s="171">
        <v>1328361.2</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352</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351</v>
      </c>
      <c r="C14" s="203" t="s">
        <v>353</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1595 - รายงานผลสืบทรัพย์ ราย นายมานะ บุญมาวงค์ สาขาประตูช้างเผือก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นายมานะ บุญมาวงค์</v>
      </c>
      <c r="F4" s="272"/>
      <c r="G4" s="272"/>
      <c r="H4" s="272"/>
      <c r="I4" s="272"/>
      <c r="J4" s="272"/>
      <c r="K4" s="272"/>
      <c r="L4" s="272"/>
      <c r="M4" s="272"/>
      <c r="N4" s="272"/>
      <c r="O4" s="272"/>
      <c r="P4" s="272"/>
      <c r="Q4" s="272"/>
      <c r="R4" s="272"/>
      <c r="S4" s="272"/>
      <c r="T4" s="272"/>
      <c r="U4" s="252" t="s">
        <v>73</v>
      </c>
      <c r="V4" s="252"/>
      <c r="W4" s="272" t="str">
        <f>Sheet1!D2</f>
        <v>ประตูช้างเผือก</v>
      </c>
      <c r="X4" s="272"/>
      <c r="Y4" s="272"/>
      <c r="Z4" s="272"/>
      <c r="AA4" s="272"/>
      <c r="AB4" s="272"/>
      <c r="AC4" s="272"/>
      <c r="AD4" s="272"/>
      <c r="AE4" s="272"/>
      <c r="AF4" s="272"/>
      <c r="AG4" s="272"/>
      <c r="AH4" s="272"/>
      <c r="AI4" s="272"/>
      <c r="AJ4" s="272"/>
      <c r="AK4" s="138"/>
      <c r="AL4" s="186" t="s">
        <v>261</v>
      </c>
      <c r="AM4" s="185" t="s">
        <v>354</v>
      </c>
      <c r="AO4" s="161" t="s">
        <v>241</v>
      </c>
      <c r="AP4" s="138"/>
      <c r="AQ4" s="138"/>
    </row>
    <row r="5" spans="1:43">
      <c r="A5" s="19" t="s">
        <v>206</v>
      </c>
      <c r="B5" s="137"/>
      <c r="D5" s="272" t="str">
        <f>Sheet1!B3</f>
        <v>สินเชื่อเคหะ,สินเชื่อไทรทอง,สินเชื่อธนาคารประชาชน</v>
      </c>
      <c r="E5" s="272"/>
      <c r="F5" s="272"/>
      <c r="G5" s="272"/>
      <c r="H5" s="272"/>
      <c r="I5" s="272"/>
      <c r="J5" s="272"/>
      <c r="K5" s="272"/>
      <c r="L5" s="272"/>
      <c r="M5" s="272"/>
      <c r="N5" s="272"/>
      <c r="O5" s="272"/>
      <c r="P5" s="272"/>
      <c r="Q5" s="272"/>
      <c r="R5" s="272"/>
      <c r="S5" s="252" t="s">
        <v>208</v>
      </c>
      <c r="T5" s="252"/>
      <c r="U5" s="252"/>
      <c r="V5" s="252"/>
      <c r="W5" s="278">
        <f>IF(OR(Sheet1!D3=0,Sheet1!D3="-"),"-",Sheet1!D3)</f>
        <v>883162012333</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1595(68) - รายงานผลสืบทรัพย์ ราย นายมานะ บุญมาวงค์ สาขาประตูช้างเผือก (สืบรอบที่ 1) - ไม่พบทรัพย์</v>
      </c>
      <c r="AM5" s="138"/>
      <c r="AO5" s="162" t="s">
        <v>258</v>
      </c>
      <c r="AP5" s="138"/>
      <c r="AQ5" s="138"/>
    </row>
    <row r="6" spans="1:43">
      <c r="A6" s="19" t="s">
        <v>207</v>
      </c>
      <c r="B6" s="137"/>
      <c r="F6" s="273" t="str">
        <f>Sheet1!B4</f>
        <v>800079364363,
800079364371,
800080084083</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จังหวัดเชียงใหม่</v>
      </c>
      <c r="D7" s="272"/>
      <c r="E7" s="272"/>
      <c r="F7" s="272"/>
      <c r="G7" s="272"/>
      <c r="H7" s="272"/>
      <c r="I7" s="272"/>
      <c r="J7" s="272"/>
      <c r="K7" s="251" t="s">
        <v>209</v>
      </c>
      <c r="L7" s="251"/>
      <c r="M7" s="251"/>
      <c r="N7" s="251"/>
      <c r="O7" s="251"/>
      <c r="P7" s="251"/>
      <c r="Q7" s="279" t="str">
        <f>Sheet1!D5</f>
        <v>ผบ.3499/2562</v>
      </c>
      <c r="R7" s="279"/>
      <c r="S7" s="279"/>
      <c r="T7" s="279"/>
      <c r="U7" s="279"/>
      <c r="V7" s="279"/>
      <c r="W7" s="279"/>
      <c r="X7" s="250" t="s">
        <v>210</v>
      </c>
      <c r="Y7" s="250"/>
      <c r="Z7" s="250"/>
      <c r="AA7" s="250"/>
      <c r="AB7" s="250"/>
      <c r="AC7" s="250"/>
      <c r="AD7" s="279" t="str">
        <f>Sheet1!F5</f>
        <v>ผบ.900/2563</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นายมานะ บุญมาวงค์</v>
      </c>
      <c r="G9" s="258"/>
      <c r="H9" s="258"/>
      <c r="I9" s="258"/>
      <c r="J9" s="258"/>
      <c r="K9" s="258"/>
      <c r="L9" s="258"/>
      <c r="M9" s="258"/>
      <c r="N9" s="258"/>
      <c r="O9" s="258"/>
      <c r="P9" s="258"/>
      <c r="Q9" s="258"/>
      <c r="R9" s="258"/>
      <c r="S9" s="2" t="str">
        <f>Sheet1!A13</f>
        <v>คู่สมรสจำเลยที่ 1</v>
      </c>
      <c r="Y9" s="265" t="str">
        <f>Sheet1!B13</f>
        <v>-</v>
      </c>
      <c r="Z9" s="265"/>
      <c r="AA9" s="265"/>
      <c r="AB9" s="265"/>
      <c r="AC9" s="265"/>
      <c r="AD9" s="265"/>
      <c r="AE9" s="265"/>
      <c r="AF9" s="265"/>
      <c r="AG9" s="265"/>
      <c r="AH9" s="265"/>
      <c r="AI9" s="265"/>
      <c r="AJ9" s="265"/>
      <c r="AK9" s="138"/>
      <c r="AN9" s="138"/>
      <c r="AO9" s="163" t="s">
        <v>235</v>
      </c>
      <c r="AP9" s="138"/>
      <c r="AQ9" s="138"/>
    </row>
    <row r="10" spans="1:43" hidden="1">
      <c r="A10" s="19"/>
      <c r="B10" s="2" t="s">
        <v>212</v>
      </c>
      <c r="F10" s="258" t="str">
        <f>Sheet1!B14</f>
        <v>นางสาวจารุณี ละเหลี่ยม</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f>Sheet1!B16</f>
        <v>0</v>
      </c>
      <c r="G11" s="258"/>
      <c r="H11" s="258"/>
      <c r="I11" s="258"/>
      <c r="J11" s="258"/>
      <c r="K11" s="258"/>
      <c r="L11" s="258"/>
      <c r="M11" s="258"/>
      <c r="N11" s="258"/>
      <c r="O11" s="258"/>
      <c r="P11" s="258"/>
      <c r="Q11" s="258"/>
      <c r="R11" s="258"/>
      <c r="S11" s="2" t="s">
        <v>215</v>
      </c>
      <c r="Y11" s="265">
        <f>Sheet1!B17</f>
        <v>0</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hidden="1"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hidden="1"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ซ่อนช่อง</v>
      </c>
      <c r="B29" s="254"/>
      <c r="C29" s="254"/>
      <c r="D29" s="254"/>
      <c r="E29" s="254"/>
      <c r="F29" s="254"/>
      <c r="G29" s="253" t="s">
        <v>234</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ซ่อนช่อง</v>
      </c>
      <c r="B31" s="254"/>
      <c r="C31" s="254"/>
      <c r="D31" s="254"/>
      <c r="E31" s="254"/>
      <c r="F31" s="254"/>
      <c r="G31" s="253" t="s">
        <v>234</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6"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348</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ผบ.3499/2562 ในคดีหมายเลขแดงที่  ผบ.900/2563 ลว.5 กุมภาพันธ์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14</v>
      </c>
      <c r="AV16" s="215" t="s">
        <v>335</v>
      </c>
    </row>
    <row r="17" spans="1:45">
      <c r="A17" s="188"/>
      <c r="B17" s="188"/>
      <c r="C17" s="258" t="str">
        <f>IF(AS17="","ซ่อนช่อง",CONCATENATE("1. ",VLOOKUP(AS17,Table1[#All],2,0)))</f>
        <v>1. นายมานะ บุญมาวงค์</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1-5805-00003-10-0</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นางสาวจารุณี ละเหลี่ยม</v>
      </c>
      <c r="D18" s="280"/>
      <c r="E18" s="280"/>
      <c r="F18" s="280"/>
      <c r="G18" s="280"/>
      <c r="H18" s="280"/>
      <c r="I18" s="280"/>
      <c r="J18" s="280"/>
      <c r="K18" s="280"/>
      <c r="L18" s="280"/>
      <c r="M18" s="280"/>
      <c r="N18" s="280"/>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5-5019-00002-77-5</v>
      </c>
      <c r="AE18" s="281"/>
      <c r="AF18" s="281"/>
      <c r="AG18" s="281"/>
      <c r="AH18" s="281"/>
      <c r="AI18" s="281"/>
      <c r="AJ18" s="281"/>
      <c r="AK18" s="281"/>
      <c r="AL18" s="195"/>
      <c r="AM18" s="193"/>
      <c r="AN18" s="193"/>
      <c r="AO18" s="193"/>
      <c r="AP18" s="193"/>
      <c r="AQ18" s="193"/>
      <c r="AS18" s="197" t="s">
        <v>212</v>
      </c>
    </row>
    <row r="19" spans="1:45" hidden="1">
      <c r="A19" s="193"/>
      <c r="B19" s="193"/>
      <c r="C19" s="280" t="str">
        <f>IF(AS19="","ซ่อนช่อง",CONCATENATE("3. ",VLOOKUP(AS19,Table1[#All],2,0)))</f>
        <v>ซ่อนช่อง</v>
      </c>
      <c r="D19" s="280"/>
      <c r="E19" s="280"/>
      <c r="F19" s="280"/>
      <c r="G19" s="280"/>
      <c r="H19" s="280"/>
      <c r="I19" s="280"/>
      <c r="J19" s="280"/>
      <c r="K19" s="280"/>
      <c r="L19" s="280"/>
      <c r="M19" s="280"/>
      <c r="N19" s="280"/>
      <c r="O19" s="194"/>
      <c r="P19" s="193" t="str">
        <f>IF(AS19="","",AS19)</f>
        <v/>
      </c>
      <c r="Q19" s="193"/>
      <c r="R19" s="193"/>
      <c r="S19" s="193"/>
      <c r="T19" s="193"/>
      <c r="U19" s="193"/>
      <c r="V19" s="193"/>
      <c r="W19" s="193" t="str">
        <f>IF(AS19="","","เลขบัตรประชาชน")</f>
        <v/>
      </c>
      <c r="X19" s="193"/>
      <c r="Y19" s="193"/>
      <c r="Z19" s="193"/>
      <c r="AA19" s="193"/>
      <c r="AB19" s="193"/>
      <c r="AC19" s="193"/>
      <c r="AD19" s="281" t="str">
        <f>IF(AS19="","",VLOOKUP(AS19,Table1[#All],3,0))</f>
        <v/>
      </c>
      <c r="AE19" s="281"/>
      <c r="AF19" s="281"/>
      <c r="AG19" s="281"/>
      <c r="AH19" s="281"/>
      <c r="AI19" s="281"/>
      <c r="AJ19" s="281"/>
      <c r="AK19" s="281"/>
      <c r="AL19" s="195"/>
      <c r="AM19" s="193"/>
      <c r="AN19" s="193"/>
      <c r="AO19" s="193"/>
      <c r="AP19" s="193"/>
      <c r="AQ19" s="193"/>
      <c r="AS19" s="197"/>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2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ผบ.3499/2562 คดีหมายเลขแดงที่ ผบ.900/2563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นายมานะ บุญมาวงค์</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1-5805-00003-10-0</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2025-05-17T07:52:24Z</cp:lastPrinted>
  <dcterms:created xsi:type="dcterms:W3CDTF">2016-06-06T16:13:57Z</dcterms:created>
  <dcterms:modified xsi:type="dcterms:W3CDTF">2025-05-17T07:54:41Z</dcterms:modified>
</cp:coreProperties>
</file>