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ประตูช้างเผือก\2019-นางวิลัยลักษณ์ คำฟอง\"/>
    </mc:Choice>
  </mc:AlternateContent>
  <xr:revisionPtr revIDLastSave="0" documentId="8_{D4960839-6E47-45E8-98DB-40D27BF83961}"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<sst xmlns="http://schemas.openxmlformats.org/spreadsheetml/2006/main" count="710" uniqueCount="354">
  <si>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</si>
  <si>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</si>
  <si>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</si>
  <si>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</si>
  <si>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</si>
  <si>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</si>
  <si>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</si>
  <si>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</si>
  <si>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</si>
  <si>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</si>
  <si>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</si>
  <si>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</si>
  <si>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</si>
  <si>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</si>
  <si>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</si>
  <si>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</si>
  <si>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</si>
  <si>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</si>
  <si>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</si>
  <si>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</si>
  <si>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</si>
  <si>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</si>
  <si>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</si>
  <si>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</si>
  <si>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</si>
  <si>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</si>
  <si>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</si>
  <si>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</si>
  <si>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</si>
  <si>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</si>
  <si>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</si>
  <si>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</si>
  <si>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</si>
  <si>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</si>
  <si>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</si>
  <si>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</si>
  <si>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</si>
  <si>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</si>
  <si>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</si>
  <si>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</si>
  <si>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</si>
  <si>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</si>
  <si>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</si>
  <si>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</si>
  <si>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</si>
  <si>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</si>
  <si>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</si>
  <si>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</si>
  <si>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</si>
  <si>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</si>
  <si>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</si>
  <si>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</si>
  <si>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</si>
  <si>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</si>
  <si>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</si>
  <si>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</si>
  <si>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</si>
  <si>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</si>
  <si>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</si>
  <si>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</si>
  <si>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</si>
  <si>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</si>
  <si>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</si>
  <si>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</si>
  <si>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</si>
  <si>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</si>
  <si>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</si>
  <si>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</si>
  <si>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</si>
  <si>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</si>
  <si>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</si>
  <si>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</si>
  <si>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</si>
  <si>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</si>
  <si>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</si>
  <si>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</si>
  <si>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</si>
  <si>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</si>
  <si>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</si>
  <si>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</si>
  <si>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</si>
  <si>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</si>
  <si>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</si>
  <si>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</si>
  <si>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</si>
  <si>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</si>
  <si>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</si>
  <si>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</si>
  <si>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</si>
  <si>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</si>
  <si>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</si>
  <si>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</si>
  <si>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</si>
  <si>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</si>
  <si>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</si>
  <si>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</si>
  <si>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</si>
  <si>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</si>
  <si>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</si>
  <si>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</si>
  <si>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</si>
  <si>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</si>
  <si>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</si>
  <si>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</si>
  <si>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</si>
  <si>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</si>
  <si>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</si>
  <si>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</si>
  <si>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</si>
  <si>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</si>
  <si>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</si>
  <si>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</si>
  <si>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</si>
  <si>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</si>
  <si>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</si>
  <si>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</si>
  <si>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</si>
  <si>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</si>
  <si>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</si>
  <si>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</si>
  <si>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</si>
  <si>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</si>
  <si>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</si>
  <si>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</si>
  <si>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</si>
  <si>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</si>
  <si>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</si>
  <si>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</si>
  <si>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</si>
  <si>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</si>
  <si>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</si>
  <si>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</si>
  <si>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</si>
  <si>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</si>
  <si>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</si>
  <si>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</si>
  <si>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</si>
  <si>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</si>
  <si>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</si>
  <si>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</si>
  <si>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</si>
  <si>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</si>
  <si>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</si>
  <si>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</si>
  <si>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</si>
  <si>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</si>
  <si>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</si>
  <si>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</si>
  <si>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</si>
  <si>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</si>
  <si>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</si>
  <si>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</si>
  <si>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</si>
  <si>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</si>
  <si>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</si>
  <si>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</si>
  <si>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</si>
  <si>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</si>
  <si>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</si>
  <si>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</si>
  <si>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</si>
  <si>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</si>
  <si>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</si>
  <si>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</si>
  <si>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</si>
  <si>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</si>
  <si>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</si>
  <si>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</si>
  <si>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</si>
  <si>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</si>
  <si>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</si>
  <si>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</si>
  <si>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</si>
  <si>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</si>
  <si>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</si>
  <si>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</si>
  <si>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</si>
  <si>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</si>
  <si>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</si>
  <si>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</si>
  <si>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</si>
  <si>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</si>
  <si>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</si>
  <si>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</si>
  <si>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</si>
  <si>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</si>
  <si>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</si>
  <si>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</si>
  <si>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</si>
  <si>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</si>
  <si>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</si>
  <si>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</si>
  <si>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</si>
  <si>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</si>
  <si>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</si>
  <si>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</si>
  <si>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</si>
  <si>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</si>
  <si>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</si>
  <si>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</si>
  <si>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</si>
  <si>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</si>
  <si>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</si>
  <si>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</si>
  <si>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</si>
  <si>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</si>
  <si>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</si>
  <si>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</si>
  <si>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</si>
  <si>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</si>
  <si>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</si>
  <si>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</si>
  <si>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</si>
  <si>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</si>
  <si>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</si>
  <si>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</si>
  <si>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</si>
  <si>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</si>
  <si>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</si>
  <si>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</si>
  <si>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</si>
  <si>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</si>
  <si>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</si>
  <si>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</si>
  <si>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</si>
  <si>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</si>
  <si>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</si>
  <si>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</si>
  <si>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</si>
  <si>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</si>
  <si>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</si>
  <si>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</si>
  <si>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</si>
  <si>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</si>
  <si>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</si>
  <si>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</si>
  <si>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</si>
  <si>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</si>
  <si>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</si>
  <si>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</si>
  <si>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</si>
  <si>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</si>
  <si>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</si>
  <si>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</si>
  <si>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</si>
  <si>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</si>
  <si>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</si>
  <si>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</si>
  <si>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</si>
  <si>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</si>
  <si>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</si>
  <si>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</si>
  <si>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</si>
  <si>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</si>
  <si>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</si>
  <si>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</si>
  <si>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</si>
  <si>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</si>
  <si>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</si>
  <si>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</si>
  <si>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</si>
  <si>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</si>
  <si>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</si>
  <si>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</si>
  <si>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</si>
  <si>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</si>
  <si>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</si>
  <si>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</si>
  <si>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</si>
  <si>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</si>
  <si>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</si>
  <si>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</si>
  <si>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</si>
  <si>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</si>
  <si>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</si>
  <si>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</si>
  <si>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</si>
  <si>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</si>
  <si>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</si>
  <si>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</si>
  <si>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</si>
  <si>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</si>
  <si>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</si>
  <si>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</si>
  <si>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</si>
  <si>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</si>
  <si>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</si>
  <si>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</si>
  <si>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</si>
  <si>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</si>
  <si>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</si>
  <si>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</si>
  <si>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</si>
  <si>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</si>
  <si>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</si>
  <si>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</si>
  <si>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</si>
  <si>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</si>
  <si>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</si>
  <si>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</si>
  <si>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</si>
  <si>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</si>
  <si>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</si>
  <si>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</si>
  <si>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</si>
  <si>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</si>
  <si>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</si>
  <si>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</si>
  <si>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</si>
  <si>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</si>
  <si>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</si>
  <si>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</si>
  <si>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</si>
  <si>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</si>
  <si>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</si>
  <si>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</si>
  <si>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</si>
  <si>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</si>
  <si>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</si>
  <si>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</si>
  <si>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</si>
  <si>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</si>
  <si>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</si>
  <si>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</si>
  <si>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</si>
  <si>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</si>
  <si>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</si>
  <si>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</si>
  <si>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</si>
  <si>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</si>
  <si>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</si>
  <si>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</si>
  <si>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</si>
  <si>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</si>
  <si>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</si>
  <si>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</si>
  <si>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</si>
  <si>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</si>
  <si>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</si>
  <si>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</si>
  <si>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</si>
  <si>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</si>
  <si>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</si>
  <si>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</si>
  <si>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</si>
  <si>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</si>
  <si>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</si>
  <si>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</si>
  <si>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</si>
  <si>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</si>
  <si>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</si>
  <si>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นางวิลัยลักษณ์ คำฟอง</t>
  </si>
  <si>
    <t>3-5710-00034-68-2</t>
  </si>
  <si>
    <t>2019(68) - รายงานผลสืบทรัพย์ ราย นางวิลัยลักษณ์ คำฟอง สาขาประตูช้างเผือก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</si>
</sst>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C14" sqref="C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2019</v>
      </c>
    </row>
    <row r="2" spans="1:11">
      <c r="A2" s="143" t="s">
        <v>251</v>
      </c>
      <c r="B2" s="145" t="str">
        <f t="array" ref="B2">_xlfn.IFS(I1&lt;850,VLOOKUP(I1,[1]บังคับคดี!$B:$ZZ,60,0),AND(I1&gt;=850,I1&lt;1435),VLOOKUP(I1,'[1]บังคับคดีใหม่ ปี2563-2564'!$B:$ZZ,63,0),I1&gt;=1435,VLOOKUP(I1,'[1]สืบทรัพย์ ปี 2564-25666'!$B:$ZZ,71,0))</f>
        <v>นางวิลัยลักษณ์ คำฟอง</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823560010444</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800052704627</v>
      </c>
      <c r="C4" s="176" t="s">
        <v>264</v>
      </c>
      <c r="D4" s="219">
        <v>242531</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ผบE4149/2563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ผบE3821/2564</v>
      </c>
      <c r="I5" s="157" t="s">
        <v>257</v>
      </c>
    </row>
    <row r="6" spans="1:11">
      <c r="A6" s="153" t="s">
        <v>337</v>
      </c>
      <c r="B6" s="171">
        <v>52311.8</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351</v>
      </c>
      <c r="C12" s="203" t="s">
        <v>352</v>
      </c>
      <c r="D12" s="152"/>
      <c r="E12" s="158"/>
      <c r="F12" s="169"/>
      <c r="G12" s="152"/>
      <c r="I12" s="249" t="s">
        <v>242</v>
      </c>
      <c r="J12" s="249"/>
      <c r="K12" s="249"/>
    </row>
    <row r="13" spans="1:11" s="151" customFormat="1">
      <c r="A13" s="165" t="str">
        <f>IF(B14="","คู่สมรส","คู่สมรสจำเลยที่ 1")</f>
        <v>คู่สมรส</v>
      </c>
      <c r="B13" s="158" t="s">
        <v>152</v>
      </c>
      <c r="C13" s="203" t="s">
        <v>152</v>
      </c>
      <c r="D13" s="152"/>
      <c r="E13" s="158"/>
      <c r="F13" s="169"/>
      <c r="G13" s="152"/>
      <c r="I13" s="249"/>
      <c r="J13" s="249"/>
      <c r="K13" s="249"/>
    </row>
    <row r="14" spans="1:11" s="151" customFormat="1">
      <c r="A14" s="165" t="s">
        <v>212</v>
      </c>
      <c r="B14" s="158"/>
      <c r="C14" s="203"/>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2019 - รายงานผลสืบทรัพย์ ราย นางวิลัยลักษณ์ คำฟอง สาขาประตูช้างเผือก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นางวิลัยลักษณ์ คำฟอง</v>
      </c>
      <c r="F4" s="255"/>
      <c r="G4" s="255"/>
      <c r="H4" s="255"/>
      <c r="I4" s="255"/>
      <c r="J4" s="255"/>
      <c r="K4" s="255"/>
      <c r="L4" s="255"/>
      <c r="M4" s="255"/>
      <c r="N4" s="255"/>
      <c r="O4" s="255"/>
      <c r="P4" s="255"/>
      <c r="Q4" s="255"/>
      <c r="R4" s="255"/>
      <c r="S4" s="255"/>
      <c r="T4" s="255"/>
      <c r="U4" s="254" t="s">
        <v>73</v>
      </c>
      <c r="V4" s="254"/>
      <c r="W4" s="255" t="str">
        <f>Sheet1!D2</f>
        <v>ประตูช้างเผือก</v>
      </c>
      <c r="X4" s="255"/>
      <c r="Y4" s="255"/>
      <c r="Z4" s="255"/>
      <c r="AA4" s="255"/>
      <c r="AB4" s="255"/>
      <c r="AC4" s="255"/>
      <c r="AD4" s="255"/>
      <c r="AE4" s="255"/>
      <c r="AF4" s="255"/>
      <c r="AG4" s="255"/>
      <c r="AH4" s="255"/>
      <c r="AI4" s="255"/>
      <c r="AJ4" s="255"/>
      <c r="AK4" s="138"/>
      <c r="AL4" s="186" t="s">
        <v>261</v>
      </c>
      <c r="AM4" s="185" t="s">
        <v>353</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823560010444</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2019(68) - รายงานผลสืบทรัพย์ ราย นางวิลัยลักษณ์ คำฟอง สาขาประตูช้างเผือก (สืบรอบที่ 1) - ไม่พบทรัพย์</v>
      </c>
      <c r="AM5" s="138"/>
      <c r="AO5" s="162" t="s">
        <v>258</v>
      </c>
      <c r="AP5" s="138"/>
      <c r="AQ5" s="138"/>
    </row>
    <row r="6" spans="1:43">
      <c r="A6" s="19" t="s">
        <v>207</v>
      </c>
      <c r="B6" s="137"/>
      <c r="F6" s="259">
        <f>Sheet1!B4</f>
        <v>800052704627</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ผบE4149/2563</v>
      </c>
      <c r="R7" s="256"/>
      <c r="S7" s="256"/>
      <c r="T7" s="256"/>
      <c r="U7" s="256"/>
      <c r="V7" s="256"/>
      <c r="W7" s="256"/>
      <c r="X7" s="278" t="s">
        <v>210</v>
      </c>
      <c r="Y7" s="278"/>
      <c r="Z7" s="278"/>
      <c r="AA7" s="278"/>
      <c r="AB7" s="278"/>
      <c r="AC7" s="278"/>
      <c r="AD7" s="256" t="str">
        <f>Sheet1!F5</f>
        <v>ผบE3821/2564</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7" t="str">
        <f>Sheet1!B12</f>
        <v>นางวิลัยลักษณ์ คำฟอง</v>
      </c>
      <c r="G9" s="257"/>
      <c r="H9" s="257"/>
      <c r="I9" s="257"/>
      <c r="J9" s="257"/>
      <c r="K9" s="257"/>
      <c r="L9" s="257"/>
      <c r="M9" s="257"/>
      <c r="N9" s="257"/>
      <c r="O9" s="257"/>
      <c r="P9" s="257"/>
      <c r="Q9" s="257"/>
      <c r="R9" s="257"/>
      <c r="S9" s="2" t="str">
        <f>Sheet1!A13</f>
        <v>คู่สมรส</v>
      </c>
      <c r="Y9" s="258" t="str">
        <f>Sheet1!B13</f>
        <v>-</v>
      </c>
      <c r="Z9" s="258"/>
      <c r="AA9" s="258"/>
      <c r="AB9" s="258"/>
      <c r="AC9" s="258"/>
      <c r="AD9" s="258"/>
      <c r="AE9" s="258"/>
      <c r="AF9" s="258"/>
      <c r="AG9" s="258"/>
      <c r="AH9" s="258"/>
      <c r="AI9" s="258"/>
      <c r="AJ9" s="258"/>
      <c r="AK9" s="138"/>
      <c r="AN9" s="138"/>
      <c r="AO9" s="163" t="s">
        <v>235</v>
      </c>
      <c r="AP9" s="138"/>
      <c r="AQ9" s="138"/>
    </row>
    <row r="10" spans="1:43" hidden="1">
      <c r="A10" s="19"/>
      <c r="B10" s="2" t="s">
        <v>212</v>
      </c>
      <c r="F10" s="257">
        <f>Sheet1!B14</f>
        <v>0</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ซ่อนช่อง</v>
      </c>
      <c r="B25" s="252"/>
      <c r="C25" s="252"/>
      <c r="D25" s="252"/>
      <c r="E25" s="252"/>
      <c r="F25" s="252"/>
      <c r="G25" s="263" t="s">
        <v>234</v>
      </c>
      <c r="H25" s="263"/>
      <c r="I25" s="263"/>
      <c r="J25" s="263"/>
      <c r="K25" s="263"/>
      <c r="L25" s="263"/>
      <c r="M25" s="263"/>
      <c r="N25" s="263"/>
      <c r="O25" s="263"/>
      <c r="P25" s="263"/>
      <c r="Q25" s="263"/>
      <c r="R25" s="263"/>
      <c r="S25" s="263"/>
      <c r="T25" s="265" t="e">
        <f>VLOOKUP(A25,Sheet1!A11:G31,4,0)</f>
        <v>#N/A</v>
      </c>
      <c r="U25" s="266"/>
      <c r="V25" s="266"/>
      <c r="W25" s="267"/>
      <c r="X25" s="268" t="e">
        <f>IF(OR(T25="ไม่พบ",T25="-"),"-",VLOOKUP(A25,Sheet1!A11:G31,5,0))</f>
        <v>#N/A</v>
      </c>
      <c r="Y25" s="269"/>
      <c r="Z25" s="269"/>
      <c r="AA25" s="269"/>
      <c r="AB25" s="269"/>
      <c r="AC25" s="269"/>
      <c r="AD25" s="269"/>
      <c r="AE25" s="269"/>
      <c r="AF25" s="269"/>
      <c r="AG25" s="269"/>
      <c r="AH25" s="269"/>
      <c r="AI25" s="269"/>
      <c r="AJ25" s="270"/>
      <c r="AK25" s="138"/>
      <c r="AL25" s="138"/>
      <c r="AM25" s="138"/>
      <c r="AN25" s="138"/>
      <c r="AO25" s="138"/>
      <c r="AP25" s="138"/>
      <c r="AQ25" s="138"/>
    </row>
    <row r="26" spans="1:43" ht="21.75" hidden="1"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hidden="1"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zoomScale="126" zoomScaleNormal="100" zoomScaleSheetLayoutView="126" workbookViewId="0">
      <selection activeCell="AT17" sqref="AT17"/>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ผบE4149/2563 ในคดีหมายเลขแดงที่  ผบE3821/2564 ลว.9 มกราคม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15</v>
      </c>
      <c r="AV16" s="215" t="s">
        <v>335</v>
      </c>
    </row>
    <row r="17" spans="1:45">
      <c r="A17" s="188"/>
      <c r="B17" s="188"/>
      <c r="C17" s="257" t="str">
        <f>IF(AS17="","ซ่อนช่อง",CONCATENATE("1. ",VLOOKUP(AS17,Table1[#All],2,0)))</f>
        <v>1. นางวิลัยลักษณ์ คำฟอง</v>
      </c>
      <c r="D17" s="257"/>
      <c r="E17" s="257"/>
      <c r="F17" s="257"/>
      <c r="G17" s="257"/>
      <c r="H17" s="257"/>
      <c r="I17" s="257"/>
      <c r="J17" s="257"/>
      <c r="K17" s="257"/>
      <c r="L17" s="257"/>
      <c r="M17" s="257"/>
      <c r="N17" s="257"/>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3-5710-00034-68-2</v>
      </c>
      <c r="AE17" s="288"/>
      <c r="AF17" s="288"/>
      <c r="AG17" s="288"/>
      <c r="AH17" s="288"/>
      <c r="AI17" s="288"/>
      <c r="AJ17" s="288"/>
      <c r="AK17" s="288"/>
      <c r="AL17" s="201"/>
      <c r="AM17" s="188"/>
      <c r="AN17" s="188"/>
      <c r="AO17" s="188"/>
      <c r="AP17" s="188"/>
      <c r="AQ17" s="188"/>
      <c r="AS17" s="197" t="s">
        <v>119</v>
      </c>
    </row>
    <row r="18" spans="1:45" hidden="1">
      <c r="A18" s="193"/>
      <c r="B18" s="193"/>
      <c r="C18" s="284" t="str">
        <f>IF(AS18="","ซ่อนช่อง",CONCATENATE("2. ",VLOOKUP(AS18,Table1[#All],2,0)))</f>
        <v>ซ่อนช่อง</v>
      </c>
      <c r="D18" s="284"/>
      <c r="E18" s="284"/>
      <c r="F18" s="284"/>
      <c r="G18" s="284"/>
      <c r="H18" s="284"/>
      <c r="I18" s="284"/>
      <c r="J18" s="284"/>
      <c r="K18" s="284"/>
      <c r="L18" s="284"/>
      <c r="M18" s="284"/>
      <c r="N18" s="284"/>
      <c r="O18" s="194"/>
      <c r="P18" s="193" t="str">
        <f t="shared" si="0"/>
        <v/>
      </c>
      <c r="Q18" s="193"/>
      <c r="R18" s="193"/>
      <c r="S18" s="193"/>
      <c r="T18" s="193"/>
      <c r="U18" s="193"/>
      <c r="V18" s="193"/>
      <c r="W18" s="193" t="str">
        <f t="shared" si="1"/>
        <v/>
      </c>
      <c r="X18" s="193"/>
      <c r="Y18" s="193"/>
      <c r="Z18" s="193"/>
      <c r="AA18" s="193"/>
      <c r="AB18" s="193"/>
      <c r="AC18" s="193"/>
      <c r="AD18" s="285" t="str">
        <f>IF(AS18="","",VLOOKUP(AS18,Table1[#All],3,0))</f>
        <v/>
      </c>
      <c r="AE18" s="285"/>
      <c r="AF18" s="285"/>
      <c r="AG18" s="285"/>
      <c r="AH18" s="285"/>
      <c r="AI18" s="285"/>
      <c r="AJ18" s="285"/>
      <c r="AK18" s="285"/>
      <c r="AL18" s="195"/>
      <c r="AM18" s="193"/>
      <c r="AN18" s="193"/>
      <c r="AO18" s="193"/>
      <c r="AP18" s="193"/>
      <c r="AQ18" s="193"/>
      <c r="AS18" s="197"/>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ผบE4149/2563 คดีหมายเลขแดงที่ ผบE3821/2564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e">
        <f>VLOOKUP(AN21,Table1[#All],3,0)</f>
        <v>#N/A</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2025-05-17T07:35:52Z</cp:lastPrinted>
  <dcterms:created xsi:type="dcterms:W3CDTF">2016-06-06T16:13:57Z</dcterms:created>
  <dcterms:modified xsi:type="dcterms:W3CDTF">2025-05-17T07:43:45Z</dcterms:modified>
</cp:coreProperties>
</file>