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mc:AlternateContent xmlns:mc="http://schemas.openxmlformats.org/markup-compatibility/2006">
    <mc:Choice Requires="x15">
      <x15ac:absPath xmlns:x15ac="http://schemas.microsoft.com/office/spreadsheetml/2010/11/ac" url="Y:\AKADHAM\_\AKADHAM\AKADHAM\บอม\ที่ดิน\ที่ดิน 10-06-68\2893\"/>
    </mc:Choice>
  </mc:AlternateContent>
  <xr:revisionPtr revIDLastSave="0" documentId="8_{87C60D93-06D1-469F-A65A-F5FAA03E43E6}"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<sst xmlns="http://schemas.openxmlformats.org/spreadsheetml/2006/main" count="705" uniqueCount="353">
  <si>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</si>
  <si>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</si>
  <si>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</si>
  <si>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</si>
  <si>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</si>
  <si>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</si>
  <si>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</si>
  <si>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</si>
  <si>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</si>
  <si>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</si>
  <si>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</si>
  <si>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</si>
  <si>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</si>
  <si>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</si>
  <si>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</si>
  <si>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</si>
  <si>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</si>
  <si>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</si>
  <si>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</si>
  <si>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</si>
  <si>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</si>
  <si>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</si>
  <si>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</si>
  <si>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</si>
  <si>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</si>
  <si>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</si>
  <si>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</si>
  <si>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</si>
  <si>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</si>
  <si>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</si>
  <si>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</si>
  <si>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</si>
  <si>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</si>
  <si>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</si>
  <si>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</si>
  <si>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</si>
  <si>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</si>
  <si>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</si>
  <si>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</si>
  <si>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</si>
  <si>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</si>
  <si>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</si>
  <si>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</si>
  <si>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</si>
  <si>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</si>
  <si>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</si>
  <si>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</si>
  <si>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</si>
  <si>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</si>
  <si>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</si>
  <si>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</si>
  <si>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</si>
  <si>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</si>
  <si>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</si>
  <si>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</si>
  <si>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</si>
  <si>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</si>
  <si>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</si>
  <si>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</si>
  <si>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</si>
  <si>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</si>
  <si>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</si>
  <si>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</si>
  <si>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</si>
  <si>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</si>
  <si>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</si>
  <si>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</si>
  <si>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</si>
  <si>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</si>
  <si>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</si>
  <si>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</si>
  <si>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</si>
  <si>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</si>
  <si>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</si>
  <si>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</si>
  <si>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</si>
  <si>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</si>
  <si>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</si>
  <si>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</si>
  <si>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</si>
  <si>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</si>
  <si>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</si>
  <si>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</si>
  <si>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</si>
  <si>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</si>
  <si>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</si>
  <si>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</si>
  <si>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</si>
  <si>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</si>
  <si>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</si>
  <si>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</si>
  <si>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</si>
  <si>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</si>
  <si>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</si>
  <si>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</si>
  <si>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</si>
  <si>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</si>
  <si>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</si>
  <si>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</si>
  <si>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</si>
  <si>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</si>
  <si>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</si>
  <si>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</si>
  <si>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</si>
  <si>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</si>
  <si>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</si>
  <si>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</si>
  <si>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</si>
  <si>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</si>
  <si>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</si>
  <si>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</si>
  <si>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</si>
  <si>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</si>
  <si>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</si>
  <si>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</si>
  <si>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</si>
  <si>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</si>
  <si>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</si>
  <si>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</si>
  <si>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</si>
  <si>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</si>
  <si>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</si>
  <si>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</si>
  <si>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</si>
  <si>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</si>
  <si>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</si>
  <si>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</si>
  <si>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</si>
  <si>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</si>
  <si>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</si>
  <si>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</si>
  <si>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</si>
  <si>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</si>
  <si>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</si>
  <si>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</si>
  <si>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</si>
  <si>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</si>
  <si>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</si>
  <si>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</si>
  <si>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</si>
  <si>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</si>
  <si>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</si>
  <si>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</si>
  <si>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</si>
  <si>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</si>
  <si>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</si>
  <si>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</si>
  <si>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</si>
  <si>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</si>
  <si>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</si>
  <si>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</si>
  <si>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</si>
  <si>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</si>
  <si>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</si>
  <si>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</si>
  <si>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</si>
  <si>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</si>
  <si>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</si>
  <si>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</si>
  <si>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</si>
  <si>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</si>
  <si>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</si>
  <si>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</si>
  <si>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</si>
  <si>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</si>
  <si>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</si>
  <si>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</si>
  <si>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</si>
  <si>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</si>
  <si>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</si>
  <si>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</si>
  <si>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</si>
  <si>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</si>
  <si>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</si>
  <si>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</si>
  <si>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</si>
  <si>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</si>
  <si>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</si>
  <si>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</si>
  <si>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</si>
  <si>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</si>
  <si>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</si>
  <si>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</si>
  <si>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</si>
  <si>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</si>
  <si>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</si>
  <si>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</si>
  <si>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</si>
  <si>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</si>
  <si>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</si>
  <si>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</si>
  <si>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</si>
  <si>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</si>
  <si>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</si>
  <si>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</si>
  <si>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</si>
  <si>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</si>
  <si>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</si>
  <si>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</si>
  <si>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</si>
  <si>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</si>
  <si>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</si>
  <si>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</si>
  <si>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</si>
  <si>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</si>
  <si>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</si>
  <si>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</si>
  <si>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</si>
  <si>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</si>
  <si>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</si>
  <si>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</si>
  <si>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</si>
  <si>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</si>
  <si>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</si>
  <si>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</si>
  <si>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</si>
  <si>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</si>
  <si>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</si>
  <si>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</si>
  <si>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</si>
  <si>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</si>
  <si>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</si>
  <si>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</si>
  <si>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</si>
  <si>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</si>
  <si>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</si>
  <si>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</si>
  <si>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</si>
  <si>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</si>
  <si>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</si>
  <si>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</si>
  <si>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</si>
  <si>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</si>
  <si>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</si>
  <si>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</si>
  <si>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</si>
  <si>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</si>
  <si>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</si>
  <si>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</si>
  <si>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</si>
  <si>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</si>
  <si>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</si>
  <si>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</si>
  <si>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</si>
  <si>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</si>
  <si>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</si>
  <si>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</si>
  <si>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</si>
  <si>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</si>
  <si>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</si>
  <si>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</si>
  <si>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</si>
  <si>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</si>
  <si>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</si>
  <si>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</si>
  <si>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</si>
  <si>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</si>
  <si>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</si>
  <si>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</si>
  <si>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</si>
  <si>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</si>
  <si>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</si>
  <si>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</si>
  <si>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</si>
  <si>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</si>
  <si>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</si>
  <si>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</si>
  <si>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</si>
  <si>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</si>
  <si>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</si>
  <si>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</si>
  <si>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</si>
  <si>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</si>
  <si>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</si>
  <si>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</si>
  <si>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</si>
  <si>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</si>
  <si>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</si>
  <si>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</si>
  <si>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</si>
  <si>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</si>
  <si>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</si>
  <si>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</si>
  <si>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</si>
  <si>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</si>
  <si>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</si>
  <si>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</si>
  <si>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</si>
  <si>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</si>
  <si>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</si>
  <si>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</si>
  <si>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</si>
  <si>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</si>
  <si>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</si>
  <si>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</si>
  <si>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</si>
  <si>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</si>
  <si>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</si>
  <si>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</si>
  <si>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</si>
  <si>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</si>
  <si>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</si>
  <si>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</si>
  <si>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</si>
  <si>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</si>
  <si>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</si>
  <si>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</si>
  <si>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</si>
  <si>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</si>
  <si>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</si>
  <si>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</si>
  <si>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</si>
  <si>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</si>
  <si>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</si>
  <si>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</si>
  <si>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</si>
  <si>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</si>
  <si>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</si>
  <si>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</si>
  <si>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</si>
  <si>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</si>
  <si>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</si>
  <si>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</si>
  <si>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</si>
  <si>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</si>
  <si>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</si>
  <si>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</si>
  <si>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</si>
  <si>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</si>
  <si>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</si>
  <si>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</si>
  <si>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</si>
  <si>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</si>
  <si>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</si>
  <si>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</si>
  <si>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</si>
  <si>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</si>
  <si>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</si>
  <si>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</si>
  <si>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</si>
  <si>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</si>
  <si>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</si>
  <si>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</si>
  <si>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</si>
  <si>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</si>
  <si>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</si>
  <si>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</si>
  <si>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</si>
  <si>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</si>
  <si>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</si>
  <si>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2865(68) - รายงานผลสืบทรัพย์ ราย นางสาวธภัสษร คำยอย สาขาสันทราย (สืบรอบที่ 1) - ไม่พบทรัพย์</t>
  </si>
  <si>
    <t>นายธนัสสรณ์ บัวชุม</t>
  </si>
  <si>
    <t>จังหวัดเชียงใหม่ สาขาฝาง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</si>
</sst>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Hyperlink" xfId="2" builtinId="8"/>
    <cellStyle name="จุลภาค" xfId="1" builtinId="3"/>
    <cellStyle name="ปกติ"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12/6/2569</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12/6/2570</v>
          </cell>
          <cell r="BL2050" t="str">
            <v>นายสิงห์คำ แก้วบุญเรือง</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v>2</v>
          </cell>
          <cell r="BO722">
            <v>7</v>
          </cell>
          <cell r="BP722">
            <v>2567</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t="str">
            <v/>
          </cell>
          <cell r="BO752" t="str">
            <v/>
          </cell>
          <cell r="BP752" t="str">
            <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t="str">
            <v/>
          </cell>
          <cell r="BO762" t="str">
            <v/>
          </cell>
          <cell r="BP762" t="str">
            <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t="str">
            <v/>
          </cell>
          <cell r="BO763" t="str">
            <v/>
          </cell>
          <cell r="BP763" t="str">
            <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t="str">
            <v/>
          </cell>
          <cell r="BO766" t="str">
            <v/>
          </cell>
          <cell r="BP766" t="str">
            <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t="str">
            <v/>
          </cell>
          <cell r="BO768" t="str">
            <v/>
          </cell>
          <cell r="BP768" t="str">
            <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t="str">
            <v/>
          </cell>
          <cell r="BO769" t="str">
            <v/>
          </cell>
          <cell r="BP769" t="str">
            <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t="str">
            <v/>
          </cell>
          <cell r="BO771" t="str">
            <v/>
          </cell>
          <cell r="BP771" t="str">
            <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t="str">
            <v/>
          </cell>
          <cell r="BO773" t="str">
            <v/>
          </cell>
          <cell r="BP773" t="str">
            <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t="str">
            <v/>
          </cell>
          <cell r="BO788" t="str">
            <v/>
          </cell>
          <cell r="BP788" t="str">
            <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t="str">
            <v/>
          </cell>
          <cell r="BO789" t="str">
            <v/>
          </cell>
          <cell r="BP789" t="str">
            <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t="str">
            <v/>
          </cell>
          <cell r="BO815" t="str">
            <v/>
          </cell>
          <cell r="BP815" t="str">
            <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t="str">
            <v/>
          </cell>
          <cell r="BO829" t="str">
            <v/>
          </cell>
          <cell r="BP829" t="str">
            <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t="str">
            <v/>
          </cell>
          <cell r="BO838" t="str">
            <v/>
          </cell>
          <cell r="BP838" t="str">
            <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t="str">
            <v/>
          </cell>
          <cell r="BO841" t="str">
            <v/>
          </cell>
          <cell r="BP841" t="str">
            <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t="str">
            <v/>
          </cell>
          <cell r="BO842" t="str">
            <v/>
          </cell>
          <cell r="BP842" t="str">
            <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t="str">
            <v/>
          </cell>
          <cell r="BO843" t="str">
            <v/>
          </cell>
          <cell r="BP843" t="str">
            <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t="str">
            <v/>
          </cell>
          <cell r="BO844" t="str">
            <v/>
          </cell>
          <cell r="BP844" t="str">
            <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t="str">
            <v/>
          </cell>
          <cell r="BO847" t="str">
            <v/>
          </cell>
          <cell r="BP847" t="str">
            <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t="str">
            <v/>
          </cell>
          <cell r="BO848" t="str">
            <v/>
          </cell>
          <cell r="BP848" t="str">
            <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t="str">
            <v/>
          </cell>
          <cell r="BO849" t="str">
            <v/>
          </cell>
          <cell r="BP849" t="str">
            <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t="str">
            <v/>
          </cell>
          <cell r="BO861" t="str">
            <v/>
          </cell>
          <cell r="BP861" t="str">
            <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t="str">
            <v/>
          </cell>
          <cell r="BO864" t="str">
            <v/>
          </cell>
          <cell r="BP864" t="str">
            <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t="str">
            <v/>
          </cell>
          <cell r="BO866" t="str">
            <v/>
          </cell>
          <cell r="BP866" t="str">
            <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t="str">
            <v/>
          </cell>
          <cell r="BO867" t="str">
            <v/>
          </cell>
          <cell r="BP867" t="str">
            <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t="str">
            <v/>
          </cell>
          <cell r="BO868" t="str">
            <v/>
          </cell>
          <cell r="BP868" t="str">
            <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945</v>
          </cell>
          <cell r="BM869">
            <v>0</v>
          </cell>
          <cell r="BN869" t="str">
            <v/>
          </cell>
          <cell r="BO869" t="str">
            <v/>
          </cell>
          <cell r="BP869" t="str">
            <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t="str">
            <v/>
          </cell>
          <cell r="BO870" t="str">
            <v/>
          </cell>
          <cell r="BP870" t="str">
            <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t="str">
            <v/>
          </cell>
          <cell r="BO876" t="str">
            <v/>
          </cell>
          <cell r="BP876" t="str">
            <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t="str">
            <v/>
          </cell>
          <cell r="BO897" t="str">
            <v/>
          </cell>
          <cell r="BP897" t="str">
            <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t="str">
            <v/>
          </cell>
          <cell r="BO898" t="str">
            <v/>
          </cell>
          <cell r="BP898" t="str">
            <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t="str">
            <v/>
          </cell>
          <cell r="BO899" t="str">
            <v/>
          </cell>
          <cell r="BP899" t="str">
            <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t="str">
            <v/>
          </cell>
          <cell r="BO915" t="str">
            <v/>
          </cell>
          <cell r="BP915" t="str">
            <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t="str">
            <v/>
          </cell>
          <cell r="BO916" t="str">
            <v/>
          </cell>
          <cell r="BP916" t="str">
            <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t="str">
            <v/>
          </cell>
          <cell r="BO917" t="str">
            <v/>
          </cell>
          <cell r="BP917" t="str">
            <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t="str">
            <v/>
          </cell>
          <cell r="BO938" t="str">
            <v/>
          </cell>
          <cell r="BP938" t="str">
            <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t="str">
            <v/>
          </cell>
          <cell r="BO980" t="str">
            <v/>
          </cell>
          <cell r="BP980" t="str">
            <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t="str">
            <v/>
          </cell>
          <cell r="BO981" t="str">
            <v/>
          </cell>
          <cell r="BP981" t="str">
            <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t="str">
            <v/>
          </cell>
          <cell r="BO997" t="str">
            <v/>
          </cell>
          <cell r="BP997" t="str">
            <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t="str">
            <v/>
          </cell>
          <cell r="BO998" t="str">
            <v/>
          </cell>
          <cell r="BP998" t="str">
            <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t="str">
            <v/>
          </cell>
          <cell r="BO999" t="str">
            <v/>
          </cell>
          <cell r="BP999" t="str">
            <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t="str">
            <v/>
          </cell>
          <cell r="BO1000" t="str">
            <v/>
          </cell>
          <cell r="BP1000" t="str">
            <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t="str">
            <v/>
          </cell>
          <cell r="BO1002" t="str">
            <v/>
          </cell>
          <cell r="BP1002" t="str">
            <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t="str">
            <v/>
          </cell>
          <cell r="BO1003" t="str">
            <v/>
          </cell>
          <cell r="BP1003" t="str">
            <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t="str">
            <v/>
          </cell>
          <cell r="BO1004" t="str">
            <v/>
          </cell>
          <cell r="BP1004" t="str">
            <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t="str">
            <v/>
          </cell>
          <cell r="BO1030" t="str">
            <v/>
          </cell>
          <cell r="BP1030" t="str">
            <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t="str">
            <v/>
          </cell>
          <cell r="BO1031" t="str">
            <v/>
          </cell>
          <cell r="BP1031" t="str">
            <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t="str">
            <v/>
          </cell>
          <cell r="BO1032" t="str">
            <v/>
          </cell>
          <cell r="BP1032" t="str">
            <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t="str">
            <v/>
          </cell>
          <cell r="BO1033" t="str">
            <v/>
          </cell>
          <cell r="BP1033" t="str">
            <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t="str">
            <v/>
          </cell>
          <cell r="BO1034" t="str">
            <v/>
          </cell>
          <cell r="BP1034" t="str">
            <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t="str">
            <v/>
          </cell>
          <cell r="BO1036" t="str">
            <v/>
          </cell>
          <cell r="BP1036" t="str">
            <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t="str">
            <v/>
          </cell>
          <cell r="BO1037" t="str">
            <v/>
          </cell>
          <cell r="BP1037" t="str">
            <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t="str">
            <v/>
          </cell>
          <cell r="BO1038" t="str">
            <v/>
          </cell>
          <cell r="BP1038" t="str">
            <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t="str">
            <v/>
          </cell>
          <cell r="BO1050" t="str">
            <v/>
          </cell>
          <cell r="BP1050" t="str">
            <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t="str">
            <v/>
          </cell>
          <cell r="BO1060" t="str">
            <v/>
          </cell>
          <cell r="BP1060" t="str">
            <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t="str">
            <v/>
          </cell>
          <cell r="BO1061" t="str">
            <v/>
          </cell>
          <cell r="BP1061" t="str">
            <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t="str">
            <v/>
          </cell>
          <cell r="BO1063" t="str">
            <v/>
          </cell>
          <cell r="BP1063" t="str">
            <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t="str">
            <v/>
          </cell>
          <cell r="BO1065" t="str">
            <v/>
          </cell>
          <cell r="BP1065" t="str">
            <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t="str">
            <v/>
          </cell>
          <cell r="BO1099" t="str">
            <v/>
          </cell>
          <cell r="BP1099" t="str">
            <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t="str">
            <v/>
          </cell>
          <cell r="BO1100" t="str">
            <v/>
          </cell>
          <cell r="BP1100" t="str">
            <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t="str">
            <v/>
          </cell>
          <cell r="BO1103" t="str">
            <v/>
          </cell>
          <cell r="BP1103" t="str">
            <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t="str">
            <v/>
          </cell>
          <cell r="BO1109" t="str">
            <v/>
          </cell>
          <cell r="BP1109" t="str">
            <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t="str">
            <v/>
          </cell>
          <cell r="BO1110" t="str">
            <v/>
          </cell>
          <cell r="BP1110" t="str">
            <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t="str">
            <v/>
          </cell>
          <cell r="BO1111" t="str">
            <v/>
          </cell>
          <cell r="BP1111" t="str">
            <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t="str">
            <v/>
          </cell>
          <cell r="BO1129" t="str">
            <v/>
          </cell>
          <cell r="BP1129" t="str">
            <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t="str">
            <v/>
          </cell>
          <cell r="BO1130" t="str">
            <v/>
          </cell>
          <cell r="BP1130" t="str">
            <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t="str">
            <v/>
          </cell>
          <cell r="BO1143" t="str">
            <v/>
          </cell>
          <cell r="BP1143" t="str">
            <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t="str">
            <v/>
          </cell>
          <cell r="BO1159" t="str">
            <v/>
          </cell>
          <cell r="BP1159" t="str">
            <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t="str">
            <v/>
          </cell>
          <cell r="BO1162" t="str">
            <v/>
          </cell>
          <cell r="BP1162" t="str">
            <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t="str">
            <v/>
          </cell>
          <cell r="BO1163" t="str">
            <v/>
          </cell>
          <cell r="BP1163" t="str">
            <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t="str">
            <v/>
          </cell>
          <cell r="BO1164" t="str">
            <v/>
          </cell>
          <cell r="BP1164" t="str">
            <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t="str">
            <v/>
          </cell>
          <cell r="BO1165" t="str">
            <v/>
          </cell>
          <cell r="BP1165" t="str">
            <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t="str">
            <v/>
          </cell>
          <cell r="BO1180" t="str">
            <v/>
          </cell>
          <cell r="BP1180" t="str">
            <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t="str">
            <v/>
          </cell>
          <cell r="BO1186" t="str">
            <v/>
          </cell>
          <cell r="BP1186" t="str">
            <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t="str">
            <v/>
          </cell>
          <cell r="BO1187" t="str">
            <v/>
          </cell>
          <cell r="BP1187" t="str">
            <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t="str">
            <v/>
          </cell>
          <cell r="BO1188" t="str">
            <v/>
          </cell>
          <cell r="BP1188" t="str">
            <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t="str">
            <v/>
          </cell>
          <cell r="BO1189" t="str">
            <v/>
          </cell>
          <cell r="BP1189" t="str">
            <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t="str">
            <v/>
          </cell>
          <cell r="BO1190" t="str">
            <v/>
          </cell>
          <cell r="BP1190" t="str">
            <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t="str">
            <v/>
          </cell>
          <cell r="BO1216" t="str">
            <v/>
          </cell>
          <cell r="BP1216" t="str">
            <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t="str">
            <v/>
          </cell>
          <cell r="BO1217" t="str">
            <v/>
          </cell>
          <cell r="BP1217" t="str">
            <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t="str">
            <v/>
          </cell>
          <cell r="BO1229" t="str">
            <v/>
          </cell>
          <cell r="BP1229" t="str">
            <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
-พบว่ามีกรรมสิทธิ์ในที่ดินโฉนดเลขที่ 32236 ต.แม่คือ อ.ดอยสะเก็ด จ.เชียงใหม่ ()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
-ไม่พบว่ามีกรรมสิทธิ์ในที่ดิน อ.เมืองเชียงใหม่ จ.เชียงใหม่
-พบว่ามีกรรมสิทธิ์ในที่ดินโฉนดเลขที่ 47864 ต.สันนาเม็ง อ.สันทราย จ.เชียงใหม่ ()</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
-พบว่ามีกรรมสิทธิ์ในที่ดินโฉนดเลขที่ 14634 ต.อุโมงค์ อ.เมืองลำพูน จ.ลำพูน ()</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คำสั่งสืบทรัพย์ 23/5/2568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คำสั่งสืบทรัพย์ 20/5/2568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12/6/2569</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12/6/2570</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2" sqref="B2"/>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2893</v>
      </c>
    </row>
    <row r="2" spans="1:11">
      <c r="A2" s="143" t="s">
        <v>251</v>
      </c>
      <c r="B2" s="145" t="str">
        <f t="array" ref="B2">_xlfn.IFS(I1&lt;850,VLOOKUP(I1,[1]บังคับคดี!$B:$ZZ,60,0),AND(I1&gt;=850,I1&lt;1435),VLOOKUP(I1,'[1]บังคับคดีใหม่ ปี2563-2564'!$B:$ZZ,63,0),I1&gt;=1435,VLOOKUP(I1,'[1]สืบทรัพย์ ปี 2564-25666'!$B:$ZZ,71,0))</f>
        <v>นายสมนึก ปันวงค์ยอง</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สินเชื่อเพื่อพัฒนากลุ่มอาชีพ</v>
      </c>
      <c r="C3" s="175" t="s">
        <v>208</v>
      </c>
      <c r="D3" s="147">
        <f t="array" ref="D3">_xlfn.IFS(I1&lt;850,VLOOKUP(I1,[1]บังคับคดี!$B:$ZZ,59,0),AND(I1&gt;=850,I1&lt;1435),VLOOKUP(I1,'[1]บังคับคดีใหม่ ปี2563-2564'!$B:$ZZ,64,0),I1&gt;=1435,VLOOKUP(I1,'[1]สืบทรัพย์ ปี 2564-25666'!$B:$ZZ,72,0))</f>
        <v>883267010332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806752015354</v>
      </c>
      <c r="C4" s="176" t="s">
        <v>264</v>
      </c>
      <c r="D4" s="219">
        <v>243941</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ผบ.50/2567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ผบ.54/2567</v>
      </c>
      <c r="I5" s="157" t="s">
        <v>257</v>
      </c>
    </row>
    <row r="6" spans="1:11">
      <c r="A6" s="153" t="s">
        <v>337</v>
      </c>
      <c r="B6" s="171">
        <v>181391.76</v>
      </c>
      <c r="C6" s="225" t="s">
        <v>345</v>
      </c>
      <c r="D6" s="148">
        <v>244145</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351</v>
      </c>
      <c r="C12" s="203">
        <v>3501000139204</v>
      </c>
      <c r="D12" s="152"/>
      <c r="E12" s="158"/>
      <c r="F12" s="169"/>
      <c r="G12" s="152"/>
      <c r="I12" s="249" t="s">
        <v>242</v>
      </c>
      <c r="J12" s="249"/>
      <c r="K12" s="249"/>
    </row>
    <row r="13" spans="1:11" s="151" customFormat="1">
      <c r="A13" s="165" t="str">
        <f>IF(B14="","คู่สมรส","คู่สมรสจำเลยที่ 1")</f>
        <v>คู่สมรส</v>
      </c>
      <c r="B13" s="158"/>
      <c r="C13" s="203"/>
      <c r="D13" s="152"/>
      <c r="E13" s="158"/>
      <c r="F13" s="169"/>
      <c r="G13" s="152"/>
      <c r="I13" s="249"/>
      <c r="J13" s="249"/>
      <c r="K13" s="249"/>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2893 - รายงานผลสืบทรัพย์ ราย นายสมนึก ปันวงค์ยอง สาขาแม่อาย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10 มิถุนายน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นายสมนึก ปันวงค์ยอง</v>
      </c>
      <c r="F4" s="255"/>
      <c r="G4" s="255"/>
      <c r="H4" s="255"/>
      <c r="I4" s="255"/>
      <c r="J4" s="255"/>
      <c r="K4" s="255"/>
      <c r="L4" s="255"/>
      <c r="M4" s="255"/>
      <c r="N4" s="255"/>
      <c r="O4" s="255"/>
      <c r="P4" s="255"/>
      <c r="Q4" s="255"/>
      <c r="R4" s="255"/>
      <c r="S4" s="255"/>
      <c r="T4" s="255"/>
      <c r="U4" s="254" t="s">
        <v>73</v>
      </c>
      <c r="V4" s="254"/>
      <c r="W4" s="255" t="str">
        <f>Sheet1!D2</f>
        <v>แม่อาย</v>
      </c>
      <c r="X4" s="255"/>
      <c r="Y4" s="255"/>
      <c r="Z4" s="255"/>
      <c r="AA4" s="255"/>
      <c r="AB4" s="255"/>
      <c r="AC4" s="255"/>
      <c r="AD4" s="255"/>
      <c r="AE4" s="255"/>
      <c r="AF4" s="255"/>
      <c r="AG4" s="255"/>
      <c r="AH4" s="255"/>
      <c r="AI4" s="255"/>
      <c r="AJ4" s="255"/>
      <c r="AK4" s="138"/>
      <c r="AL4" s="186" t="s">
        <v>261</v>
      </c>
      <c r="AM4" s="185" t="s">
        <v>350</v>
      </c>
      <c r="AO4" s="161" t="s">
        <v>241</v>
      </c>
      <c r="AP4" s="138"/>
      <c r="AQ4" s="138"/>
    </row>
    <row r="5" spans="1:43">
      <c r="A5" s="19" t="s">
        <v>206</v>
      </c>
      <c r="B5" s="137"/>
      <c r="D5" s="255" t="str">
        <f>Sheet1!B3</f>
        <v>สินเชื่อเพื่อพัฒนากลุ่มอาชีพ</v>
      </c>
      <c r="E5" s="255"/>
      <c r="F5" s="255"/>
      <c r="G5" s="255"/>
      <c r="H5" s="255"/>
      <c r="I5" s="255"/>
      <c r="J5" s="255"/>
      <c r="K5" s="255"/>
      <c r="L5" s="255"/>
      <c r="M5" s="255"/>
      <c r="N5" s="255"/>
      <c r="O5" s="255"/>
      <c r="P5" s="255"/>
      <c r="Q5" s="255"/>
      <c r="R5" s="255"/>
      <c r="S5" s="254" t="s">
        <v>208</v>
      </c>
      <c r="T5" s="254"/>
      <c r="U5" s="254"/>
      <c r="V5" s="254"/>
      <c r="W5" s="253">
        <f>IF(OR(Sheet1!D3=0,Sheet1!D3="-"),"-",Sheet1!D3)</f>
        <v>883267010332</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2893(68) - รายงานผลสืบทรัพย์ ราย นายสมนึก ปันวงค์ยอง สาขาแม่อาย (สืบรอบที่ 1) - ไม่พบทรัพย์</v>
      </c>
      <c r="AM5" s="138"/>
      <c r="AO5" s="162" t="s">
        <v>258</v>
      </c>
      <c r="AP5" s="138"/>
      <c r="AQ5" s="138"/>
    </row>
    <row r="6" spans="1:43">
      <c r="A6" s="19" t="s">
        <v>207</v>
      </c>
      <c r="B6" s="137"/>
      <c r="F6" s="259">
        <f>Sheet1!B4</f>
        <v>806752015354</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จังหวัดฝาง</v>
      </c>
      <c r="D7" s="255"/>
      <c r="E7" s="255"/>
      <c r="F7" s="255"/>
      <c r="G7" s="255"/>
      <c r="H7" s="255"/>
      <c r="I7" s="255"/>
      <c r="J7" s="255"/>
      <c r="K7" s="279" t="s">
        <v>209</v>
      </c>
      <c r="L7" s="279"/>
      <c r="M7" s="279"/>
      <c r="N7" s="279"/>
      <c r="O7" s="279"/>
      <c r="P7" s="279"/>
      <c r="Q7" s="256" t="str">
        <f>Sheet1!D5</f>
        <v>ผบ.50/2567</v>
      </c>
      <c r="R7" s="256"/>
      <c r="S7" s="256"/>
      <c r="T7" s="256"/>
      <c r="U7" s="256"/>
      <c r="V7" s="256"/>
      <c r="W7" s="256"/>
      <c r="X7" s="278" t="s">
        <v>210</v>
      </c>
      <c r="Y7" s="278"/>
      <c r="Z7" s="278"/>
      <c r="AA7" s="278"/>
      <c r="AB7" s="278"/>
      <c r="AC7" s="278"/>
      <c r="AD7" s="256" t="str">
        <f>Sheet1!F5</f>
        <v>ผบ.54/2567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7" t="str">
        <f>Sheet1!B12</f>
        <v>นายธนัสสรณ์ บัวชุม</v>
      </c>
      <c r="G9" s="257"/>
      <c r="H9" s="257"/>
      <c r="I9" s="257"/>
      <c r="J9" s="257"/>
      <c r="K9" s="257"/>
      <c r="L9" s="257"/>
      <c r="M9" s="257"/>
      <c r="N9" s="257"/>
      <c r="O9" s="257"/>
      <c r="P9" s="257"/>
      <c r="Q9" s="257"/>
      <c r="R9" s="257"/>
      <c r="S9" s="2" t="str">
        <f>Sheet1!A13</f>
        <v>คู่สมรส</v>
      </c>
      <c r="Y9" s="258">
        <f>Sheet1!B13</f>
        <v>0</v>
      </c>
      <c r="Z9" s="258"/>
      <c r="AA9" s="258"/>
      <c r="AB9" s="258"/>
      <c r="AC9" s="258"/>
      <c r="AD9" s="258"/>
      <c r="AE9" s="258"/>
      <c r="AF9" s="258"/>
      <c r="AG9" s="258"/>
      <c r="AH9" s="258"/>
      <c r="AI9" s="258"/>
      <c r="AJ9" s="258"/>
      <c r="AK9" s="138"/>
      <c r="AN9" s="138"/>
      <c r="AO9" s="163" t="s">
        <v>235</v>
      </c>
      <c r="AP9" s="138"/>
      <c r="AQ9" s="138"/>
    </row>
    <row r="10" spans="1:43">
      <c r="A10" s="19"/>
      <c r="B10" s="2" t="s">
        <v>212</v>
      </c>
      <c r="F10" s="257">
        <f>Sheet1!B14</f>
        <v>0</v>
      </c>
      <c r="G10" s="257"/>
      <c r="H10" s="257"/>
      <c r="I10" s="257"/>
      <c r="J10" s="257"/>
      <c r="K10" s="257"/>
      <c r="L10" s="257"/>
      <c r="M10" s="257"/>
      <c r="N10" s="257"/>
      <c r="O10" s="257"/>
      <c r="P10" s="257"/>
      <c r="Q10" s="257"/>
      <c r="R10" s="257"/>
      <c r="S10" s="2" t="s">
        <v>214</v>
      </c>
      <c r="Y10" s="258">
        <f>Sheet1!B15</f>
        <v>0</v>
      </c>
      <c r="Z10" s="258"/>
      <c r="AA10" s="258"/>
      <c r="AB10" s="258"/>
      <c r="AC10" s="258"/>
      <c r="AD10" s="258"/>
      <c r="AE10" s="258"/>
      <c r="AF10" s="258"/>
      <c r="AG10" s="258"/>
      <c r="AH10" s="258"/>
      <c r="AI10" s="258"/>
      <c r="AJ10" s="258"/>
      <c r="AK10" s="138"/>
      <c r="AN10" s="138"/>
      <c r="AO10" s="164" t="s">
        <v>236</v>
      </c>
      <c r="AP10" s="138"/>
      <c r="AQ10" s="138"/>
    </row>
    <row r="11" spans="1:43">
      <c r="A11" s="19"/>
      <c r="B11" s="2" t="s">
        <v>213</v>
      </c>
      <c r="F11" s="257">
        <f>Sheet1!B16</f>
        <v>0</v>
      </c>
      <c r="G11" s="257"/>
      <c r="H11" s="257"/>
      <c r="I11" s="257"/>
      <c r="J11" s="257"/>
      <c r="K11" s="257"/>
      <c r="L11" s="257"/>
      <c r="M11" s="257"/>
      <c r="N11" s="257"/>
      <c r="O11" s="257"/>
      <c r="P11" s="257"/>
      <c r="Q11" s="257"/>
      <c r="R11" s="257"/>
      <c r="S11" s="2" t="s">
        <v>215</v>
      </c>
      <c r="Y11" s="258">
        <f>Sheet1!B17</f>
        <v>0</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ซ่อนช่อง</v>
      </c>
      <c r="B23" s="252"/>
      <c r="C23" s="252"/>
      <c r="D23" s="252"/>
      <c r="E23" s="252"/>
      <c r="F23" s="252"/>
      <c r="G23" s="263" t="s">
        <v>234</v>
      </c>
      <c r="H23" s="263"/>
      <c r="I23" s="263"/>
      <c r="J23" s="263"/>
      <c r="K23" s="263"/>
      <c r="L23" s="263"/>
      <c r="M23" s="263"/>
      <c r="N23" s="263"/>
      <c r="O23" s="263"/>
      <c r="P23" s="263"/>
      <c r="Q23" s="263"/>
      <c r="R23" s="263"/>
      <c r="S23" s="263"/>
      <c r="T23" s="264" t="e">
        <f>VLOOKUP(A23,Sheet1!A11:G31,4,0)</f>
        <v>#N/A</v>
      </c>
      <c r="U23" s="264"/>
      <c r="V23" s="264"/>
      <c r="W23" s="264"/>
      <c r="X23" s="262" t="e">
        <f>IF(OR(T23="ไม่พบ",T23="-"),"-",VLOOKUP(A23,Sheet1!A11:G31,5,0))</f>
        <v>#N/A</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63" t="s">
        <v>234</v>
      </c>
      <c r="H25" s="263"/>
      <c r="I25" s="263"/>
      <c r="J25" s="263"/>
      <c r="K25" s="263"/>
      <c r="L25" s="263"/>
      <c r="M25" s="263"/>
      <c r="N25" s="263"/>
      <c r="O25" s="263"/>
      <c r="P25" s="263"/>
      <c r="Q25" s="263"/>
      <c r="R25" s="263"/>
      <c r="S25" s="263"/>
      <c r="T25" s="265" t="e">
        <f>VLOOKUP(A25,Sheet1!A11:G31,4,0)</f>
        <v>#N/A</v>
      </c>
      <c r="U25" s="266"/>
      <c r="V25" s="266"/>
      <c r="W25" s="267"/>
      <c r="X25" s="268" t="e">
        <f>IF(OR(T25="ไม่พบ",T25="-"),"-",VLOOKUP(A25,Sheet1!A11:G31,5,0))</f>
        <v>#N/A</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63" t="s">
        <v>234</v>
      </c>
      <c r="H27" s="263"/>
      <c r="I27" s="263"/>
      <c r="J27" s="263"/>
      <c r="K27" s="263"/>
      <c r="L27" s="263"/>
      <c r="M27" s="263"/>
      <c r="N27" s="263"/>
      <c r="O27" s="263"/>
      <c r="P27" s="263"/>
      <c r="Q27" s="263"/>
      <c r="R27" s="263"/>
      <c r="S27" s="263"/>
      <c r="T27" s="264" t="e">
        <f>VLOOKUP(A27,Sheet1!A11:G31,4,0)</f>
        <v>#N/A</v>
      </c>
      <c r="U27" s="264"/>
      <c r="V27" s="264"/>
      <c r="W27" s="264"/>
      <c r="X27" s="262" t="e">
        <f>IF(OR(T27="ไม่พบ",T27="-"),"-",VLOOKUP(A27,Sheet1!A11:G31,5,0))</f>
        <v>#N/A</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63" t="s">
        <v>234</v>
      </c>
      <c r="H29" s="263"/>
      <c r="I29" s="263"/>
      <c r="J29" s="263"/>
      <c r="K29" s="263"/>
      <c r="L29" s="263"/>
      <c r="M29" s="263"/>
      <c r="N29" s="263"/>
      <c r="O29" s="263"/>
      <c r="P29" s="263"/>
      <c r="Q29" s="263"/>
      <c r="R29" s="263"/>
      <c r="S29" s="263"/>
      <c r="T29" s="264" t="e">
        <f>VLOOKUP(A29,Sheet1!A11:G31,4,0)</f>
        <v>#N/A</v>
      </c>
      <c r="U29" s="264"/>
      <c r="V29" s="264"/>
      <c r="W29" s="264"/>
      <c r="X29" s="262" t="e">
        <f>IF(OR(T29="ไม่พบ",T29="-"),"-",VLOOKUP(A29,Sheet1!A11:G31,5,0))</f>
        <v>#N/A</v>
      </c>
      <c r="Y29" s="262"/>
      <c r="Z29" s="262"/>
      <c r="AA29" s="262"/>
      <c r="AB29" s="262"/>
      <c r="AC29" s="262"/>
      <c r="AD29" s="262"/>
      <c r="AE29" s="262"/>
      <c r="AF29" s="262"/>
      <c r="AG29" s="262"/>
      <c r="AH29" s="262"/>
      <c r="AI29" s="262"/>
      <c r="AJ29" s="262"/>
      <c r="AK29" s="138"/>
      <c r="AL29" s="138"/>
      <c r="AM29" s="138"/>
      <c r="AN29" s="138"/>
      <c r="AO29" s="138"/>
      <c r="AP29" s="138"/>
      <c r="AQ29" s="138"/>
    </row>
    <row r="30" spans="1:43" ht="21.75"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63" t="s">
        <v>234</v>
      </c>
      <c r="H31" s="263"/>
      <c r="I31" s="263"/>
      <c r="J31" s="263"/>
      <c r="K31" s="263"/>
      <c r="L31" s="263"/>
      <c r="M31" s="263"/>
      <c r="N31" s="263"/>
      <c r="O31" s="263"/>
      <c r="P31" s="263"/>
      <c r="Q31" s="263"/>
      <c r="R31" s="263"/>
      <c r="S31" s="263"/>
      <c r="T31" s="264" t="e">
        <f>VLOOKUP(A31,Sheet1!A11:G31,4,0)</f>
        <v>#N/A</v>
      </c>
      <c r="U31" s="264"/>
      <c r="V31" s="264"/>
      <c r="W31" s="264"/>
      <c r="X31" s="262" t="e">
        <f>IF(OR(T31="ไม่พบ",T31="-"),"-",VLOOKUP(A31,Sheet1!A11:G31,5,0))</f>
        <v>#N/A</v>
      </c>
      <c r="Y31" s="262"/>
      <c r="Z31" s="262"/>
      <c r="AA31" s="262"/>
      <c r="AB31" s="262"/>
      <c r="AC31" s="262"/>
      <c r="AD31" s="262"/>
      <c r="AE31" s="262"/>
      <c r="AF31" s="262"/>
      <c r="AG31" s="262"/>
      <c r="AH31" s="262"/>
      <c r="AI31" s="262"/>
      <c r="AJ31" s="262"/>
      <c r="AK31" s="138"/>
      <c r="AL31" s="138"/>
      <c r="AM31" s="138"/>
      <c r="AN31" s="138"/>
      <c r="AO31" s="138"/>
      <c r="AP31" s="138"/>
      <c r="AQ31" s="138"/>
    </row>
    <row r="32" spans="1:43" ht="21.75"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Layout" topLeftCell="A14" zoomScaleNormal="100" workbookViewId="0">
      <selection activeCell="AT41" sqref="AT4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352</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ผบ.50/2567 ในคดีหมายเลขแดงที่  ผบ.54/2567 ลว.19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15</v>
      </c>
      <c r="AV16" s="215" t="s">
        <v>335</v>
      </c>
    </row>
    <row r="17" spans="1:45">
      <c r="A17" s="188"/>
      <c r="B17" s="188"/>
      <c r="C17" s="257" t="str">
        <f>IF(AS17="","ซ่อนช่อง",CONCATENATE("1. ",VLOOKUP(AS17,Table1[#All],2,0)))</f>
        <v>1. นายธนัสสรณ์ บัวชุม</v>
      </c>
      <c r="D17" s="257"/>
      <c r="E17" s="257"/>
      <c r="F17" s="257"/>
      <c r="G17" s="257"/>
      <c r="H17" s="257"/>
      <c r="I17" s="257"/>
      <c r="J17" s="257"/>
      <c r="K17" s="257"/>
      <c r="L17" s="257"/>
      <c r="M17" s="257"/>
      <c r="N17" s="257"/>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3501000139204</v>
      </c>
      <c r="AE17" s="288"/>
      <c r="AF17" s="288"/>
      <c r="AG17" s="288"/>
      <c r="AH17" s="288"/>
      <c r="AI17" s="288"/>
      <c r="AJ17" s="288"/>
      <c r="AK17" s="288"/>
      <c r="AL17" s="201"/>
      <c r="AM17" s="188"/>
      <c r="AN17" s="188"/>
      <c r="AO17" s="188"/>
      <c r="AP17" s="188"/>
      <c r="AQ17" s="188"/>
      <c r="AS17" s="197" t="s">
        <v>119</v>
      </c>
    </row>
    <row r="18" spans="1:45" hidden="1">
      <c r="A18" s="193"/>
      <c r="B18" s="193"/>
      <c r="C18" s="284" t="str">
        <f>IF(AS18="","ซ่อนช่อง",CONCATENATE("2. ",VLOOKUP(AS18,Table1[#All],2,0)))</f>
        <v>ซ่อนช่อง</v>
      </c>
      <c r="D18" s="284"/>
      <c r="E18" s="284"/>
      <c r="F18" s="284"/>
      <c r="G18" s="284"/>
      <c r="H18" s="284"/>
      <c r="I18" s="284"/>
      <c r="J18" s="284"/>
      <c r="K18" s="284"/>
      <c r="L18" s="284"/>
      <c r="M18" s="284"/>
      <c r="N18" s="284"/>
      <c r="O18" s="194"/>
      <c r="P18" s="193" t="str">
        <f t="shared" si="0"/>
        <v/>
      </c>
      <c r="Q18" s="193"/>
      <c r="R18" s="193"/>
      <c r="S18" s="193"/>
      <c r="T18" s="193"/>
      <c r="U18" s="193"/>
      <c r="V18" s="193"/>
      <c r="W18" s="193" t="str">
        <f t="shared" si="1"/>
        <v/>
      </c>
      <c r="X18" s="193"/>
      <c r="Y18" s="193"/>
      <c r="Z18" s="193"/>
      <c r="AA18" s="193"/>
      <c r="AB18" s="193"/>
      <c r="AC18" s="193"/>
      <c r="AD18" s="285" t="str">
        <f>IF(AS18="","",VLOOKUP(AS18,Table1[#All],3,0))</f>
        <v/>
      </c>
      <c r="AE18" s="285"/>
      <c r="AF18" s="285"/>
      <c r="AG18" s="285"/>
      <c r="AH18" s="285"/>
      <c r="AI18" s="285"/>
      <c r="AJ18" s="285"/>
      <c r="AK18" s="285"/>
      <c r="AL18" s="195"/>
      <c r="AM18" s="193"/>
      <c r="AN18" s="193"/>
      <c r="AO18" s="193"/>
      <c r="AP18" s="193"/>
      <c r="AQ18" s="193"/>
      <c r="AS18" s="197"/>
    </row>
    <row r="19" spans="1:45" hidden="1">
      <c r="A19" s="193"/>
      <c r="B19" s="193"/>
      <c r="C19" s="284" t="str">
        <f>IF(AS19="","ซ่อนช่อง",CONCATENATE("3. ",VLOOKUP(AS19,Table1[#All],2,0)))</f>
        <v>ซ่อนช่อง</v>
      </c>
      <c r="D19" s="284"/>
      <c r="E19" s="284"/>
      <c r="F19" s="284"/>
      <c r="G19" s="284"/>
      <c r="H19" s="284"/>
      <c r="I19" s="284"/>
      <c r="J19" s="284"/>
      <c r="K19" s="284"/>
      <c r="L19" s="284"/>
      <c r="M19" s="284"/>
      <c r="N19" s="284"/>
      <c r="O19" s="194"/>
      <c r="P19" s="193" t="str">
        <f>IF(AS19="","",AS19)</f>
        <v/>
      </c>
      <c r="Q19" s="193"/>
      <c r="R19" s="193"/>
      <c r="S19" s="193"/>
      <c r="T19" s="193"/>
      <c r="U19" s="193"/>
      <c r="V19" s="193"/>
      <c r="W19" s="193" t="str">
        <f>IF(AS19="","","เลขบัตรประชาชน")</f>
        <v/>
      </c>
      <c r="X19" s="193"/>
      <c r="Y19" s="193"/>
      <c r="Z19" s="193"/>
      <c r="AA19" s="193"/>
      <c r="AB19" s="193"/>
      <c r="AC19" s="193"/>
      <c r="AD19" s="285" t="str">
        <f>IF(AS19="","",VLOOKUP(AS19,Table1[#All],3,0))</f>
        <v/>
      </c>
      <c r="AE19" s="285"/>
      <c r="AF19" s="285"/>
      <c r="AG19" s="285"/>
      <c r="AH19" s="285"/>
      <c r="AI19" s="285"/>
      <c r="AJ19" s="285"/>
      <c r="AK19" s="285"/>
      <c r="AL19" s="195"/>
      <c r="AM19" s="193"/>
      <c r="AN19" s="193"/>
      <c r="AO19" s="193"/>
      <c r="AP19" s="193"/>
      <c r="AQ19" s="193"/>
      <c r="AS19" s="197"/>
    </row>
    <row r="20" spans="1:45" hidden="1">
      <c r="A20" s="193"/>
      <c r="B20" s="193"/>
      <c r="C20" s="284" t="str">
        <f>IF(AS20="","ซ่อนช่อง",CONCATENATE("4. ",VLOOKUP(AS20,Table1[#All],2,0)))</f>
        <v>ซ่อนช่อง</v>
      </c>
      <c r="D20" s="284"/>
      <c r="E20" s="284"/>
      <c r="F20" s="284"/>
      <c r="G20" s="284"/>
      <c r="H20" s="284"/>
      <c r="I20" s="284"/>
      <c r="J20" s="284"/>
      <c r="K20" s="284"/>
      <c r="L20" s="284"/>
      <c r="M20" s="284"/>
      <c r="N20" s="284"/>
      <c r="O20" s="194"/>
      <c r="P20" s="193" t="str">
        <f t="shared" ref="P20:P36" si="2">IF(AS20="","",AS20)</f>
        <v/>
      </c>
      <c r="Q20" s="193"/>
      <c r="R20" s="193"/>
      <c r="S20" s="193"/>
      <c r="T20" s="193"/>
      <c r="U20" s="193"/>
      <c r="V20" s="193"/>
      <c r="W20" s="193" t="str">
        <f t="shared" ref="W20:W36" si="3">IF(AS20="","","เลขบัตรประชาชน")</f>
        <v/>
      </c>
      <c r="X20" s="193"/>
      <c r="Y20" s="193"/>
      <c r="Z20" s="193"/>
      <c r="AA20" s="193"/>
      <c r="AB20" s="193"/>
      <c r="AC20" s="193"/>
      <c r="AD20" s="285" t="str">
        <f>IF(AS20="","",VLOOKUP(AS20,Table1[#All],3,0))</f>
        <v/>
      </c>
      <c r="AE20" s="285"/>
      <c r="AF20" s="285"/>
      <c r="AG20" s="285"/>
      <c r="AH20" s="285"/>
      <c r="AI20" s="285"/>
      <c r="AJ20" s="285"/>
      <c r="AK20" s="285"/>
      <c r="AL20" s="195"/>
      <c r="AM20" s="193"/>
      <c r="AN20" s="193"/>
      <c r="AO20" s="193"/>
      <c r="AP20" s="193"/>
      <c r="AQ20" s="193"/>
      <c r="AS20" s="197"/>
    </row>
    <row r="21" spans="1:45" hidden="1">
      <c r="A21" s="193"/>
      <c r="B21" s="193"/>
      <c r="C21" s="284" t="str">
        <f>IF(AS21="","ซ่อนช่อง",CONCATENATE("5. ",VLOOKUP(AS21,Table1[#All],2,0)))</f>
        <v>ซ่อนช่อง</v>
      </c>
      <c r="D21" s="284"/>
      <c r="E21" s="284"/>
      <c r="F21" s="284"/>
      <c r="G21" s="284"/>
      <c r="H21" s="284"/>
      <c r="I21" s="284"/>
      <c r="J21" s="284"/>
      <c r="K21" s="284"/>
      <c r="L21" s="284"/>
      <c r="M21" s="284"/>
      <c r="N21" s="284"/>
      <c r="O21" s="194"/>
      <c r="P21" s="193" t="str">
        <f t="shared" si="2"/>
        <v/>
      </c>
      <c r="Q21" s="193"/>
      <c r="R21" s="193"/>
      <c r="S21" s="193"/>
      <c r="T21" s="193"/>
      <c r="U21" s="193"/>
      <c r="V21" s="193"/>
      <c r="W21" s="193" t="str">
        <f t="shared" si="3"/>
        <v/>
      </c>
      <c r="X21" s="193"/>
      <c r="Y21" s="193"/>
      <c r="Z21" s="193"/>
      <c r="AA21" s="193"/>
      <c r="AB21" s="193"/>
      <c r="AC21" s="193"/>
      <c r="AD21" s="285" t="str">
        <f>IF(AS21="","",VLOOKUP(AS21,Table1[#All],3,0))</f>
        <v/>
      </c>
      <c r="AE21" s="285"/>
      <c r="AF21" s="285"/>
      <c r="AG21" s="285"/>
      <c r="AH21" s="285"/>
      <c r="AI21" s="285"/>
      <c r="AJ21" s="285"/>
      <c r="AK21" s="285"/>
      <c r="AL21" s="195"/>
      <c r="AM21" s="193"/>
      <c r="AN21" s="193"/>
      <c r="AO21" s="193"/>
      <c r="AP21" s="193"/>
      <c r="AQ21" s="193"/>
      <c r="AS21" s="197"/>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9"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6"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1    ราย</v>
      </c>
    </row>
    <row r="47" spans="1:45">
      <c r="A47" s="2" t="s">
        <v>302</v>
      </c>
    </row>
    <row r="48" spans="1:45">
      <c r="A48" s="2" t="s">
        <v>303</v>
      </c>
      <c r="V48" s="2" t="s">
        <v>307</v>
      </c>
    </row>
    <row r="49" spans="1:12">
      <c r="C49" s="2" t="s">
        <v>304</v>
      </c>
    </row>
    <row r="50" spans="1:12" hidden="1">
      <c r="B50" s="188"/>
      <c r="C50" s="188"/>
      <c r="D50" s="188"/>
      <c r="E50" s="188"/>
      <c r="F50" s="188"/>
      <c r="G50" s="188"/>
      <c r="H50" s="188"/>
      <c r="I50" s="188"/>
    </row>
    <row r="51" spans="1:12">
      <c r="A51" s="2" t="s">
        <v>305</v>
      </c>
    </row>
    <row r="52" spans="1:12">
      <c r="A52" s="2" t="s">
        <v>306</v>
      </c>
    </row>
    <row r="53" spans="1:12" hidden="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c r="Y10" s="255"/>
      <c r="Z10" s="280" t="s">
        <v>270</v>
      </c>
      <c r="AA10" s="280"/>
      <c r="AB10" s="255"/>
      <c r="AC10" s="255"/>
      <c r="AD10" s="255"/>
      <c r="AE10" s="255"/>
      <c r="AF10" s="255"/>
      <c r="AG10" s="255"/>
      <c r="AH10" s="280" t="s">
        <v>313</v>
      </c>
      <c r="AI10" s="280"/>
      <c r="AJ10" s="255"/>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ผบ.50/2567 คดีหมายเลขแดงที่ ผบ.54/2567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e">
        <f>VLOOKUP(AN21,Table1[#All],3,0)</f>
        <v>#N/A</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เวิร์กชีต</vt:lpstr>
      </vt:variant>
      <vt:variant>
        <vt:i4>12</vt:i4>
      </vt:variant>
      <vt:variant>
        <vt:lpstr>ช่วงที่มีชื่อ</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2025-06-27T06:48:52Z</cp:lastPrinted>
  <dcterms:created xsi:type="dcterms:W3CDTF">2016-06-06T16:13:57Z</dcterms:created>
  <dcterms:modified xsi:type="dcterms:W3CDTF">2025-06-27T06:50:13Z</dcterms:modified>
</cp:coreProperties>
</file>