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5-7-68 ส่งสืบ\2897-นายบริสุทธิ์ มีบัณฑิต\"/>
    </mc:Choice>
  </mc:AlternateContent>
  <xr:revisionPtr revIDLastSave="0" documentId="8_{2E90E81D-4A57-400E-A689-E4D0E321F61E}" xr6:coauthVersionLast="47" xr6:coauthVersionMax="47" xr10:uidLastSave="{00000000-0000-0000-0000-000000000000}"/>
  <bookViews>
    <workbookView xWindow="-108" yWindow="-108" windowWidth="23256" windowHeight="12576" firstSheet="2" activeTab="3"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 r="G25" i="29"/>
  <c r="T25"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<sst xmlns="http://schemas.openxmlformats.org/spreadsheetml/2006/main" count="722" uniqueCount="373">
  <si>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</si>
  <si>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</si>
  <si>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</si>
  <si>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</si>
  <si>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</si>
  <si>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</si>
  <si>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</si>
  <si>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</si>
  <si>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</si>
  <si>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</si>
  <si>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</si>
  <si>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</si>
  <si>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</si>
  <si>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</si>
  <si>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</si>
  <si>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</si>
  <si>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</si>
  <si>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</si>
  <si>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</si>
  <si>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</si>
  <si>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</si>
  <si>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</si>
  <si>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</si>
  <si>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</si>
  <si>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</si>
  <si>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</si>
  <si>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</si>
  <si>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</si>
  <si>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</si>
  <si>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</si>
  <si>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</si>
  <si>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</si>
  <si>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</si>
  <si>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</si>
  <si>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</si>
  <si>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</si>
  <si>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</si>
  <si>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</si>
  <si>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</si>
  <si>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</si>
  <si>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</si>
  <si>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</si>
  <si>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</si>
  <si>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</si>
  <si>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</si>
  <si>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</si>
  <si>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</si>
  <si>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</si>
  <si>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</si>
  <si>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</si>
  <si>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</si>
  <si>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</si>
  <si>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</si>
  <si>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</si>
  <si>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</si>
  <si>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</si>
  <si>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</si>
  <si>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</si>
  <si>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</si>
  <si>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</si>
  <si>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</si>
  <si>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</si>
  <si>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</si>
  <si>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</si>
  <si>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</si>
  <si>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</si>
  <si>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</si>
  <si>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</si>
  <si>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</si>
  <si>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</si>
  <si>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</si>
  <si>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</si>
  <si>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</si>
  <si>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</si>
  <si>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</si>
  <si>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</si>
  <si>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</si>
  <si>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</si>
  <si>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</si>
  <si>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</si>
  <si>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</si>
  <si>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</si>
  <si>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</si>
  <si>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</si>
  <si>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</si>
  <si>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</si>
  <si>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</si>
  <si>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</si>
  <si>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</si>
  <si>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</si>
  <si>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</si>
  <si>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</si>
  <si>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</si>
  <si>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</si>
  <si>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</si>
  <si>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</si>
  <si>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</si>
  <si>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</si>
  <si>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</si>
  <si>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</si>
  <si>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</si>
  <si>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</si>
  <si>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</si>
  <si>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</si>
  <si>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</si>
  <si>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</si>
  <si>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</si>
  <si>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</si>
  <si>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</si>
  <si>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</si>
  <si>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</si>
  <si>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</si>
  <si>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</si>
  <si>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</si>
  <si>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</si>
  <si>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</si>
  <si>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</si>
  <si>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</si>
  <si>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</si>
  <si>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</si>
  <si>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</si>
  <si>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</si>
  <si>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</si>
  <si>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</si>
  <si>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</si>
  <si>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</si>
  <si>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</si>
  <si>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</si>
  <si>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</si>
  <si>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</si>
  <si>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</si>
  <si>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</si>
  <si>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</si>
  <si>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</si>
  <si>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</si>
  <si>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</si>
  <si>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</si>
  <si>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</si>
  <si>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</si>
  <si>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</si>
  <si>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</si>
  <si>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</si>
  <si>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</si>
  <si>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</si>
  <si>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</si>
  <si>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</si>
  <si>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</si>
  <si>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</si>
  <si>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</si>
  <si>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</si>
  <si>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</si>
  <si>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</si>
  <si>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</si>
  <si>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</si>
  <si>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</si>
  <si>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</si>
  <si>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</si>
  <si>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</si>
  <si>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</si>
  <si>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</si>
  <si>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</si>
  <si>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</si>
  <si>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</si>
  <si>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</si>
  <si>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</si>
  <si>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</si>
  <si>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</si>
  <si>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</si>
  <si>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</si>
  <si>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</si>
  <si>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</si>
  <si>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</si>
  <si>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</si>
  <si>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</si>
  <si>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</si>
  <si>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</si>
  <si>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</si>
  <si>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</si>
  <si>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</si>
  <si>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</si>
  <si>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</si>
  <si>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</si>
  <si>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</si>
  <si>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</si>
  <si>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</si>
  <si>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</si>
  <si>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</si>
  <si>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</si>
  <si>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</si>
  <si>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</si>
  <si>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</si>
  <si>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</si>
  <si>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</si>
  <si>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</si>
  <si>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</si>
  <si>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</si>
  <si>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</si>
  <si>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</si>
  <si>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</si>
  <si>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</si>
  <si>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</si>
  <si>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</si>
  <si>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</si>
  <si>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</si>
  <si>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</si>
  <si>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</si>
  <si>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</si>
  <si>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</si>
  <si>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</si>
  <si>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</si>
  <si>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</si>
  <si>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</si>
  <si>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</si>
  <si>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</si>
  <si>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</si>
  <si>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</si>
  <si>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</si>
  <si>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</si>
  <si>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</si>
  <si>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</si>
  <si>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</si>
  <si>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</si>
  <si>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</si>
  <si>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</si>
  <si>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</si>
  <si>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</si>
  <si>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</si>
  <si>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</si>
  <si>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</si>
  <si>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</si>
  <si>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</si>
  <si>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</si>
  <si>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</si>
  <si>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</si>
  <si>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</si>
  <si>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</si>
  <si>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</si>
  <si>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</si>
  <si>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</si>
  <si>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</si>
  <si>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</si>
  <si>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</si>
  <si>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</si>
  <si>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</si>
  <si>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</si>
  <si>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</si>
  <si>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</si>
  <si>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</si>
  <si>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</si>
  <si>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</si>
  <si>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</si>
  <si>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</si>
  <si>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</si>
  <si>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</si>
  <si>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</si>
  <si>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</si>
  <si>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</si>
  <si>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</si>
  <si>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</si>
  <si>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</si>
  <si>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</si>
  <si>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</si>
  <si>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</si>
  <si>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</si>
  <si>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</si>
  <si>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</si>
  <si>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</si>
  <si>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</si>
  <si>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</si>
  <si>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</si>
  <si>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</si>
  <si>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</si>
  <si>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</si>
  <si>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</si>
  <si>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</si>
  <si>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</si>
  <si>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</si>
  <si>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</si>
  <si>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</si>
  <si>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</si>
  <si>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</si>
  <si>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</si>
  <si>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</si>
  <si>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</si>
  <si>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</si>
  <si>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</si>
  <si>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</si>
  <si>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</si>
  <si>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</si>
  <si>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</si>
  <si>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</si>
  <si>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</si>
  <si>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</si>
  <si>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</si>
  <si>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</si>
  <si>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</si>
  <si>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</si>
  <si>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</si>
  <si>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</si>
  <si>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</si>
  <si>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</si>
  <si>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</si>
  <si>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</si>
  <si>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</si>
  <si>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</si>
  <si>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</si>
  <si>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</si>
  <si>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</si>
  <si>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</si>
  <si>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</si>
  <si>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</si>
  <si>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</si>
  <si>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</si>
  <si>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</si>
  <si>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</si>
  <si>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</si>
  <si>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</si>
  <si>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</si>
  <si>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</si>
  <si>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</si>
  <si>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</si>
  <si>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</si>
  <si>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</si>
  <si>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</si>
  <si>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</si>
  <si>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</si>
  <si>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</si>
  <si>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</si>
  <si>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</si>
  <si>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</si>
  <si>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</si>
  <si>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</si>
  <si>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</si>
  <si>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</si>
  <si>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</si>
  <si>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</si>
  <si>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</si>
  <si>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</si>
  <si>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</si>
  <si>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</si>
  <si>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</si>
  <si>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</si>
  <si>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</si>
  <si>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</si>
  <si>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</si>
  <si>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</si>
  <si>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</si>
  <si>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</si>
  <si>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</si>
  <si>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</si>
  <si>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</si>
  <si>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</si>
  <si>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</si>
  <si>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</si>
  <si>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</si>
  <si>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</si>
  <si>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</si>
  <si>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</si>
  <si>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</si>
  <si>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</si>
  <si>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อ.เมืองเชียงใหม่</t>
  </si>
  <si>
    <t>นายปฏิยุทธ์ ฟองแก้ว</t>
  </si>
  <si>
    <t>1-5601-00415-10-9</t>
  </si>
  <si>
    <t>จังหวัดเชียงใหม่</t>
  </si>
  <si>
    <t>นายบริสุทธิ์ มีบัณฑิต</t>
  </si>
  <si>
    <t>3-1601-00169-81-7</t>
  </si>
  <si>
    <t>นายอภิรัตน์ กุมารแก้ว</t>
  </si>
  <si>
    <t>3-5701-00825-59-1</t>
  </si>
  <si>
    <t>นางทิพรดา กุมารแก้ว</t>
  </si>
  <si>
    <t>3-5099-01153-28-0</t>
  </si>
  <si>
    <t>อ.ฝาง</t>
  </si>
  <si>
    <t>อ.เมืองเชียงราย</t>
  </si>
  <si>
    <t>2897(68) - รายงานผลสืบทรัพย์ ราย นายบริสุทธิ์ มีบัณฑิต สาขาบวกครกหลวง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</si>
</sst>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24</v>
          </cell>
          <cell r="E2054">
            <v>6</v>
          </cell>
          <cell r="F2054">
            <v>2568</v>
          </cell>
          <cell r="G2054">
            <v>800062188472</v>
          </cell>
          <cell r="H2054" t="str">
            <v>นางสาว</v>
          </cell>
          <cell r="I2054" t="str">
            <v>แพรวนภา</v>
          </cell>
          <cell r="J2054" t="str">
            <v>ภิระตา</v>
          </cell>
          <cell r="K2054" t="str">
            <v>3-5013-00337-65-6</v>
          </cell>
          <cell r="L2054" t="str">
            <v>สันกำแพง</v>
          </cell>
          <cell r="M2054" t="str">
            <v>เชียงใหม่ 3</v>
          </cell>
          <cell r="N2054">
            <v>8</v>
          </cell>
          <cell r="O2054" t="str">
            <v>สินเชื่อธนาคารประชาชน</v>
          </cell>
          <cell r="P2054" t="str">
            <v>1.บุคคลค้ำประกัน</v>
          </cell>
          <cell r="Q2054">
            <v>46188</v>
          </cell>
          <cell r="R2054">
            <v>17214.169999999998</v>
          </cell>
          <cell r="S2054" t="str">
            <v>แขวงเชียงใหม่</v>
          </cell>
          <cell r="T2054" t="str">
            <v>ผบE624</v>
          </cell>
          <cell r="U2054">
            <v>2568</v>
          </cell>
          <cell r="V2054" t="str">
            <v>ผบE3786</v>
          </cell>
          <cell r="W2054">
            <v>2568</v>
          </cell>
          <cell r="X2054">
            <v>28</v>
          </cell>
          <cell r="Y2054">
            <v>4</v>
          </cell>
          <cell r="Z2054">
            <v>2568</v>
          </cell>
          <cell r="BB2054" t="str">
            <v>คำสั่งสืบทรัพย์ 24/6/2568</v>
          </cell>
          <cell r="BL2054" t="str">
            <v>นางสาวแพรวนภา ภิระตา</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v>16</v>
          </cell>
          <cell r="BO388">
            <v>10</v>
          </cell>
          <cell r="BP388">
            <v>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v>2</v>
          </cell>
          <cell r="BO722">
            <v>7</v>
          </cell>
          <cell r="BP722">
            <v>2567</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t="str">
            <v/>
          </cell>
          <cell r="BO752" t="str">
            <v/>
          </cell>
          <cell r="BP752" t="str">
            <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t="str">
            <v/>
          </cell>
          <cell r="BO762" t="str">
            <v/>
          </cell>
          <cell r="BP762" t="str">
            <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t="str">
            <v/>
          </cell>
          <cell r="BO763" t="str">
            <v/>
          </cell>
          <cell r="BP763" t="str">
            <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t="str">
            <v/>
          </cell>
          <cell r="BO766" t="str">
            <v/>
          </cell>
          <cell r="BP766" t="str">
            <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t="str">
            <v/>
          </cell>
          <cell r="BO768" t="str">
            <v/>
          </cell>
          <cell r="BP768" t="str">
            <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t="str">
            <v/>
          </cell>
          <cell r="BO769" t="str">
            <v/>
          </cell>
          <cell r="BP769" t="str">
            <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t="str">
            <v/>
          </cell>
          <cell r="BO771" t="str">
            <v/>
          </cell>
          <cell r="BP771" t="str">
            <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t="str">
            <v/>
          </cell>
          <cell r="BO773" t="str">
            <v/>
          </cell>
          <cell r="BP773" t="str">
            <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t="str">
            <v/>
          </cell>
          <cell r="BO788" t="str">
            <v/>
          </cell>
          <cell r="BP788" t="str">
            <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t="str">
            <v/>
          </cell>
          <cell r="BO789" t="str">
            <v/>
          </cell>
          <cell r="BP789" t="str">
            <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t="str">
            <v/>
          </cell>
          <cell r="BO815" t="str">
            <v/>
          </cell>
          <cell r="BP815" t="str">
            <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t="str">
            <v/>
          </cell>
          <cell r="BO829" t="str">
            <v/>
          </cell>
          <cell r="BP829" t="str">
            <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t="str">
            <v/>
          </cell>
          <cell r="BO838" t="str">
            <v/>
          </cell>
          <cell r="BP838" t="str">
            <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t="str">
            <v/>
          </cell>
          <cell r="BO841" t="str">
            <v/>
          </cell>
          <cell r="BP841" t="str">
            <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t="str">
            <v/>
          </cell>
          <cell r="BO842" t="str">
            <v/>
          </cell>
          <cell r="BP842" t="str">
            <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t="str">
            <v/>
          </cell>
          <cell r="BO843" t="str">
            <v/>
          </cell>
          <cell r="BP843" t="str">
            <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t="str">
            <v/>
          </cell>
          <cell r="BO844" t="str">
            <v/>
          </cell>
          <cell r="BP844" t="str">
            <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t="str">
            <v/>
          </cell>
          <cell r="BO847" t="str">
            <v/>
          </cell>
          <cell r="BP847" t="str">
            <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t="str">
            <v/>
          </cell>
          <cell r="BO848" t="str">
            <v/>
          </cell>
          <cell r="BP848" t="str">
            <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t="str">
            <v/>
          </cell>
          <cell r="BO849" t="str">
            <v/>
          </cell>
          <cell r="BP849" t="str">
            <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t="str">
            <v/>
          </cell>
          <cell r="BO861" t="str">
            <v/>
          </cell>
          <cell r="BP861" t="str">
            <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t="str">
            <v/>
          </cell>
          <cell r="BO864" t="str">
            <v/>
          </cell>
          <cell r="BP864" t="str">
            <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t="str">
            <v/>
          </cell>
          <cell r="BO866" t="str">
            <v/>
          </cell>
          <cell r="BP866" t="str">
            <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t="str">
            <v/>
          </cell>
          <cell r="BO867" t="str">
            <v/>
          </cell>
          <cell r="BP867" t="str">
            <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t="str">
            <v/>
          </cell>
          <cell r="BO868" t="str">
            <v/>
          </cell>
          <cell r="BP868" t="str">
            <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945</v>
          </cell>
          <cell r="BM869">
            <v>0</v>
          </cell>
          <cell r="BN869" t="str">
            <v/>
          </cell>
          <cell r="BO869" t="str">
            <v/>
          </cell>
          <cell r="BP869" t="str">
            <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t="str">
            <v/>
          </cell>
          <cell r="BO870" t="str">
            <v/>
          </cell>
          <cell r="BP870" t="str">
            <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t="str">
            <v/>
          </cell>
          <cell r="BO876" t="str">
            <v/>
          </cell>
          <cell r="BP876" t="str">
            <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t="str">
            <v/>
          </cell>
          <cell r="BO897" t="str">
            <v/>
          </cell>
          <cell r="BP897" t="str">
            <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t="str">
            <v/>
          </cell>
          <cell r="BO898" t="str">
            <v/>
          </cell>
          <cell r="BP898" t="str">
            <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t="str">
            <v/>
          </cell>
          <cell r="BO899" t="str">
            <v/>
          </cell>
          <cell r="BP899" t="str">
            <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t="str">
            <v/>
          </cell>
          <cell r="BO915" t="str">
            <v/>
          </cell>
          <cell r="BP915" t="str">
            <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t="str">
            <v/>
          </cell>
          <cell r="BO916" t="str">
            <v/>
          </cell>
          <cell r="BP916" t="str">
            <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t="str">
            <v/>
          </cell>
          <cell r="BO917" t="str">
            <v/>
          </cell>
          <cell r="BP917" t="str">
            <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t="str">
            <v/>
          </cell>
          <cell r="BO938" t="str">
            <v/>
          </cell>
          <cell r="BP938" t="str">
            <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t="str">
            <v/>
          </cell>
          <cell r="BO980" t="str">
            <v/>
          </cell>
          <cell r="BP980" t="str">
            <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t="str">
            <v/>
          </cell>
          <cell r="BO981" t="str">
            <v/>
          </cell>
          <cell r="BP981" t="str">
            <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t="str">
            <v/>
          </cell>
          <cell r="BO997" t="str">
            <v/>
          </cell>
          <cell r="BP997" t="str">
            <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t="str">
            <v/>
          </cell>
          <cell r="BO998" t="str">
            <v/>
          </cell>
          <cell r="BP998" t="str">
            <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t="str">
            <v/>
          </cell>
          <cell r="BO999" t="str">
            <v/>
          </cell>
          <cell r="BP999" t="str">
            <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t="str">
            <v/>
          </cell>
          <cell r="BO1000" t="str">
            <v/>
          </cell>
          <cell r="BP1000" t="str">
            <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X1001" t="str">
            <v>1-5016-00071-59-1</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t="str">
            <v/>
          </cell>
          <cell r="BO1002" t="str">
            <v/>
          </cell>
          <cell r="BP1002" t="str">
            <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t="str">
            <v/>
          </cell>
          <cell r="BO1003" t="str">
            <v/>
          </cell>
          <cell r="BP1003" t="str">
            <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t="str">
            <v/>
          </cell>
          <cell r="BO1004" t="str">
            <v/>
          </cell>
          <cell r="BP1004" t="str">
            <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t="str">
            <v/>
          </cell>
          <cell r="BO1030" t="str">
            <v/>
          </cell>
          <cell r="BP1030" t="str">
            <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t="str">
            <v/>
          </cell>
          <cell r="BO1031" t="str">
            <v/>
          </cell>
          <cell r="BP1031" t="str">
            <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t="str">
            <v/>
          </cell>
          <cell r="BO1032" t="str">
            <v/>
          </cell>
          <cell r="BP1032" t="str">
            <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t="str">
            <v/>
          </cell>
          <cell r="BO1033" t="str">
            <v/>
          </cell>
          <cell r="BP1033" t="str">
            <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t="str">
            <v/>
          </cell>
          <cell r="BO1034" t="str">
            <v/>
          </cell>
          <cell r="BP1034" t="str">
            <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t="str">
            <v/>
          </cell>
          <cell r="BO1036" t="str">
            <v/>
          </cell>
          <cell r="BP1036" t="str">
            <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t="str">
            <v/>
          </cell>
          <cell r="BO1037" t="str">
            <v/>
          </cell>
          <cell r="BP1037" t="str">
            <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t="str">
            <v/>
          </cell>
          <cell r="BO1038" t="str">
            <v/>
          </cell>
          <cell r="BP1038" t="str">
            <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v>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t="str">
            <v/>
          </cell>
          <cell r="BO1050" t="str">
            <v/>
          </cell>
          <cell r="BP1050" t="str">
            <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t="str">
            <v/>
          </cell>
          <cell r="BO1060" t="str">
            <v/>
          </cell>
          <cell r="BP1060" t="str">
            <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t="str">
            <v/>
          </cell>
          <cell r="BO1061" t="str">
            <v/>
          </cell>
          <cell r="BP1061" t="str">
            <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t="str">
            <v/>
          </cell>
          <cell r="BO1063" t="str">
            <v/>
          </cell>
          <cell r="BP1063" t="str">
            <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t="str">
            <v/>
          </cell>
          <cell r="BO1065" t="str">
            <v/>
          </cell>
          <cell r="BP1065" t="str">
            <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t="str">
            <v/>
          </cell>
          <cell r="BO1099" t="str">
            <v/>
          </cell>
          <cell r="BP1099" t="str">
            <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t="str">
            <v/>
          </cell>
          <cell r="BO1100" t="str">
            <v/>
          </cell>
          <cell r="BP1100" t="str">
            <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t="str">
            <v/>
          </cell>
          <cell r="BO1103" t="str">
            <v/>
          </cell>
          <cell r="BP1103" t="str">
            <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t="str">
            <v/>
          </cell>
          <cell r="BO1109" t="str">
            <v/>
          </cell>
          <cell r="BP1109" t="str">
            <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t="str">
            <v/>
          </cell>
          <cell r="BO1110" t="str">
            <v/>
          </cell>
          <cell r="BP1110" t="str">
            <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t="str">
            <v/>
          </cell>
          <cell r="BO1111" t="str">
            <v/>
          </cell>
          <cell r="BP1111" t="str">
            <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t="str">
            <v/>
          </cell>
          <cell r="BO1129" t="str">
            <v/>
          </cell>
          <cell r="BP1129" t="str">
            <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t="str">
            <v/>
          </cell>
          <cell r="BO1130" t="str">
            <v/>
          </cell>
          <cell r="BP1130" t="str">
            <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t="str">
            <v/>
          </cell>
          <cell r="BO1143" t="str">
            <v/>
          </cell>
          <cell r="BP1143" t="str">
            <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T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T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t="str">
            <v/>
          </cell>
          <cell r="BO1159" t="str">
            <v/>
          </cell>
          <cell r="BP1159" t="str">
            <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t="str">
            <v/>
          </cell>
          <cell r="BO1162" t="str">
            <v/>
          </cell>
          <cell r="BP1162" t="str">
            <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T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t="str">
            <v/>
          </cell>
          <cell r="BO1163" t="str">
            <v/>
          </cell>
          <cell r="BP1163" t="str">
            <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T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t="str">
            <v/>
          </cell>
          <cell r="BO1164" t="str">
            <v/>
          </cell>
          <cell r="BP1164" t="str">
            <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T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t="str">
            <v/>
          </cell>
          <cell r="BO1165" t="str">
            <v/>
          </cell>
          <cell r="BP1165" t="str">
            <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T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T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T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T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T1170">
            <v>243902</v>
          </cell>
          <cell r="CU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T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T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T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t="str">
            <v/>
          </cell>
          <cell r="BO1180" t="str">
            <v/>
          </cell>
          <cell r="BP1180" t="str">
            <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t="str">
            <v/>
          </cell>
          <cell r="BO1186" t="str">
            <v/>
          </cell>
          <cell r="BP1186" t="str">
            <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T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t="str">
            <v/>
          </cell>
          <cell r="BO1187" t="str">
            <v/>
          </cell>
          <cell r="BP1187" t="str">
            <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T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t="str">
            <v/>
          </cell>
          <cell r="BO1188" t="str">
            <v/>
          </cell>
          <cell r="BP1188" t="str">
            <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T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t="str">
            <v/>
          </cell>
          <cell r="BO1189" t="str">
            <v/>
          </cell>
          <cell r="BP1189" t="str">
            <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T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t="str">
            <v/>
          </cell>
          <cell r="BO1190" t="str">
            <v/>
          </cell>
          <cell r="BP1190" t="str">
            <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T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T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T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T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T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T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T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T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T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T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T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t="str">
            <v/>
          </cell>
          <cell r="BO1216" t="str">
            <v/>
          </cell>
          <cell r="BP1216" t="str">
            <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T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t="str">
            <v/>
          </cell>
          <cell r="BO1217" t="str">
            <v/>
          </cell>
          <cell r="BP1217" t="str">
            <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T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T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T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T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T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T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T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T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T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t="str">
            <v/>
          </cell>
          <cell r="BO1229" t="str">
            <v/>
          </cell>
          <cell r="BP1229" t="str">
            <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T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T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T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T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T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T1241">
            <v>243902</v>
          </cell>
          <cell r="CU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T1242">
            <v>243902</v>
          </cell>
          <cell r="CU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T1243">
            <v>243902</v>
          </cell>
          <cell r="CU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T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T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T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T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T1252">
            <v>243910</v>
          </cell>
          <cell r="CU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T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T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T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T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T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T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T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T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T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V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T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T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T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T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T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T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T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T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T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V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T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T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T1324">
            <v>244031</v>
          </cell>
          <cell r="CU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T1325">
            <v>244031</v>
          </cell>
          <cell r="CU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T1326">
            <v>244036</v>
          </cell>
          <cell r="CU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T1327">
            <v>244036</v>
          </cell>
          <cell r="CU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T1328">
            <v>244036</v>
          </cell>
          <cell r="CU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T1329">
            <v>244036</v>
          </cell>
          <cell r="CU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T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T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T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V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U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U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B1364">
            <v>4</v>
          </cell>
          <cell r="CC1364" t="str">
            <v>นุสบา</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C1365" t="str">
            <v>ปฏิยุทธ์</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C1366" t="str">
            <v>ปฏิยุทธ์</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C1367" t="str">
            <v>ปฏิยุทธ์</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C1368" t="str">
            <v>ปฏิยุทธ์</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C1369" t="str">
            <v>ปฏิยุทธ์</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C1370" t="str">
            <v>ปฏิยุทธ์</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C1371" t="str">
            <v>ปฏิยุทธ์</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C1372" t="str">
            <v>ปฏิยุทธ์</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C1373" t="str">
            <v>ปฏิยุทธ์</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C1374" t="str">
            <v>ปฏิยุทธ์</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C1375" t="str">
            <v>ปฏิยุทธ์</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C1376" t="str">
            <v>ปฏิยุทธ์</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C1379" t="str">
            <v>ปฏิยุทธ์</v>
          </cell>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C1380" t="str">
            <v>ปฏิยุทธ์</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C1381" t="str">
            <v>ปฏิยุทธ์</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C1383" t="str">
            <v>ปฏิยุทธ์</v>
          </cell>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AA1385">
            <v>30</v>
          </cell>
          <cell r="AB1385">
            <v>1</v>
          </cell>
          <cell r="AC1385">
            <v>2560</v>
          </cell>
          <cell r="BB1385" t="str">
            <v>คำสั่งสืบทรัพย์ 23/5/2568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AA1386">
            <v>30</v>
          </cell>
          <cell r="AB1386">
            <v>1</v>
          </cell>
          <cell r="AC1386">
            <v>2568</v>
          </cell>
          <cell r="BB1386" t="str">
            <v>คำสั่งสืบทรัพย์ 20/5/2568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BB1387" t="str">
            <v>คำสั่งสืบทรัพย์ 20/5/2568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BB1388" t="str">
            <v>คำสั่งสืบทรัพย์ 20/5/2568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AA1389">
            <v>28</v>
          </cell>
          <cell r="AB1389">
            <v>4</v>
          </cell>
          <cell r="AC1389">
            <v>2568</v>
          </cell>
          <cell r="BB1389" t="str">
            <v>คำสั่งสืบทรัพย์ 20/5/2568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row>
        <row r="1390">
          <cell r="B1390">
            <v>2891</v>
          </cell>
          <cell r="C1390">
            <v>2036</v>
          </cell>
          <cell r="D1390">
            <v>30</v>
          </cell>
          <cell r="E1390">
            <v>5</v>
          </cell>
          <cell r="F1390">
            <v>2568</v>
          </cell>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AA1390">
            <v>23</v>
          </cell>
          <cell r="AB1390">
            <v>11</v>
          </cell>
          <cell r="AC1390">
            <v>2558</v>
          </cell>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AA1394">
            <v>15</v>
          </cell>
          <cell r="AB1394">
            <v>5</v>
          </cell>
          <cell r="AC1394">
            <v>2566</v>
          </cell>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AA1395">
            <v>30</v>
          </cell>
          <cell r="AB1395">
            <v>1</v>
          </cell>
          <cell r="AC1395">
            <v>2561</v>
          </cell>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AA1396">
            <v>16</v>
          </cell>
          <cell r="AB1396">
            <v>6</v>
          </cell>
          <cell r="AC1396">
            <v>2568</v>
          </cell>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row>
        <row r="1397">
          <cell r="B1397">
            <v>2898</v>
          </cell>
          <cell r="C1397">
            <v>2043</v>
          </cell>
          <cell r="D1397">
            <v>24</v>
          </cell>
          <cell r="E1397">
            <v>6</v>
          </cell>
          <cell r="F1397">
            <v>2568</v>
          </cell>
          <cell r="G1397">
            <v>800062188472</v>
          </cell>
          <cell r="H1397" t="str">
            <v>นางสาว</v>
          </cell>
          <cell r="I1397" t="str">
            <v>แพรวนภา</v>
          </cell>
          <cell r="J1397" t="str">
            <v>ภิระตา</v>
          </cell>
          <cell r="K1397" t="str">
            <v>3-5013-00337-65-6</v>
          </cell>
          <cell r="L1397" t="str">
            <v>สันกำแพง</v>
          </cell>
          <cell r="M1397" t="str">
            <v>เชียงใหม่ 3</v>
          </cell>
          <cell r="N1397">
            <v>8</v>
          </cell>
          <cell r="O1397" t="str">
            <v>สินเชื่อธนาคารประชาชน</v>
          </cell>
          <cell r="P1397" t="str">
            <v>1.บุคคลค้ำประกัน</v>
          </cell>
          <cell r="Q1397">
            <v>46188</v>
          </cell>
          <cell r="R1397">
            <v>17214.169999999998</v>
          </cell>
          <cell r="S1397" t="str">
            <v>แขวงเชียงใหม่</v>
          </cell>
          <cell r="T1397" t="str">
            <v>ผบE624</v>
          </cell>
          <cell r="U1397">
            <v>2568</v>
          </cell>
          <cell r="V1397" t="str">
            <v>ผบE3786</v>
          </cell>
          <cell r="W1397">
            <v>2568</v>
          </cell>
          <cell r="X1397">
            <v>28</v>
          </cell>
          <cell r="Y1397">
            <v>4</v>
          </cell>
          <cell r="Z1397">
            <v>2568</v>
          </cell>
          <cell r="BB1397" t="str">
            <v>คำสั่งสืบทรัพย์ 24/6/2568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นางสาวแพรวนภา ภิระตา</v>
          </cell>
          <cell r="BU1397">
            <v>888167010402</v>
          </cell>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A4" workbookViewId="0">
      <selection activeCell="B14" sqref="B14"/>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2897</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นายบริสุทธิ์ มีบัณฑิต</v>
      </c>
      <c r="C2" s="175" t="s">
        <v>73</v>
      </c>
      <c r="D2" s="145" t="str">
        <f t="array" ref="D2">_xlfn.IFS(I1&lt;850,VLOOKUP(I1,[1]บังคับคดี!$B:$ZZ,10,0),AND(I1&gt;=850,I1&lt;1435),VLOOKUP(I1,'[1]บังคับคดีใหม่ ปี2563-2564'!$B:$ZZ,11,0),I1&gt;=1435,VLOOKUP(I1,'[1]สืบทรัพย์ ปี 2564-25666'!$B:$ZZ,11,0))</f>
        <v>บวกครกหลวง</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สินเชื่อสวัสดิการ</v>
      </c>
      <c r="C3" s="175" t="s">
        <v>208</v>
      </c>
      <c r="D3" s="147">
        <f t="array" ref="D3">_xlfn.IFS(I1&lt;850,VLOOKUP(I1,[1]บังคับคดี!$B:$ZZ,59,0),AND(I1&gt;=850,I1&lt;1435),VLOOKUP(I1,'[1]บังคับคดีใหม่ ปี2563-2564'!$B:$ZZ,64,0),I1&gt;=1435,VLOOKUP(I1,'[1]สืบทรัพย์ ปี 2564-25666'!$B:$ZZ,72,0))</f>
        <v>888167010408</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800022878071</v>
      </c>
      <c r="C4" s="176" t="s">
        <v>262</v>
      </c>
      <c r="D4" s="213">
        <v>243843</v>
      </c>
      <c r="E4" s="216" t="s">
        <v>335</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ผบE187/2568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0/0</v>
      </c>
      <c r="I5" s="157" t="s">
        <v>255</v>
      </c>
      <c r="J5" s="157"/>
      <c r="K5" s="157"/>
      <c r="L5" s="157"/>
      <c r="M5" s="157"/>
    </row>
    <row r="6" spans="1:25">
      <c r="A6" s="153" t="s">
        <v>336</v>
      </c>
      <c r="B6" s="171">
        <v>578109.93999999994</v>
      </c>
      <c r="C6" s="219" t="s">
        <v>344</v>
      </c>
      <c r="D6" s="148">
        <v>244170</v>
      </c>
    </row>
    <row r="7" spans="1:25">
      <c r="A7" s="153"/>
      <c r="B7" s="184"/>
      <c r="D7" s="185"/>
    </row>
    <row r="8" spans="1:25">
      <c r="A8" s="153" t="s">
        <v>275</v>
      </c>
      <c r="B8" s="145" t="s">
        <v>361</v>
      </c>
      <c r="C8" s="175" t="s">
        <v>313</v>
      </c>
      <c r="D8" s="145">
        <v>28</v>
      </c>
      <c r="E8" s="175" t="s">
        <v>276</v>
      </c>
      <c r="F8" s="186" t="s">
        <v>362</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345</v>
      </c>
      <c r="C11" s="177" t="s">
        <v>230</v>
      </c>
      <c r="D11" s="177" t="s">
        <v>355</v>
      </c>
      <c r="E11" s="177" t="s">
        <v>357</v>
      </c>
      <c r="F11" s="224" t="s">
        <v>349</v>
      </c>
      <c r="G11" s="177" t="s">
        <v>356</v>
      </c>
      <c r="H11" s="177" t="s">
        <v>350</v>
      </c>
      <c r="I11" s="177" t="s">
        <v>351</v>
      </c>
      <c r="J11" s="177" t="s">
        <v>347</v>
      </c>
      <c r="K11" s="177" t="s">
        <v>352</v>
      </c>
      <c r="L11" s="177" t="s">
        <v>358</v>
      </c>
      <c r="M11" s="177" t="s">
        <v>359</v>
      </c>
      <c r="N11" s="177" t="s">
        <v>346</v>
      </c>
      <c r="O11" s="177" t="s">
        <v>353</v>
      </c>
      <c r="P11" s="177" t="s">
        <v>348</v>
      </c>
      <c r="Q11" s="177" t="s">
        <v>354</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364</v>
      </c>
      <c r="C12" s="197" t="s">
        <v>365</v>
      </c>
      <c r="D12" s="232"/>
      <c r="E12" s="197" t="s">
        <v>370</v>
      </c>
      <c r="F12" s="232"/>
      <c r="G12" s="197" t="s">
        <v>360</v>
      </c>
      <c r="H12" s="232"/>
      <c r="I12" s="197" t="s">
        <v>360</v>
      </c>
      <c r="J12" s="232"/>
      <c r="K12" s="197"/>
      <c r="L12" s="232"/>
      <c r="M12" s="197" t="s">
        <v>152</v>
      </c>
      <c r="N12" s="232"/>
      <c r="O12" s="197" t="s">
        <v>360</v>
      </c>
      <c r="P12" s="232"/>
      <c r="Q12" s="197" t="s">
        <v>360</v>
      </c>
      <c r="R12" s="152"/>
      <c r="S12" s="158"/>
      <c r="T12" s="169"/>
      <c r="U12" s="152"/>
      <c r="W12" s="252" t="s">
        <v>240</v>
      </c>
      <c r="X12" s="252"/>
      <c r="Y12" s="252"/>
    </row>
    <row r="13" spans="1:25" s="151" customFormat="1">
      <c r="A13" s="165" t="str">
        <f>IF(B14="","คู่สมรส","คู่สมรสจำเลยที่ 1")</f>
        <v>คู่สมรสจำเลยที่ 1</v>
      </c>
      <c r="B13" s="158" t="s">
        <v>152</v>
      </c>
      <c r="C13" s="197"/>
      <c r="D13" s="232"/>
      <c r="E13" s="197"/>
      <c r="F13" s="232"/>
      <c r="G13" s="197"/>
      <c r="H13" s="232"/>
      <c r="I13" s="197"/>
      <c r="J13" s="232"/>
      <c r="K13" s="197"/>
      <c r="L13" s="232"/>
      <c r="M13" s="197"/>
      <c r="N13" s="232"/>
      <c r="O13" s="197"/>
      <c r="P13" s="232"/>
      <c r="Q13" s="197"/>
      <c r="R13" s="152"/>
      <c r="S13" s="158"/>
      <c r="T13" s="169"/>
      <c r="U13" s="152"/>
      <c r="W13" s="252"/>
      <c r="X13" s="252"/>
      <c r="Y13" s="252"/>
    </row>
    <row r="14" spans="1:25" s="151" customFormat="1">
      <c r="A14" s="165" t="s">
        <v>212</v>
      </c>
      <c r="B14" s="158" t="s">
        <v>366</v>
      </c>
      <c r="C14" s="197" t="s">
        <v>367</v>
      </c>
      <c r="D14" s="232"/>
      <c r="E14" s="197" t="s">
        <v>360</v>
      </c>
      <c r="F14" s="232"/>
      <c r="G14" s="197" t="s">
        <v>371</v>
      </c>
      <c r="H14" s="232"/>
      <c r="I14" s="197" t="s">
        <v>360</v>
      </c>
      <c r="J14" s="232"/>
      <c r="K14" s="197" t="s">
        <v>360</v>
      </c>
      <c r="L14" s="232"/>
      <c r="M14" s="197"/>
      <c r="N14" s="232"/>
      <c r="O14" s="197" t="s">
        <v>360</v>
      </c>
      <c r="P14" s="232"/>
      <c r="Q14" s="197" t="s">
        <v>360</v>
      </c>
      <c r="R14" s="152"/>
      <c r="S14" s="158"/>
      <c r="T14" s="169"/>
      <c r="U14" s="152"/>
      <c r="W14" s="166" t="s">
        <v>246</v>
      </c>
      <c r="X14" s="166"/>
      <c r="Y14" s="166"/>
    </row>
    <row r="15" spans="1:25" s="151" customFormat="1">
      <c r="A15" s="165" t="s">
        <v>214</v>
      </c>
      <c r="B15" s="158" t="s">
        <v>368</v>
      </c>
      <c r="C15" s="197" t="s">
        <v>369</v>
      </c>
      <c r="D15" s="232"/>
      <c r="E15" s="197"/>
      <c r="F15" s="232"/>
      <c r="G15" s="197" t="s">
        <v>360</v>
      </c>
      <c r="H15" s="232"/>
      <c r="I15" s="197"/>
      <c r="J15" s="232"/>
      <c r="K15" s="197"/>
      <c r="L15" s="232"/>
      <c r="M15" s="197"/>
      <c r="N15" s="232"/>
      <c r="O15" s="197" t="s">
        <v>360</v>
      </c>
      <c r="P15" s="232"/>
      <c r="Q15" s="197"/>
      <c r="R15" s="152"/>
      <c r="S15" s="158"/>
      <c r="T15" s="169"/>
      <c r="U15" s="152"/>
      <c r="W15" s="166" t="s">
        <v>247</v>
      </c>
      <c r="X15" s="166"/>
      <c r="Y15" s="166"/>
    </row>
    <row r="16" spans="1:25" s="151" customFormat="1">
      <c r="A16" s="165" t="s">
        <v>213</v>
      </c>
      <c r="B16" s="158"/>
      <c r="C16" s="197"/>
      <c r="D16" s="232"/>
      <c r="E16" s="197"/>
      <c r="F16" s="232"/>
      <c r="G16" s="197"/>
      <c r="H16" s="232"/>
      <c r="I16" s="197"/>
      <c r="J16" s="232"/>
      <c r="K16" s="197"/>
      <c r="L16" s="232"/>
      <c r="M16" s="197"/>
      <c r="N16" s="232"/>
      <c r="O16" s="197"/>
      <c r="P16" s="232"/>
      <c r="Q16" s="197"/>
      <c r="R16" s="152"/>
      <c r="S16" s="158"/>
      <c r="T16" s="169"/>
      <c r="U16" s="152"/>
      <c r="W16" s="166" t="s">
        <v>337</v>
      </c>
      <c r="X16" s="166"/>
      <c r="Y16" s="166"/>
    </row>
    <row r="17" spans="1:26" s="151" customFormat="1">
      <c r="A17" s="165" t="s">
        <v>215</v>
      </c>
      <c r="B17" s="158"/>
      <c r="C17" s="197"/>
      <c r="D17" s="232"/>
      <c r="E17" s="197"/>
      <c r="F17" s="232"/>
      <c r="G17" s="197"/>
      <c r="H17" s="232"/>
      <c r="I17" s="197"/>
      <c r="J17" s="232"/>
      <c r="K17" s="197"/>
      <c r="L17" s="232"/>
      <c r="M17" s="197"/>
      <c r="N17" s="232"/>
      <c r="O17" s="197"/>
      <c r="P17" s="232"/>
      <c r="Q17" s="197"/>
      <c r="R17" s="152"/>
      <c r="S17" s="158"/>
      <c r="T17" s="169"/>
      <c r="U17" s="152"/>
      <c r="W17" s="166" t="s">
        <v>338</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339</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340</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2897 - รายงานผลสืบทรัพย์ ราย นายบริสุทธิ์ มีบัณฑิต สาขาบวกครกหลวง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tabSelected="1" view="pageBreakPreview" zoomScaleNormal="100" zoomScaleSheetLayoutView="100" workbookViewId="0">
      <selection activeCell="AK20" sqref="AK20"/>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5 กรกฎาคม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59" t="str">
        <f>Sheet1!B2</f>
        <v>นายบริสุทธิ์ มีบัณฑิต</v>
      </c>
      <c r="F4" s="259"/>
      <c r="G4" s="259"/>
      <c r="H4" s="259"/>
      <c r="I4" s="259"/>
      <c r="J4" s="259"/>
      <c r="K4" s="259"/>
      <c r="L4" s="259"/>
      <c r="M4" s="259"/>
      <c r="N4" s="259"/>
      <c r="O4" s="259"/>
      <c r="P4" s="259"/>
      <c r="Q4" s="259"/>
      <c r="R4" s="259"/>
      <c r="S4" s="259"/>
      <c r="T4" s="259"/>
      <c r="U4" s="258" t="s">
        <v>73</v>
      </c>
      <c r="V4" s="258"/>
      <c r="W4" s="259" t="str">
        <f>Sheet1!D2</f>
        <v>บวกครกหลวง</v>
      </c>
      <c r="X4" s="259"/>
      <c r="Y4" s="259"/>
      <c r="Z4" s="259"/>
      <c r="AA4" s="259"/>
      <c r="AB4" s="259"/>
      <c r="AC4" s="259"/>
      <c r="AD4" s="259"/>
      <c r="AE4" s="259"/>
      <c r="AF4" s="259"/>
      <c r="AG4" s="259"/>
      <c r="AH4" s="259"/>
      <c r="AI4" s="259"/>
      <c r="AJ4" s="259"/>
      <c r="AK4" s="138"/>
      <c r="AL4" s="180" t="s">
        <v>259</v>
      </c>
      <c r="AM4" s="179" t="s">
        <v>372</v>
      </c>
      <c r="AO4" s="161" t="s">
        <v>239</v>
      </c>
      <c r="AP4" s="138"/>
      <c r="AQ4" s="138"/>
    </row>
    <row r="5" spans="1:43">
      <c r="A5" s="19" t="s">
        <v>206</v>
      </c>
      <c r="B5" s="137"/>
      <c r="D5" s="260" t="str">
        <f>Sheet1!B3</f>
        <v>สินเชื่อสวัสดิการ</v>
      </c>
      <c r="E5" s="260"/>
      <c r="F5" s="260"/>
      <c r="G5" s="260"/>
      <c r="H5" s="260"/>
      <c r="I5" s="260"/>
      <c r="J5" s="260"/>
      <c r="K5" s="260"/>
      <c r="L5" s="260"/>
      <c r="M5" s="260"/>
      <c r="N5" s="260"/>
      <c r="O5" s="260"/>
      <c r="P5" s="260"/>
      <c r="Q5" s="260"/>
      <c r="R5" s="260"/>
      <c r="S5" s="258" t="s">
        <v>208</v>
      </c>
      <c r="T5" s="258"/>
      <c r="U5" s="258"/>
      <c r="V5" s="258"/>
      <c r="W5" s="257">
        <f>IF(OR(Sheet1!D3=0,Sheet1!D3="-"),"-",Sheet1!D3)</f>
        <v>888167010408</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2897(68) - รายงานผลสืบทรัพย์ ราย นายบริสุทธิ์ มีบัณฑิต สาขาบวกครกหลวง (สืบรอบที่ 1) - ไม่พบทรัพย์</v>
      </c>
      <c r="AM5" s="138"/>
      <c r="AO5" s="162" t="s">
        <v>256</v>
      </c>
      <c r="AP5" s="138"/>
      <c r="AQ5" s="138"/>
    </row>
    <row r="6" spans="1:43">
      <c r="A6" s="19" t="s">
        <v>207</v>
      </c>
      <c r="B6" s="137"/>
      <c r="F6" s="264">
        <f>Sheet1!B4</f>
        <v>800022878071</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341</v>
      </c>
      <c r="AO6" s="162" t="s">
        <v>248</v>
      </c>
      <c r="AP6" s="138"/>
      <c r="AQ6" s="138"/>
    </row>
    <row r="7" spans="1:43">
      <c r="A7" s="19" t="s">
        <v>63</v>
      </c>
      <c r="B7" s="137"/>
      <c r="C7" s="260" t="str">
        <f>Sheet1!B5</f>
        <v>จังหวัดเชียงใหม่</v>
      </c>
      <c r="D7" s="260"/>
      <c r="E7" s="260"/>
      <c r="F7" s="260"/>
      <c r="G7" s="260"/>
      <c r="H7" s="260"/>
      <c r="I7" s="260"/>
      <c r="J7" s="260"/>
      <c r="K7" s="278" t="s">
        <v>209</v>
      </c>
      <c r="L7" s="278"/>
      <c r="M7" s="278"/>
      <c r="N7" s="278"/>
      <c r="O7" s="278"/>
      <c r="P7" s="278"/>
      <c r="Q7" s="261" t="str">
        <f>Sheet1!D5</f>
        <v>ผบE187/2568</v>
      </c>
      <c r="R7" s="261"/>
      <c r="S7" s="261"/>
      <c r="T7" s="261"/>
      <c r="U7" s="261"/>
      <c r="V7" s="261"/>
      <c r="W7" s="261"/>
      <c r="X7" s="277" t="s">
        <v>210</v>
      </c>
      <c r="Y7" s="277"/>
      <c r="Z7" s="277"/>
      <c r="AA7" s="277"/>
      <c r="AB7" s="277"/>
      <c r="AC7" s="277"/>
      <c r="AD7" s="261" t="str">
        <f>Sheet1!F5</f>
        <v>0/0</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นายบริสุทธิ์ มีบัณฑิต</v>
      </c>
      <c r="G9" s="262"/>
      <c r="H9" s="262"/>
      <c r="I9" s="262"/>
      <c r="J9" s="262"/>
      <c r="K9" s="262"/>
      <c r="L9" s="262"/>
      <c r="M9" s="262"/>
      <c r="N9" s="262"/>
      <c r="O9" s="262"/>
      <c r="P9" s="262"/>
      <c r="Q9" s="262"/>
      <c r="R9" s="262"/>
      <c r="S9" s="2" t="str">
        <f>Sheet1!A13</f>
        <v>คู่สมรสจำเลยที่ 1</v>
      </c>
      <c r="Y9" s="263" t="str">
        <f>Sheet1!B13</f>
        <v>-</v>
      </c>
      <c r="Z9" s="263"/>
      <c r="AA9" s="263"/>
      <c r="AB9" s="263"/>
      <c r="AC9" s="263"/>
      <c r="AD9" s="263"/>
      <c r="AE9" s="263"/>
      <c r="AF9" s="263"/>
      <c r="AG9" s="263"/>
      <c r="AH9" s="263"/>
      <c r="AI9" s="263"/>
      <c r="AJ9" s="263"/>
      <c r="AK9" s="138"/>
      <c r="AN9" s="138"/>
      <c r="AO9" s="163" t="s">
        <v>233</v>
      </c>
      <c r="AP9" s="138"/>
      <c r="AQ9" s="138"/>
    </row>
    <row r="10" spans="1:43">
      <c r="A10" s="19"/>
      <c r="B10" s="2" t="s">
        <v>212</v>
      </c>
      <c r="F10" s="262" t="str">
        <f>Sheet1!B14</f>
        <v>นายอภิรัตน์ กุมารแก้ว</v>
      </c>
      <c r="G10" s="262"/>
      <c r="H10" s="262"/>
      <c r="I10" s="262"/>
      <c r="J10" s="262"/>
      <c r="K10" s="262"/>
      <c r="L10" s="262"/>
      <c r="M10" s="262"/>
      <c r="N10" s="262"/>
      <c r="O10" s="262"/>
      <c r="P10" s="262"/>
      <c r="Q10" s="262"/>
      <c r="R10" s="262"/>
      <c r="S10" s="2" t="s">
        <v>214</v>
      </c>
      <c r="Y10" s="263" t="str">
        <f>Sheet1!B15</f>
        <v>นางทิพรดา กุมารแก้ว</v>
      </c>
      <c r="Z10" s="263"/>
      <c r="AA10" s="263"/>
      <c r="AB10" s="263"/>
      <c r="AC10" s="263"/>
      <c r="AD10" s="263"/>
      <c r="AE10" s="263"/>
      <c r="AF10" s="263"/>
      <c r="AG10" s="263"/>
      <c r="AH10" s="263"/>
      <c r="AI10" s="263"/>
      <c r="AJ10" s="263"/>
      <c r="AK10" s="138"/>
      <c r="AN10" s="138"/>
      <c r="AO10" s="164" t="s">
        <v>234</v>
      </c>
      <c r="AP10" s="138"/>
      <c r="AQ10" s="138"/>
    </row>
    <row r="11" spans="1:43" hidden="1">
      <c r="A11" s="19"/>
      <c r="B11" s="2" t="s">
        <v>213</v>
      </c>
      <c r="F11" s="262">
        <f>Sheet1!B16</f>
        <v>0</v>
      </c>
      <c r="G11" s="262"/>
      <c r="H11" s="262"/>
      <c r="I11" s="262"/>
      <c r="J11" s="262"/>
      <c r="K11" s="262"/>
      <c r="L11" s="262"/>
      <c r="M11" s="262"/>
      <c r="N11" s="262"/>
      <c r="O11" s="262"/>
      <c r="P11" s="262"/>
      <c r="Q11" s="262"/>
      <c r="R11" s="262"/>
      <c r="S11" s="2" t="s">
        <v>215</v>
      </c>
      <c r="Y11" s="263">
        <f>Sheet1!B17</f>
        <v>0</v>
      </c>
      <c r="Z11" s="263"/>
      <c r="AA11" s="263"/>
      <c r="AB11" s="263"/>
      <c r="AC11" s="263"/>
      <c r="AD11" s="263"/>
      <c r="AE11" s="263"/>
      <c r="AF11" s="263"/>
      <c r="AG11" s="263"/>
      <c r="AH11" s="263"/>
      <c r="AI11" s="263"/>
      <c r="AJ11" s="263"/>
      <c r="AK11" s="138"/>
      <c r="AL11" s="138"/>
      <c r="AM11" s="138"/>
      <c r="AN11" s="138"/>
      <c r="AO11" s="164" t="s">
        <v>235</v>
      </c>
      <c r="AP11" s="138"/>
      <c r="AQ11" s="138"/>
    </row>
    <row r="12" spans="1:43" hidden="1">
      <c r="A12" s="19"/>
      <c r="B12" s="2" t="s">
        <v>216</v>
      </c>
      <c r="F12" s="262">
        <f>Sheet1!B18</f>
        <v>0</v>
      </c>
      <c r="G12" s="262"/>
      <c r="H12" s="262"/>
      <c r="I12" s="262"/>
      <c r="J12" s="262"/>
      <c r="K12" s="262"/>
      <c r="L12" s="262"/>
      <c r="M12" s="262"/>
      <c r="N12" s="262"/>
      <c r="O12" s="262"/>
      <c r="P12" s="262"/>
      <c r="Q12" s="262"/>
      <c r="R12" s="262"/>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62">
        <f>Sheet1!B20</f>
        <v>0</v>
      </c>
      <c r="G13" s="262"/>
      <c r="H13" s="262"/>
      <c r="I13" s="262"/>
      <c r="J13" s="262"/>
      <c r="K13" s="262"/>
      <c r="L13" s="262"/>
      <c r="M13" s="262"/>
      <c r="N13" s="262"/>
      <c r="O13" s="262"/>
      <c r="P13" s="262"/>
      <c r="Q13" s="262"/>
      <c r="R13" s="262"/>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62">
        <f>Sheet1!B22</f>
        <v>0</v>
      </c>
      <c r="G14" s="262"/>
      <c r="H14" s="262"/>
      <c r="I14" s="262"/>
      <c r="J14" s="262"/>
      <c r="K14" s="262"/>
      <c r="L14" s="262"/>
      <c r="M14" s="262"/>
      <c r="N14" s="262"/>
      <c r="O14" s="262"/>
      <c r="P14" s="262"/>
      <c r="Q14" s="262"/>
      <c r="R14" s="262"/>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62">
        <f>Sheet1!B24</f>
        <v>0</v>
      </c>
      <c r="G15" s="262"/>
      <c r="H15" s="262"/>
      <c r="I15" s="262"/>
      <c r="J15" s="262"/>
      <c r="K15" s="262"/>
      <c r="L15" s="262"/>
      <c r="M15" s="262"/>
      <c r="N15" s="262"/>
      <c r="O15" s="262"/>
      <c r="P15" s="262"/>
      <c r="Q15" s="262"/>
      <c r="R15" s="262"/>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62">
        <f>Sheet1!B26</f>
        <v>0</v>
      </c>
      <c r="G16" s="262"/>
      <c r="H16" s="262"/>
      <c r="I16" s="262"/>
      <c r="J16" s="262"/>
      <c r="K16" s="262"/>
      <c r="L16" s="262"/>
      <c r="M16" s="262"/>
      <c r="N16" s="262"/>
      <c r="O16" s="262"/>
      <c r="P16" s="262"/>
      <c r="Q16" s="262"/>
      <c r="R16" s="262"/>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62">
        <f>Sheet1!B28</f>
        <v>0</v>
      </c>
      <c r="G17" s="262"/>
      <c r="H17" s="262"/>
      <c r="I17" s="262"/>
      <c r="J17" s="262"/>
      <c r="K17" s="262"/>
      <c r="L17" s="262"/>
      <c r="M17" s="262"/>
      <c r="N17" s="262"/>
      <c r="O17" s="262"/>
      <c r="P17" s="262"/>
      <c r="Q17" s="262"/>
      <c r="R17" s="262"/>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62">
        <f>Sheet1!B30</f>
        <v>0</v>
      </c>
      <c r="G18" s="262"/>
      <c r="H18" s="262"/>
      <c r="I18" s="262"/>
      <c r="J18" s="262"/>
      <c r="K18" s="262"/>
      <c r="L18" s="262"/>
      <c r="M18" s="262"/>
      <c r="N18" s="262"/>
      <c r="O18" s="262"/>
      <c r="P18" s="262"/>
      <c r="Q18" s="262"/>
      <c r="R18" s="262"/>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261</v>
      </c>
      <c r="H20" s="255"/>
      <c r="I20" s="255"/>
      <c r="J20" s="255"/>
      <c r="K20" s="255"/>
      <c r="L20" s="255"/>
      <c r="M20" s="255"/>
      <c r="N20" s="255"/>
      <c r="O20" s="255"/>
      <c r="P20" s="255"/>
      <c r="Q20" s="255"/>
      <c r="R20" s="255"/>
      <c r="S20" s="255"/>
      <c r="T20" s="255" t="s">
        <v>261</v>
      </c>
      <c r="U20" s="255"/>
      <c r="V20" s="255"/>
      <c r="W20" s="255"/>
      <c r="X20" s="266" t="s">
        <v>232</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อ.ฝาง
- ณ ภูมิลำเนาปัจจุบัน : อ.เมืองเชียงใหม่
- ขณะทำสัญญา : อ.เมืองเชียงใหม่
- ที่จดทะเบียนสมรส : -
- ที่จดทะเบียนหย่า : -
- สถานที่ทำสัญญา : อ.เมืองเชียงใหม่
- ตามคำขอกู้ : อ.เมืองเชียงใหม่</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
-
ไม่พบ
ไม่พบ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260</v>
      </c>
      <c r="H22" s="275"/>
      <c r="I22" s="275"/>
      <c r="J22" s="275"/>
      <c r="K22" s="275"/>
      <c r="L22" s="275"/>
      <c r="M22" s="275"/>
      <c r="N22" s="275"/>
      <c r="O22" s="275"/>
      <c r="P22" s="275"/>
      <c r="Q22" s="275"/>
      <c r="R22" s="275"/>
      <c r="S22" s="275"/>
      <c r="T22" s="226"/>
      <c r="U22" s="253" t="str">
        <f>IF(Sheet1!U12="พบ","R","£")</f>
        <v>£</v>
      </c>
      <c r="V22" s="253"/>
      <c r="W22" s="228" t="s">
        <v>238</v>
      </c>
      <c r="X22" s="227"/>
      <c r="Y22" s="227"/>
      <c r="Z22" s="229"/>
      <c r="AA22" s="227"/>
      <c r="AB22" s="253" t="str">
        <f>IF(Sheet1!U12="ไม่พบ","R","£")</f>
        <v>£</v>
      </c>
      <c r="AC22" s="253"/>
      <c r="AD22" s="228" t="s">
        <v>237</v>
      </c>
      <c r="AE22" s="227"/>
      <c r="AF22" s="227"/>
      <c r="AG22" s="227"/>
      <c r="AH22" s="227"/>
      <c r="AI22" s="227"/>
      <c r="AJ22" s="230"/>
      <c r="AK22" s="138"/>
      <c r="AL22" s="138"/>
      <c r="AM22" s="138"/>
      <c r="AN22" s="138"/>
      <c r="AO22" s="138"/>
      <c r="AP22" s="223"/>
      <c r="AQ22" s="138"/>
    </row>
    <row r="23" spans="1:43" ht="151.5" hidden="1" customHeight="1">
      <c r="A23" s="256" t="str">
        <f>IF(OR(Y9=0,Y9="-"),"ซ่อนช่อง",S9)</f>
        <v>ซ่อนช่อง</v>
      </c>
      <c r="B23" s="256"/>
      <c r="C23" s="256"/>
      <c r="D23" s="256"/>
      <c r="E23" s="256"/>
      <c r="F23" s="256"/>
      <c r="G23" s="272"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73"/>
      <c r="I23" s="273"/>
      <c r="J23" s="273"/>
      <c r="K23" s="273"/>
      <c r="L23" s="273"/>
      <c r="M23" s="273"/>
      <c r="N23" s="273"/>
      <c r="O23" s="273"/>
      <c r="P23" s="273"/>
      <c r="Q23" s="273"/>
      <c r="R23" s="273"/>
      <c r="S23" s="274"/>
      <c r="T23" s="276"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76"/>
      <c r="V23" s="276"/>
      <c r="W23" s="276"/>
      <c r="X23" s="269" t="e">
        <f>CONCATENATE(CHAR(10),IF(OR(VLOOKUP(A23,Table1[#All],18,0)="ไม่พบ",VLOOKUP(A23,Table1[#All],18,0)="-"),"-",VLOOKUP(A23,Table1[#All],19,0)))</f>
        <v>#N/A</v>
      </c>
      <c r="Y23" s="270"/>
      <c r="Z23" s="270"/>
      <c r="AA23" s="270"/>
      <c r="AB23" s="270"/>
      <c r="AC23" s="270"/>
      <c r="AD23" s="270"/>
      <c r="AE23" s="270"/>
      <c r="AF23" s="270"/>
      <c r="AG23" s="270"/>
      <c r="AH23" s="270"/>
      <c r="AI23" s="270"/>
      <c r="AJ23" s="271"/>
      <c r="AK23" s="138"/>
      <c r="AL23" s="225"/>
      <c r="AM23" s="138"/>
      <c r="AN23" s="231"/>
      <c r="AO23" s="138"/>
      <c r="AP23" s="138"/>
      <c r="AQ23" s="138"/>
    </row>
    <row r="24" spans="1:43" ht="21.75" hidden="1" customHeight="1">
      <c r="A24" s="256"/>
      <c r="B24" s="256"/>
      <c r="C24" s="256"/>
      <c r="D24" s="256"/>
      <c r="E24" s="256"/>
      <c r="F24" s="256"/>
      <c r="G24" s="275" t="s">
        <v>260</v>
      </c>
      <c r="H24" s="275"/>
      <c r="I24" s="275"/>
      <c r="J24" s="275"/>
      <c r="K24" s="275"/>
      <c r="L24" s="275"/>
      <c r="M24" s="275"/>
      <c r="N24" s="275"/>
      <c r="O24" s="275"/>
      <c r="P24" s="275"/>
      <c r="Q24" s="275"/>
      <c r="R24" s="275"/>
      <c r="S24" s="275"/>
      <c r="T24" s="226"/>
      <c r="U24" s="253" t="str">
        <f>IF(Sheet1!U14="พบ","R","£")</f>
        <v>£</v>
      </c>
      <c r="V24" s="253"/>
      <c r="W24" s="228" t="s">
        <v>238</v>
      </c>
      <c r="X24" s="227"/>
      <c r="Y24" s="227"/>
      <c r="Z24" s="229"/>
      <c r="AA24" s="227"/>
      <c r="AB24" s="253" t="str">
        <f>IF(Sheet1!U14="ไม่พบ","R","£")</f>
        <v>£</v>
      </c>
      <c r="AC24" s="253"/>
      <c r="AD24" s="228" t="s">
        <v>237</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อ.เมืองเชียงใหม่
- ณ ภูมิลำเนาปัจจุบัน : อ.เมืองเชียงราย
- ขณะทำสัญญา : อ.เมืองเชียงใหม่
- ที่จดทะเบียนสมรส : อ.เมืองเชียงใหม่
- ที่จดทะเบียนหย่า : -
- สถานที่ทำสัญญา : อ.เมืองเชียงใหม่
- ตามคำขอกู้ : อ.เมืองเชียงใหม่</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ไม่พบ
ไม่พบ
ไม่พบ
ไม่พบ
-
ไม่พบ
ไม่พบ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260</v>
      </c>
      <c r="H26" s="275"/>
      <c r="I26" s="275"/>
      <c r="J26" s="275"/>
      <c r="K26" s="275"/>
      <c r="L26" s="275"/>
      <c r="M26" s="275"/>
      <c r="N26" s="275"/>
      <c r="O26" s="275"/>
      <c r="P26" s="275"/>
      <c r="Q26" s="275"/>
      <c r="R26" s="275"/>
      <c r="S26" s="275"/>
      <c r="T26" s="226"/>
      <c r="U26" s="253" t="str">
        <f>IF(Sheet1!U16="พบ","R","£")</f>
        <v>£</v>
      </c>
      <c r="V26" s="253"/>
      <c r="W26" s="228" t="s">
        <v>238</v>
      </c>
      <c r="X26" s="227"/>
      <c r="Y26" s="227"/>
      <c r="Z26" s="229"/>
      <c r="AA26" s="227"/>
      <c r="AB26" s="253" t="str">
        <f>IF(Sheet1!U16="ไม่พบ","R","£")</f>
        <v>£</v>
      </c>
      <c r="AC26" s="253"/>
      <c r="AD26" s="228" t="s">
        <v>237</v>
      </c>
      <c r="AE26" s="227"/>
      <c r="AF26" s="227"/>
      <c r="AG26" s="227"/>
      <c r="AH26" s="227"/>
      <c r="AI26" s="227"/>
      <c r="AJ26" s="230"/>
      <c r="AK26" s="138"/>
      <c r="AL26" s="138"/>
      <c r="AM26" s="138"/>
      <c r="AN26" s="138"/>
      <c r="AO26" s="138"/>
      <c r="AP26" s="223"/>
      <c r="AQ26" s="138"/>
    </row>
    <row r="27" spans="1:43" ht="151.5" customHeight="1">
      <c r="A27" s="256" t="str">
        <f>IF(OR(Y10=0,Y10="-"),"ซ่อนช่อง",S10)</f>
        <v>คู่สมรสจำเลยที่ 2</v>
      </c>
      <c r="B27" s="256"/>
      <c r="C27" s="256"/>
      <c r="D27" s="256"/>
      <c r="E27" s="256"/>
      <c r="F27" s="256"/>
      <c r="G27" s="272"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
- ณ ภูมิลำเนาปัจจุบัน : อ.เมืองเชียงใหม่
- ขณะทำสัญญา : -
- ที่จดทะเบียนสมรส : -
- ที่จดทะเบียนหย่า : -
- สถานที่ทำสัญญา : อ.เมืองเชียงใหม่
- ตามคำขอกู้ : -</v>
      </c>
      <c r="H27" s="273"/>
      <c r="I27" s="273"/>
      <c r="J27" s="273"/>
      <c r="K27" s="273"/>
      <c r="L27" s="273"/>
      <c r="M27" s="273"/>
      <c r="N27" s="273"/>
      <c r="O27" s="273"/>
      <c r="P27" s="273"/>
      <c r="Q27" s="273"/>
      <c r="R27" s="273"/>
      <c r="S27" s="274"/>
      <c r="T27" s="276"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
ไม่พบ
-
-
-
ไม่พบ
-
</v>
      </c>
      <c r="U27" s="276"/>
      <c r="V27" s="276"/>
      <c r="W27" s="276"/>
      <c r="X27" s="269" t="str">
        <f>CONCATENATE(CHAR(10),IF(OR(VLOOKUP(A27,Table1[#All],18,0)="ไม่พบ",VLOOKUP(A27,Table1[#All],18,0)="-"),"-",VLOOKUP(A27,Table1[#All],19,0)))</f>
        <v xml:space="preserve">
</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260</v>
      </c>
      <c r="H28" s="275"/>
      <c r="I28" s="275"/>
      <c r="J28" s="275"/>
      <c r="K28" s="275"/>
      <c r="L28" s="275"/>
      <c r="M28" s="275"/>
      <c r="N28" s="275"/>
      <c r="O28" s="275"/>
      <c r="P28" s="275"/>
      <c r="Q28" s="275"/>
      <c r="R28" s="275"/>
      <c r="S28" s="275"/>
      <c r="T28" s="226"/>
      <c r="U28" s="253" t="str">
        <f>IF(Sheet1!U18="พบ","R","£")</f>
        <v>£</v>
      </c>
      <c r="V28" s="253"/>
      <c r="W28" s="228" t="s">
        <v>238</v>
      </c>
      <c r="X28" s="227"/>
      <c r="Y28" s="227"/>
      <c r="Z28" s="229"/>
      <c r="AA28" s="227"/>
      <c r="AB28" s="253" t="str">
        <f>IF(Sheet1!U18="ไม่พบ","R","£")</f>
        <v>£</v>
      </c>
      <c r="AC28" s="253"/>
      <c r="AD28" s="228" t="s">
        <v>237</v>
      </c>
      <c r="AE28" s="227"/>
      <c r="AF28" s="227"/>
      <c r="AG28" s="227"/>
      <c r="AH28" s="227"/>
      <c r="AI28" s="227"/>
      <c r="AJ28" s="230"/>
      <c r="AK28" s="138"/>
      <c r="AL28" s="138"/>
      <c r="AM28" s="138"/>
      <c r="AN28" s="138"/>
      <c r="AO28" s="138"/>
      <c r="AP28" s="223"/>
      <c r="AQ28" s="138"/>
    </row>
    <row r="29" spans="1:43" ht="151.5" hidden="1" customHeight="1">
      <c r="A29" s="256" t="str">
        <f>IF(OR(F11=0,F11="-"),"ซ่อนช่อง",B11)</f>
        <v>ซ่อนช่อง</v>
      </c>
      <c r="B29" s="256"/>
      <c r="C29" s="256"/>
      <c r="D29" s="256"/>
      <c r="E29" s="256"/>
      <c r="F29" s="256"/>
      <c r="G29" s="272" t="e">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#N/A</v>
      </c>
      <c r="H29" s="273"/>
      <c r="I29" s="273"/>
      <c r="J29" s="273"/>
      <c r="K29" s="273"/>
      <c r="L29" s="273"/>
      <c r="M29" s="273"/>
      <c r="N29" s="273"/>
      <c r="O29" s="273"/>
      <c r="P29" s="273"/>
      <c r="Q29" s="273"/>
      <c r="R29" s="273"/>
      <c r="S29" s="274"/>
      <c r="T29" s="276" t="e">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#N/A</v>
      </c>
      <c r="U29" s="276"/>
      <c r="V29" s="276"/>
      <c r="W29" s="276"/>
      <c r="X29" s="269" t="e">
        <f>CONCATENATE(CHAR(10),IF(OR(VLOOKUP(A29,Table1[#All],18,0)="ไม่พบ",VLOOKUP(A29,Table1[#All],18,0)="-"),"-",VLOOKUP(A29,Table1[#All],19,0)))</f>
        <v>#N/A</v>
      </c>
      <c r="Y29" s="270"/>
      <c r="Z29" s="270"/>
      <c r="AA29" s="270"/>
      <c r="AB29" s="270"/>
      <c r="AC29" s="270"/>
      <c r="AD29" s="270"/>
      <c r="AE29" s="270"/>
      <c r="AF29" s="270"/>
      <c r="AG29" s="270"/>
      <c r="AH29" s="270"/>
      <c r="AI29" s="270"/>
      <c r="AJ29" s="271"/>
      <c r="AK29" s="138"/>
      <c r="AL29" s="225"/>
      <c r="AM29" s="138"/>
      <c r="AN29" s="231"/>
      <c r="AO29" s="138"/>
      <c r="AP29" s="138"/>
      <c r="AQ29" s="138"/>
    </row>
    <row r="30" spans="1:43" ht="21.75" hidden="1" customHeight="1">
      <c r="A30" s="256"/>
      <c r="B30" s="256"/>
      <c r="C30" s="256"/>
      <c r="D30" s="256"/>
      <c r="E30" s="256"/>
      <c r="F30" s="256"/>
      <c r="G30" s="275" t="s">
        <v>260</v>
      </c>
      <c r="H30" s="275"/>
      <c r="I30" s="275"/>
      <c r="J30" s="275"/>
      <c r="K30" s="275"/>
      <c r="L30" s="275"/>
      <c r="M30" s="275"/>
      <c r="N30" s="275"/>
      <c r="O30" s="275"/>
      <c r="P30" s="275"/>
      <c r="Q30" s="275"/>
      <c r="R30" s="275"/>
      <c r="S30" s="275"/>
      <c r="T30" s="226"/>
      <c r="U30" s="253" t="str">
        <f>IF(Sheet1!U20="พบ","R","£")</f>
        <v>£</v>
      </c>
      <c r="V30" s="253"/>
      <c r="W30" s="228" t="s">
        <v>238</v>
      </c>
      <c r="X30" s="227"/>
      <c r="Y30" s="227"/>
      <c r="Z30" s="229"/>
      <c r="AA30" s="227"/>
      <c r="AB30" s="253" t="str">
        <f>IF(Sheet1!U20="ไม่พบ","R","£")</f>
        <v>£</v>
      </c>
      <c r="AC30" s="253"/>
      <c r="AD30" s="228" t="s">
        <v>237</v>
      </c>
      <c r="AE30" s="227"/>
      <c r="AF30" s="227"/>
      <c r="AG30" s="227"/>
      <c r="AH30" s="227"/>
      <c r="AI30" s="227"/>
      <c r="AJ30" s="230"/>
      <c r="AK30" s="138"/>
      <c r="AL30" s="138"/>
      <c r="AM30" s="138"/>
      <c r="AN30" s="138"/>
      <c r="AO30" s="138"/>
      <c r="AP30" s="223"/>
      <c r="AQ30" s="138"/>
    </row>
    <row r="31" spans="1:43" ht="151.5" hidden="1" customHeight="1">
      <c r="A31" s="256" t="str">
        <f>IF(OR(Y11=0,Y11="-"),"ซ่อนช่อง",S11)</f>
        <v>ซ่อนช่อง</v>
      </c>
      <c r="B31" s="256"/>
      <c r="C31" s="256"/>
      <c r="D31" s="256"/>
      <c r="E31" s="256"/>
      <c r="F31" s="256"/>
      <c r="G31" s="272"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3"/>
      <c r="I31" s="273"/>
      <c r="J31" s="273"/>
      <c r="K31" s="273"/>
      <c r="L31" s="273"/>
      <c r="M31" s="273"/>
      <c r="N31" s="273"/>
      <c r="O31" s="273"/>
      <c r="P31" s="273"/>
      <c r="Q31" s="273"/>
      <c r="R31" s="273"/>
      <c r="S31" s="274"/>
      <c r="T31" s="276"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6"/>
      <c r="V31" s="276"/>
      <c r="W31" s="276"/>
      <c r="X31" s="269" t="e">
        <f>CONCATENATE(CHAR(10),IF(OR(VLOOKUP(A31,Table1[#All],18,0)="ไม่พบ",VLOOKUP(A31,Table1[#All],18,0)="-"),"-",VLOOKUP(A31,Table1[#All],19,0)))</f>
        <v>#N/A</v>
      </c>
      <c r="Y31" s="270"/>
      <c r="Z31" s="270"/>
      <c r="AA31" s="270"/>
      <c r="AB31" s="270"/>
      <c r="AC31" s="270"/>
      <c r="AD31" s="270"/>
      <c r="AE31" s="270"/>
      <c r="AF31" s="270"/>
      <c r="AG31" s="270"/>
      <c r="AH31" s="270"/>
      <c r="AI31" s="270"/>
      <c r="AJ31" s="271"/>
      <c r="AK31" s="138"/>
      <c r="AL31" s="225"/>
      <c r="AM31" s="138"/>
      <c r="AN31" s="231"/>
      <c r="AO31" s="138"/>
      <c r="AP31" s="138"/>
      <c r="AQ31" s="138"/>
    </row>
    <row r="32" spans="1:43" ht="21.75" hidden="1" customHeight="1">
      <c r="A32" s="256"/>
      <c r="B32" s="256"/>
      <c r="C32" s="256"/>
      <c r="D32" s="256"/>
      <c r="E32" s="256"/>
      <c r="F32" s="256"/>
      <c r="G32" s="275" t="s">
        <v>260</v>
      </c>
      <c r="H32" s="275"/>
      <c r="I32" s="275"/>
      <c r="J32" s="275"/>
      <c r="K32" s="275"/>
      <c r="L32" s="275"/>
      <c r="M32" s="275"/>
      <c r="N32" s="275"/>
      <c r="O32" s="275"/>
      <c r="P32" s="275"/>
      <c r="Q32" s="275"/>
      <c r="R32" s="275"/>
      <c r="S32" s="275"/>
      <c r="T32" s="226"/>
      <c r="U32" s="253" t="str">
        <f>IF(Sheet1!U22="พบ","R","£")</f>
        <v>£</v>
      </c>
      <c r="V32" s="253"/>
      <c r="W32" s="228" t="s">
        <v>238</v>
      </c>
      <c r="X32" s="227"/>
      <c r="Y32" s="227"/>
      <c r="Z32" s="229"/>
      <c r="AA32" s="227"/>
      <c r="AB32" s="253" t="str">
        <f>IF(Sheet1!U22="ไม่พบ","R","£")</f>
        <v>£</v>
      </c>
      <c r="AC32" s="253"/>
      <c r="AD32" s="228" t="s">
        <v>237</v>
      </c>
      <c r="AE32" s="227"/>
      <c r="AF32" s="227"/>
      <c r="AG32" s="227"/>
      <c r="AH32" s="227"/>
      <c r="AI32" s="227"/>
      <c r="AJ32" s="230"/>
      <c r="AK32" s="138"/>
      <c r="AL32" s="138"/>
      <c r="AM32" s="138"/>
      <c r="AN32" s="138"/>
      <c r="AO32" s="138"/>
      <c r="AP32" s="223"/>
      <c r="AQ32" s="138"/>
    </row>
    <row r="33" spans="1:43" ht="151.5" hidden="1"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hidden="1" customHeight="1">
      <c r="A34" s="256"/>
      <c r="B34" s="256"/>
      <c r="C34" s="256"/>
      <c r="D34" s="256"/>
      <c r="E34" s="256"/>
      <c r="F34" s="256"/>
      <c r="G34" s="275" t="s">
        <v>260</v>
      </c>
      <c r="H34" s="275"/>
      <c r="I34" s="275"/>
      <c r="J34" s="275"/>
      <c r="K34" s="275"/>
      <c r="L34" s="275"/>
      <c r="M34" s="275"/>
      <c r="N34" s="275"/>
      <c r="O34" s="275"/>
      <c r="P34" s="275"/>
      <c r="Q34" s="275"/>
      <c r="R34" s="275"/>
      <c r="S34" s="275"/>
      <c r="T34" s="226"/>
      <c r="U34" s="253" t="str">
        <f>IF(Sheet1!U24="พบ","R","£")</f>
        <v>£</v>
      </c>
      <c r="V34" s="253"/>
      <c r="W34" s="228" t="s">
        <v>238</v>
      </c>
      <c r="X34" s="227"/>
      <c r="Y34" s="227"/>
      <c r="Z34" s="229"/>
      <c r="AA34" s="227"/>
      <c r="AB34" s="253" t="str">
        <f>IF(Sheet1!U24="ไม่พบ","R","£")</f>
        <v>£</v>
      </c>
      <c r="AC34" s="253"/>
      <c r="AD34" s="228" t="s">
        <v>237</v>
      </c>
      <c r="AE34" s="227"/>
      <c r="AF34" s="227"/>
      <c r="AG34" s="227"/>
      <c r="AH34" s="227"/>
      <c r="AI34" s="227"/>
      <c r="AJ34" s="230"/>
      <c r="AK34" s="138"/>
      <c r="AL34" s="138"/>
      <c r="AM34" s="138"/>
      <c r="AN34" s="138"/>
      <c r="AO34" s="138"/>
      <c r="AP34" s="223"/>
      <c r="AQ34" s="138"/>
    </row>
    <row r="35" spans="1:43" ht="151.5" hidden="1"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hidden="1" customHeight="1">
      <c r="A36" s="256"/>
      <c r="B36" s="256"/>
      <c r="C36" s="256"/>
      <c r="D36" s="256"/>
      <c r="E36" s="256"/>
      <c r="F36" s="256"/>
      <c r="G36" s="275" t="s">
        <v>260</v>
      </c>
      <c r="H36" s="275"/>
      <c r="I36" s="275"/>
      <c r="J36" s="275"/>
      <c r="K36" s="275"/>
      <c r="L36" s="275"/>
      <c r="M36" s="275"/>
      <c r="N36" s="275"/>
      <c r="O36" s="275"/>
      <c r="P36" s="275"/>
      <c r="Q36" s="275"/>
      <c r="R36" s="275"/>
      <c r="S36" s="275"/>
      <c r="T36" s="226"/>
      <c r="U36" s="253" t="str">
        <f>IF(Sheet1!U26="พบ","R","£")</f>
        <v>£</v>
      </c>
      <c r="V36" s="253"/>
      <c r="W36" s="228" t="s">
        <v>238</v>
      </c>
      <c r="X36" s="227"/>
      <c r="Y36" s="227"/>
      <c r="Z36" s="229"/>
      <c r="AA36" s="227"/>
      <c r="AB36" s="253" t="str">
        <f>IF(Sheet1!U26="ไม่พบ","R","£")</f>
        <v>£</v>
      </c>
      <c r="AC36" s="253"/>
      <c r="AD36" s="228" t="s">
        <v>237</v>
      </c>
      <c r="AE36" s="227"/>
      <c r="AF36" s="227"/>
      <c r="AG36" s="227"/>
      <c r="AH36" s="227"/>
      <c r="AI36" s="227"/>
      <c r="AJ36" s="230"/>
      <c r="AK36" s="138"/>
      <c r="AL36" s="138"/>
      <c r="AM36" s="138"/>
      <c r="AN36" s="138"/>
      <c r="AO36" s="138"/>
      <c r="AP36" s="223"/>
      <c r="AQ36" s="138"/>
    </row>
    <row r="37" spans="1:43" ht="151.5" hidden="1"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hidden="1" customHeight="1">
      <c r="A38" s="256"/>
      <c r="B38" s="256"/>
      <c r="C38" s="256"/>
      <c r="D38" s="256"/>
      <c r="E38" s="256"/>
      <c r="F38" s="256"/>
      <c r="G38" s="275" t="s">
        <v>260</v>
      </c>
      <c r="H38" s="275"/>
      <c r="I38" s="275"/>
      <c r="J38" s="275"/>
      <c r="K38" s="275"/>
      <c r="L38" s="275"/>
      <c r="M38" s="275"/>
      <c r="N38" s="275"/>
      <c r="O38" s="275"/>
      <c r="P38" s="275"/>
      <c r="Q38" s="275"/>
      <c r="R38" s="275"/>
      <c r="S38" s="275"/>
      <c r="T38" s="226"/>
      <c r="U38" s="253" t="str">
        <f>IF(Sheet1!U28="พบ","R","£")</f>
        <v>£</v>
      </c>
      <c r="V38" s="253"/>
      <c r="W38" s="228" t="s">
        <v>238</v>
      </c>
      <c r="X38" s="227"/>
      <c r="Y38" s="227"/>
      <c r="Z38" s="229"/>
      <c r="AA38" s="227"/>
      <c r="AB38" s="253" t="str">
        <f>IF(Sheet1!U28="ไม่พบ","R","£")</f>
        <v>£</v>
      </c>
      <c r="AC38" s="253"/>
      <c r="AD38" s="228" t="s">
        <v>237</v>
      </c>
      <c r="AE38" s="227"/>
      <c r="AF38" s="227"/>
      <c r="AG38" s="227"/>
      <c r="AH38" s="227"/>
      <c r="AI38" s="227"/>
      <c r="AJ38" s="230"/>
      <c r="AK38" s="138"/>
      <c r="AL38" s="138"/>
      <c r="AM38" s="138"/>
      <c r="AN38" s="138"/>
      <c r="AO38" s="138"/>
      <c r="AP38" s="223"/>
      <c r="AQ38" s="138"/>
    </row>
    <row r="39" spans="1:43" ht="151.5" hidden="1"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hidden="1" customHeight="1">
      <c r="A40" s="256"/>
      <c r="B40" s="256"/>
      <c r="C40" s="256"/>
      <c r="D40" s="256"/>
      <c r="E40" s="256"/>
      <c r="F40" s="256"/>
      <c r="G40" s="275" t="s">
        <v>260</v>
      </c>
      <c r="H40" s="275"/>
      <c r="I40" s="275"/>
      <c r="J40" s="275"/>
      <c r="K40" s="275"/>
      <c r="L40" s="275"/>
      <c r="M40" s="275"/>
      <c r="N40" s="275"/>
      <c r="O40" s="275"/>
      <c r="P40" s="275"/>
      <c r="Q40" s="275"/>
      <c r="R40" s="275"/>
      <c r="S40" s="275"/>
      <c r="T40" s="226"/>
      <c r="U40" s="253" t="str">
        <f>IF(Sheet1!U30="พบ","R","£")</f>
        <v>£</v>
      </c>
      <c r="V40" s="253"/>
      <c r="W40" s="228" t="s">
        <v>238</v>
      </c>
      <c r="X40" s="227"/>
      <c r="Y40" s="227"/>
      <c r="Z40" s="229"/>
      <c r="AA40" s="227"/>
      <c r="AB40" s="253" t="str">
        <f>IF(Sheet1!U30="ไม่พบ","R","£")</f>
        <v>£</v>
      </c>
      <c r="AC40" s="253"/>
      <c r="AD40" s="228" t="s">
        <v>237</v>
      </c>
      <c r="AE40" s="227"/>
      <c r="AF40" s="227"/>
      <c r="AG40" s="227"/>
      <c r="AH40" s="227"/>
      <c r="AI40" s="227"/>
      <c r="AJ40" s="230"/>
      <c r="AK40" s="138"/>
      <c r="AL40" s="138"/>
      <c r="AM40" s="138"/>
      <c r="AN40" s="138"/>
      <c r="AO40" s="138"/>
      <c r="AP40" s="223"/>
      <c r="AQ40" s="138"/>
    </row>
    <row r="41" spans="1:43" ht="151.5" hidden="1"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hidden="1" customHeight="1">
      <c r="A42" s="256"/>
      <c r="B42" s="256"/>
      <c r="C42" s="256"/>
      <c r="D42" s="256"/>
      <c r="E42" s="256"/>
      <c r="F42" s="256"/>
      <c r="G42" s="275" t="s">
        <v>260</v>
      </c>
      <c r="H42" s="275"/>
      <c r="I42" s="275"/>
      <c r="J42" s="275"/>
      <c r="K42" s="275"/>
      <c r="L42" s="275"/>
      <c r="M42" s="275"/>
      <c r="N42" s="275"/>
      <c r="O42" s="275"/>
      <c r="P42" s="275"/>
      <c r="Q42" s="275"/>
      <c r="R42" s="275"/>
      <c r="S42" s="275"/>
      <c r="T42" s="226"/>
      <c r="U42" s="253" t="str">
        <f>IF(Sheet1!U32="พบ","R","£")</f>
        <v>£</v>
      </c>
      <c r="V42" s="253"/>
      <c r="W42" s="228" t="s">
        <v>238</v>
      </c>
      <c r="X42" s="227"/>
      <c r="Y42" s="227"/>
      <c r="Z42" s="229"/>
      <c r="AA42" s="227"/>
      <c r="AB42" s="253" t="str">
        <f>IF(Sheet1!U32="ไม่พบ","R","£")</f>
        <v>£</v>
      </c>
      <c r="AC42" s="253"/>
      <c r="AD42" s="228" t="s">
        <v>237</v>
      </c>
      <c r="AE42" s="227"/>
      <c r="AF42" s="227"/>
      <c r="AG42" s="227"/>
      <c r="AH42" s="227"/>
      <c r="AI42" s="227"/>
      <c r="AJ42" s="230"/>
      <c r="AK42" s="138"/>
      <c r="AL42" s="138"/>
      <c r="AM42" s="138"/>
      <c r="AN42" s="138"/>
      <c r="AO42" s="138"/>
      <c r="AP42" s="223"/>
      <c r="AQ42" s="138"/>
    </row>
    <row r="43" spans="1:43" ht="151.5" hidden="1"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hidden="1" customHeight="1">
      <c r="A44" s="256"/>
      <c r="B44" s="256"/>
      <c r="C44" s="256"/>
      <c r="D44" s="256"/>
      <c r="E44" s="256"/>
      <c r="F44" s="256"/>
      <c r="G44" s="275" t="s">
        <v>260</v>
      </c>
      <c r="H44" s="275"/>
      <c r="I44" s="275"/>
      <c r="J44" s="275"/>
      <c r="K44" s="275"/>
      <c r="L44" s="275"/>
      <c r="M44" s="275"/>
      <c r="N44" s="275"/>
      <c r="O44" s="275"/>
      <c r="P44" s="275"/>
      <c r="Q44" s="275"/>
      <c r="R44" s="275"/>
      <c r="S44" s="275"/>
      <c r="T44" s="226"/>
      <c r="U44" s="253" t="str">
        <f>IF(Sheet1!U34="พบ","R","£")</f>
        <v>£</v>
      </c>
      <c r="V44" s="253"/>
      <c r="W44" s="228" t="s">
        <v>238</v>
      </c>
      <c r="X44" s="227"/>
      <c r="Y44" s="227"/>
      <c r="Z44" s="229"/>
      <c r="AA44" s="227"/>
      <c r="AB44" s="253" t="str">
        <f>IF(Sheet1!U34="ไม่พบ","R","£")</f>
        <v>£</v>
      </c>
      <c r="AC44" s="253"/>
      <c r="AD44" s="228" t="s">
        <v>237</v>
      </c>
      <c r="AE44" s="227"/>
      <c r="AF44" s="227"/>
      <c r="AG44" s="227"/>
      <c r="AH44" s="227"/>
      <c r="AI44" s="227"/>
      <c r="AJ44" s="230"/>
      <c r="AK44" s="138"/>
      <c r="AL44" s="138"/>
      <c r="AM44" s="138"/>
      <c r="AN44" s="138"/>
      <c r="AO44" s="138"/>
      <c r="AP44" s="223"/>
      <c r="AQ44" s="138"/>
    </row>
    <row r="45" spans="1:43" ht="151.5" hidden="1"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hidden="1" customHeight="1">
      <c r="A46" s="256"/>
      <c r="B46" s="256"/>
      <c r="C46" s="256"/>
      <c r="D46" s="256"/>
      <c r="E46" s="256"/>
      <c r="F46" s="256"/>
      <c r="G46" s="275" t="s">
        <v>260</v>
      </c>
      <c r="H46" s="275"/>
      <c r="I46" s="275"/>
      <c r="J46" s="275"/>
      <c r="K46" s="275"/>
      <c r="L46" s="275"/>
      <c r="M46" s="275"/>
      <c r="N46" s="275"/>
      <c r="O46" s="275"/>
      <c r="P46" s="275"/>
      <c r="Q46" s="275"/>
      <c r="R46" s="275"/>
      <c r="S46" s="275"/>
      <c r="T46" s="226"/>
      <c r="U46" s="253" t="str">
        <f>IF(Sheet1!U36="พบ","R","£")</f>
        <v>£</v>
      </c>
      <c r="V46" s="253"/>
      <c r="W46" s="228" t="s">
        <v>238</v>
      </c>
      <c r="X46" s="227"/>
      <c r="Y46" s="227"/>
      <c r="Z46" s="229"/>
      <c r="AA46" s="227"/>
      <c r="AB46" s="253" t="str">
        <f>IF(Sheet1!U36="ไม่พบ","R","£")</f>
        <v>£</v>
      </c>
      <c r="AC46" s="253"/>
      <c r="AD46" s="228" t="s">
        <v>237</v>
      </c>
      <c r="AE46" s="227"/>
      <c r="AF46" s="227"/>
      <c r="AG46" s="227"/>
      <c r="AH46" s="227"/>
      <c r="AI46" s="227"/>
      <c r="AJ46" s="230"/>
      <c r="AK46" s="138"/>
      <c r="AL46" s="138"/>
      <c r="AM46" s="138"/>
      <c r="AN46" s="138"/>
      <c r="AO46" s="138"/>
      <c r="AP46" s="223"/>
      <c r="AQ46" s="138"/>
    </row>
    <row r="47" spans="1:43" ht="151.5" hidden="1"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hidden="1" customHeight="1">
      <c r="A48" s="256"/>
      <c r="B48" s="256"/>
      <c r="C48" s="256"/>
      <c r="D48" s="256"/>
      <c r="E48" s="256"/>
      <c r="F48" s="256"/>
      <c r="G48" s="275" t="s">
        <v>260</v>
      </c>
      <c r="H48" s="275"/>
      <c r="I48" s="275"/>
      <c r="J48" s="275"/>
      <c r="K48" s="275"/>
      <c r="L48" s="275"/>
      <c r="M48" s="275"/>
      <c r="N48" s="275"/>
      <c r="O48" s="275"/>
      <c r="P48" s="275"/>
      <c r="Q48" s="275"/>
      <c r="R48" s="275"/>
      <c r="S48" s="275"/>
      <c r="T48" s="226"/>
      <c r="U48" s="253" t="str">
        <f>IF(Sheet1!U38="พบ","R","£")</f>
        <v>£</v>
      </c>
      <c r="V48" s="253"/>
      <c r="W48" s="228" t="s">
        <v>238</v>
      </c>
      <c r="X48" s="227"/>
      <c r="Y48" s="227"/>
      <c r="Z48" s="229"/>
      <c r="AA48" s="227"/>
      <c r="AB48" s="253" t="str">
        <f>IF(Sheet1!U38="ไม่พบ","R","£")</f>
        <v>£</v>
      </c>
      <c r="AC48" s="253"/>
      <c r="AD48" s="228" t="s">
        <v>237</v>
      </c>
      <c r="AE48" s="227"/>
      <c r="AF48" s="227"/>
      <c r="AG48" s="227"/>
      <c r="AH48" s="227"/>
      <c r="AI48" s="227"/>
      <c r="AJ48" s="230"/>
      <c r="AK48" s="138"/>
      <c r="AL48" s="138"/>
      <c r="AM48" s="138"/>
      <c r="AN48" s="138"/>
      <c r="AO48" s="138"/>
      <c r="AP48" s="223"/>
      <c r="AQ48" s="138"/>
    </row>
    <row r="49" spans="1:43" ht="151.5" hidden="1"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hidden="1" customHeight="1">
      <c r="A50" s="256"/>
      <c r="B50" s="256"/>
      <c r="C50" s="256"/>
      <c r="D50" s="256"/>
      <c r="E50" s="256"/>
      <c r="F50" s="256"/>
      <c r="G50" s="275" t="s">
        <v>260</v>
      </c>
      <c r="H50" s="275"/>
      <c r="I50" s="275"/>
      <c r="J50" s="275"/>
      <c r="K50" s="275"/>
      <c r="L50" s="275"/>
      <c r="M50" s="275"/>
      <c r="N50" s="275"/>
      <c r="O50" s="275"/>
      <c r="P50" s="275"/>
      <c r="Q50" s="275"/>
      <c r="R50" s="275"/>
      <c r="S50" s="275"/>
      <c r="T50" s="226"/>
      <c r="U50" s="253" t="str">
        <f>IF(Sheet1!U40="พบ","R","£")</f>
        <v>£</v>
      </c>
      <c r="V50" s="253"/>
      <c r="W50" s="228" t="s">
        <v>238</v>
      </c>
      <c r="X50" s="227"/>
      <c r="Y50" s="227"/>
      <c r="Z50" s="229"/>
      <c r="AA50" s="227"/>
      <c r="AB50" s="253" t="str">
        <f>IF(Sheet1!U40="ไม่พบ","R","£")</f>
        <v>£</v>
      </c>
      <c r="AC50" s="253"/>
      <c r="AD50" s="228" t="s">
        <v>237</v>
      </c>
      <c r="AE50" s="227"/>
      <c r="AF50" s="227"/>
      <c r="AG50" s="227"/>
      <c r="AH50" s="227"/>
      <c r="AI50" s="227"/>
      <c r="AJ50" s="230"/>
      <c r="AK50" s="138"/>
      <c r="AL50" s="138"/>
      <c r="AM50" s="138"/>
      <c r="AN50" s="138"/>
      <c r="AO50" s="138"/>
      <c r="AP50" s="223"/>
      <c r="AQ50" s="138"/>
    </row>
    <row r="51" spans="1:43" ht="151.5" hidden="1"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hidden="1" customHeight="1">
      <c r="A52" s="256"/>
      <c r="B52" s="256"/>
      <c r="C52" s="256"/>
      <c r="D52" s="256"/>
      <c r="E52" s="256"/>
      <c r="F52" s="256"/>
      <c r="G52" s="275" t="s">
        <v>260</v>
      </c>
      <c r="H52" s="275"/>
      <c r="I52" s="275"/>
      <c r="J52" s="275"/>
      <c r="K52" s="275"/>
      <c r="L52" s="275"/>
      <c r="M52" s="275"/>
      <c r="N52" s="275"/>
      <c r="O52" s="275"/>
      <c r="P52" s="275"/>
      <c r="Q52" s="275"/>
      <c r="R52" s="275"/>
      <c r="S52" s="275"/>
      <c r="T52" s="226"/>
      <c r="U52" s="253" t="str">
        <f>IF(Sheet1!U42="พบ","R","£")</f>
        <v>£</v>
      </c>
      <c r="V52" s="253"/>
      <c r="W52" s="228" t="s">
        <v>238</v>
      </c>
      <c r="X52" s="227"/>
      <c r="Y52" s="227"/>
      <c r="Z52" s="229"/>
      <c r="AA52" s="227"/>
      <c r="AB52" s="253" t="str">
        <f>IF(Sheet1!U42="ไม่พบ","R","£")</f>
        <v>£</v>
      </c>
      <c r="AC52" s="253"/>
      <c r="AD52" s="228" t="s">
        <v>237</v>
      </c>
      <c r="AE52" s="227"/>
      <c r="AF52" s="227"/>
      <c r="AG52" s="227"/>
      <c r="AH52" s="227"/>
      <c r="AI52" s="227"/>
      <c r="AJ52" s="230"/>
      <c r="AK52" s="138"/>
      <c r="AL52" s="138"/>
      <c r="AM52" s="138"/>
      <c r="AN52" s="138"/>
      <c r="AO52" s="138"/>
      <c r="AP52" s="223"/>
      <c r="AQ52" s="138"/>
    </row>
    <row r="53" spans="1:43" ht="151.5" hidden="1"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hidden="1" customHeight="1">
      <c r="A54" s="256"/>
      <c r="B54" s="256"/>
      <c r="C54" s="256"/>
      <c r="D54" s="256"/>
      <c r="E54" s="256"/>
      <c r="F54" s="256"/>
      <c r="G54" s="275" t="s">
        <v>260</v>
      </c>
      <c r="H54" s="275"/>
      <c r="I54" s="275"/>
      <c r="J54" s="275"/>
      <c r="K54" s="275"/>
      <c r="L54" s="275"/>
      <c r="M54" s="275"/>
      <c r="N54" s="275"/>
      <c r="O54" s="275"/>
      <c r="P54" s="275"/>
      <c r="Q54" s="275"/>
      <c r="R54" s="275"/>
      <c r="S54" s="275"/>
      <c r="T54" s="226"/>
      <c r="U54" s="253" t="str">
        <f>IF(Sheet1!U44="พบ","R","£")</f>
        <v>£</v>
      </c>
      <c r="V54" s="253"/>
      <c r="W54" s="228" t="s">
        <v>238</v>
      </c>
      <c r="X54" s="227"/>
      <c r="Y54" s="227"/>
      <c r="Z54" s="229"/>
      <c r="AA54" s="227"/>
      <c r="AB54" s="253" t="str">
        <f>IF(Sheet1!U44="ไม่พบ","R","£")</f>
        <v>£</v>
      </c>
      <c r="AC54" s="253"/>
      <c r="AD54" s="228" t="s">
        <v>237</v>
      </c>
      <c r="AE54" s="227"/>
      <c r="AF54" s="227"/>
      <c r="AG54" s="227"/>
      <c r="AH54" s="227"/>
      <c r="AI54" s="227"/>
      <c r="AJ54" s="230"/>
      <c r="AK54" s="138"/>
      <c r="AL54" s="138"/>
      <c r="AM54" s="138"/>
      <c r="AN54" s="138"/>
      <c r="AO54" s="138"/>
      <c r="AP54" s="223"/>
      <c r="AQ54" s="138"/>
    </row>
    <row r="55" spans="1:43" ht="151.5" hidden="1"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hidden="1" customHeight="1">
      <c r="A56" s="256"/>
      <c r="B56" s="256"/>
      <c r="C56" s="256"/>
      <c r="D56" s="256"/>
      <c r="E56" s="256"/>
      <c r="F56" s="256"/>
      <c r="G56" s="275" t="s">
        <v>260</v>
      </c>
      <c r="H56" s="275"/>
      <c r="I56" s="275"/>
      <c r="J56" s="275"/>
      <c r="K56" s="275"/>
      <c r="L56" s="275"/>
      <c r="M56" s="275"/>
      <c r="N56" s="275"/>
      <c r="O56" s="275"/>
      <c r="P56" s="275"/>
      <c r="Q56" s="275"/>
      <c r="R56" s="275"/>
      <c r="S56" s="275"/>
      <c r="T56" s="226"/>
      <c r="U56" s="253" t="str">
        <f>IF(Sheet1!U46="พบ","R","£")</f>
        <v>£</v>
      </c>
      <c r="V56" s="253"/>
      <c r="W56" s="228" t="s">
        <v>238</v>
      </c>
      <c r="X56" s="227"/>
      <c r="Y56" s="227"/>
      <c r="Z56" s="229"/>
      <c r="AA56" s="227"/>
      <c r="AB56" s="253" t="str">
        <f>IF(Sheet1!U46="ไม่พบ","R","£")</f>
        <v>£</v>
      </c>
      <c r="AC56" s="253"/>
      <c r="AD56" s="228" t="s">
        <v>237</v>
      </c>
      <c r="AE56" s="227"/>
      <c r="AF56" s="227"/>
      <c r="AG56" s="227"/>
      <c r="AH56" s="227"/>
      <c r="AI56" s="227"/>
      <c r="AJ56" s="230"/>
      <c r="AK56" s="138"/>
      <c r="AL56" s="138"/>
      <c r="AM56" s="138"/>
      <c r="AN56" s="138"/>
      <c r="AO56" s="138"/>
      <c r="AP56" s="223"/>
      <c r="AQ56" s="138"/>
    </row>
    <row r="57" spans="1:43" ht="151.5" hidden="1"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hidden="1" customHeight="1">
      <c r="A58" s="256"/>
      <c r="B58" s="256"/>
      <c r="C58" s="256"/>
      <c r="D58" s="256"/>
      <c r="E58" s="256"/>
      <c r="F58" s="256"/>
      <c r="G58" s="275" t="s">
        <v>260</v>
      </c>
      <c r="H58" s="275"/>
      <c r="I58" s="275"/>
      <c r="J58" s="275"/>
      <c r="K58" s="275"/>
      <c r="L58" s="275"/>
      <c r="M58" s="275"/>
      <c r="N58" s="275"/>
      <c r="O58" s="275"/>
      <c r="P58" s="275"/>
      <c r="Q58" s="275"/>
      <c r="R58" s="275"/>
      <c r="S58" s="275"/>
      <c r="T58" s="226"/>
      <c r="U58" s="253" t="str">
        <f>IF(Sheet1!U48="พบ","R","£")</f>
        <v>£</v>
      </c>
      <c r="V58" s="253"/>
      <c r="W58" s="228" t="s">
        <v>238</v>
      </c>
      <c r="X58" s="227"/>
      <c r="Y58" s="227"/>
      <c r="Z58" s="229"/>
      <c r="AA58" s="227"/>
      <c r="AB58" s="253" t="str">
        <f>IF(Sheet1!U48="ไม่พบ","R","£")</f>
        <v>£</v>
      </c>
      <c r="AC58" s="253"/>
      <c r="AD58" s="228" t="s">
        <v>237</v>
      </c>
      <c r="AE58" s="227"/>
      <c r="AF58" s="227"/>
      <c r="AG58" s="227"/>
      <c r="AH58" s="227"/>
      <c r="AI58" s="227"/>
      <c r="AJ58" s="230"/>
      <c r="AK58" s="138"/>
      <c r="AL58" s="138"/>
      <c r="AM58" s="138"/>
      <c r="AN58" s="138"/>
      <c r="AO58" s="138"/>
      <c r="AP58" s="223"/>
      <c r="AQ58" s="138"/>
    </row>
    <row r="59" spans="1:43" ht="151.5" hidden="1"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hidden="1" customHeight="1">
      <c r="A60" s="256"/>
      <c r="B60" s="256"/>
      <c r="C60" s="256"/>
      <c r="D60" s="256"/>
      <c r="E60" s="256"/>
      <c r="F60" s="256"/>
      <c r="G60" s="275" t="s">
        <v>260</v>
      </c>
      <c r="H60" s="275"/>
      <c r="I60" s="275"/>
      <c r="J60" s="275"/>
      <c r="K60" s="275"/>
      <c r="L60" s="275"/>
      <c r="M60" s="275"/>
      <c r="N60" s="275"/>
      <c r="O60" s="275"/>
      <c r="P60" s="275"/>
      <c r="Q60" s="275"/>
      <c r="R60" s="275"/>
      <c r="S60" s="275"/>
      <c r="T60" s="226"/>
      <c r="U60" s="253" t="str">
        <f>IF(Sheet1!U50="พบ","R","£")</f>
        <v>£</v>
      </c>
      <c r="V60" s="253"/>
      <c r="W60" s="228" t="s">
        <v>238</v>
      </c>
      <c r="X60" s="227"/>
      <c r="Y60" s="227"/>
      <c r="Z60" s="229"/>
      <c r="AA60" s="227"/>
      <c r="AB60" s="253" t="str">
        <f>IF(Sheet1!U50="ไม่พบ","R","£")</f>
        <v>£</v>
      </c>
      <c r="AC60" s="253"/>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9" zoomScaleNormal="100" workbookViewId="0">
      <selection activeCell="AT35" sqref="AT35"/>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289</v>
      </c>
      <c r="AR1" s="192"/>
    </row>
    <row r="2" spans="1:48" ht="10.5" customHeight="1">
      <c r="S2" s="140"/>
      <c r="T2" s="140"/>
      <c r="U2" s="140"/>
      <c r="V2" s="140"/>
      <c r="W2" s="140"/>
      <c r="X2" s="140"/>
      <c r="Y2" s="140"/>
      <c r="AQ2" s="192"/>
      <c r="AR2" s="192"/>
    </row>
    <row r="3" spans="1:48">
      <c r="O3" s="2" t="s">
        <v>265</v>
      </c>
      <c r="Q3" s="182"/>
      <c r="R3" s="280" t="s">
        <v>266</v>
      </c>
      <c r="S3" s="280"/>
      <c r="T3" s="280"/>
      <c r="U3" s="280"/>
      <c r="V3" s="280"/>
      <c r="W3" s="280"/>
      <c r="X3" s="280"/>
      <c r="Y3" s="280"/>
      <c r="Z3" s="280"/>
      <c r="AA3" s="280"/>
      <c r="AB3" s="280"/>
      <c r="AC3" s="280"/>
      <c r="AD3" s="280"/>
    </row>
    <row r="4" spans="1:48">
      <c r="A4" s="279" t="s">
        <v>263</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267</v>
      </c>
      <c r="P5" s="259"/>
      <c r="Q5" s="259"/>
      <c r="R5" s="259"/>
      <c r="S5" s="259"/>
      <c r="T5" s="259"/>
      <c r="U5" s="259"/>
      <c r="V5" s="259"/>
      <c r="W5" s="259"/>
      <c r="X5" s="259"/>
      <c r="Y5" s="259"/>
      <c r="Z5" s="259"/>
      <c r="AA5" s="259"/>
      <c r="AB5" s="259"/>
      <c r="AC5" s="259"/>
      <c r="AD5" s="259"/>
      <c r="AE5" s="259"/>
    </row>
    <row r="6" spans="1:48">
      <c r="AC6" s="143" t="s">
        <v>264</v>
      </c>
      <c r="AD6" s="259" t="s">
        <v>334</v>
      </c>
      <c r="AE6" s="259"/>
      <c r="AF6" s="259"/>
      <c r="AG6" s="259"/>
      <c r="AH6" s="259"/>
      <c r="AI6" s="259"/>
      <c r="AJ6" s="259"/>
      <c r="AK6" s="259"/>
      <c r="AL6" s="259"/>
      <c r="AM6" s="259"/>
      <c r="AN6" s="259"/>
      <c r="AO6" s="259"/>
      <c r="AP6" s="259"/>
      <c r="AQ6" s="259"/>
      <c r="AR6" s="140"/>
    </row>
    <row r="7" spans="1:48">
      <c r="X7" s="143" t="s">
        <v>62</v>
      </c>
      <c r="Y7" s="259"/>
      <c r="Z7" s="259"/>
      <c r="AA7" s="279" t="s">
        <v>268</v>
      </c>
      <c r="AB7" s="279"/>
      <c r="AC7" s="279"/>
      <c r="AD7" s="261"/>
      <c r="AE7" s="261"/>
      <c r="AF7" s="261"/>
      <c r="AG7" s="261"/>
      <c r="AH7" s="261"/>
      <c r="AI7" s="261"/>
      <c r="AJ7" s="282" t="s">
        <v>269</v>
      </c>
      <c r="AK7" s="282"/>
      <c r="AL7" s="282"/>
      <c r="AM7" s="282"/>
      <c r="AN7" s="282"/>
      <c r="AO7" s="261">
        <v>2567</v>
      </c>
      <c r="AP7" s="261"/>
      <c r="AQ7" s="261"/>
      <c r="AR7" s="140"/>
    </row>
    <row r="8" spans="1:48">
      <c r="D8" s="2" t="s">
        <v>270</v>
      </c>
      <c r="G8" s="265" t="s">
        <v>271</v>
      </c>
      <c r="H8" s="265"/>
      <c r="I8" s="265"/>
      <c r="J8" s="265"/>
      <c r="K8" s="265"/>
      <c r="L8" s="265"/>
      <c r="M8" s="265"/>
      <c r="N8" s="265"/>
      <c r="O8" s="265"/>
      <c r="P8" s="265"/>
      <c r="Q8" s="265"/>
      <c r="R8" s="265"/>
      <c r="S8" s="265"/>
      <c r="T8" s="265"/>
      <c r="U8" s="265"/>
      <c r="V8" s="265"/>
      <c r="W8" s="265"/>
      <c r="X8" s="265"/>
      <c r="Y8" s="265"/>
      <c r="Z8" s="265"/>
      <c r="AA8" s="265"/>
      <c r="AB8" s="279" t="s">
        <v>272</v>
      </c>
      <c r="AC8" s="279"/>
      <c r="AD8" s="279"/>
      <c r="AE8" s="279"/>
      <c r="AF8" s="259">
        <f>Sheet1!D8</f>
        <v>28</v>
      </c>
      <c r="AG8" s="259"/>
      <c r="AH8" s="259"/>
      <c r="AI8" s="259"/>
      <c r="AL8" s="143" t="s">
        <v>273</v>
      </c>
      <c r="AM8" s="259" t="s">
        <v>274</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277</v>
      </c>
      <c r="B10" s="279"/>
      <c r="C10" s="279"/>
      <c r="D10" s="259" t="s">
        <v>274</v>
      </c>
      <c r="E10" s="259"/>
      <c r="F10" s="259"/>
      <c r="G10" s="259"/>
      <c r="H10" s="259"/>
      <c r="I10" s="279" t="s">
        <v>279</v>
      </c>
      <c r="J10" s="279"/>
      <c r="K10" s="279"/>
      <c r="L10" s="279"/>
      <c r="M10" s="279"/>
      <c r="N10" s="259">
        <v>470</v>
      </c>
      <c r="O10" s="259"/>
      <c r="P10" s="259"/>
      <c r="Q10" s="259"/>
      <c r="R10" s="279" t="s">
        <v>280</v>
      </c>
      <c r="S10" s="279"/>
      <c r="T10" s="259" t="s">
        <v>152</v>
      </c>
      <c r="U10" s="259"/>
      <c r="V10" s="259"/>
      <c r="W10" s="259"/>
      <c r="X10" s="279" t="s">
        <v>281</v>
      </c>
      <c r="Y10" s="279"/>
      <c r="Z10" s="259" t="s">
        <v>283</v>
      </c>
      <c r="AA10" s="259"/>
      <c r="AB10" s="259"/>
      <c r="AC10" s="259"/>
      <c r="AD10" s="259"/>
      <c r="AE10" s="259"/>
      <c r="AF10" s="259"/>
      <c r="AG10" s="259"/>
      <c r="AH10" s="279" t="s">
        <v>282</v>
      </c>
      <c r="AI10" s="279"/>
      <c r="AJ10" s="279"/>
      <c r="AK10" s="279"/>
      <c r="AL10" s="259" t="s">
        <v>152</v>
      </c>
      <c r="AM10" s="259"/>
      <c r="AN10" s="259"/>
      <c r="AO10" s="259"/>
      <c r="AP10" s="259"/>
      <c r="AQ10" s="259"/>
      <c r="AR10" s="140"/>
    </row>
    <row r="11" spans="1:48">
      <c r="A11" s="2" t="s">
        <v>278</v>
      </c>
      <c r="F11" s="259" t="s">
        <v>286</v>
      </c>
      <c r="G11" s="259"/>
      <c r="H11" s="259"/>
      <c r="I11" s="259"/>
      <c r="J11" s="259"/>
      <c r="K11" s="259"/>
      <c r="L11" s="279" t="s">
        <v>284</v>
      </c>
      <c r="M11" s="279"/>
      <c r="N11" s="279"/>
      <c r="O11" s="279"/>
      <c r="P11" s="259" t="s">
        <v>343</v>
      </c>
      <c r="Q11" s="259"/>
      <c r="R11" s="259"/>
      <c r="S11" s="259"/>
      <c r="T11" s="259"/>
      <c r="U11" s="259"/>
      <c r="V11" s="259"/>
      <c r="W11" s="259"/>
      <c r="X11" s="279" t="s">
        <v>285</v>
      </c>
      <c r="Y11" s="279"/>
      <c r="Z11" s="279"/>
      <c r="AA11" s="261" t="s">
        <v>290</v>
      </c>
      <c r="AB11" s="261"/>
      <c r="AC11" s="261"/>
      <c r="AD11" s="261"/>
      <c r="AE11" s="261"/>
      <c r="AF11" s="261"/>
      <c r="AG11" s="261"/>
      <c r="AH11" s="279" t="s">
        <v>287</v>
      </c>
      <c r="AI11" s="279"/>
      <c r="AJ11" s="259" t="s">
        <v>291</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264</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363</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ผบE187/2568 ในคดีหมายเลขแดงที่  0/0 ลว.13 สิงหาคม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288</v>
      </c>
      <c r="AT16" s="211" t="s">
        <v>332</v>
      </c>
      <c r="AU16" s="210">
        <f>COUNTIF(C17:N32,"ซ่อนช่อง")</f>
        <v>13</v>
      </c>
      <c r="AV16" s="209" t="s">
        <v>333</v>
      </c>
    </row>
    <row r="17" spans="1:45">
      <c r="A17" s="182"/>
      <c r="B17" s="182"/>
      <c r="C17" s="262" t="str">
        <f>IF(AS17="","ซ่อนช่อง",CONCATENATE("1. ",VLOOKUP(AS17,Table1[#All],2,0)))</f>
        <v>1. นายบริสุทธิ์ มีบัณฑิต</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3-1601-00169-81-7</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นายอภิรัตน์ กุมารแก้ว</v>
      </c>
      <c r="D18" s="283"/>
      <c r="E18" s="283"/>
      <c r="F18" s="283"/>
      <c r="G18" s="283"/>
      <c r="H18" s="283"/>
      <c r="I18" s="283"/>
      <c r="J18" s="283"/>
      <c r="K18" s="283"/>
      <c r="L18" s="283"/>
      <c r="M18" s="283"/>
      <c r="N18" s="283"/>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4" t="str">
        <f>IF(AS18="","",VLOOKUP(AS18,Table1[#All],3,0))</f>
        <v>3-5701-00825-59-1</v>
      </c>
      <c r="AE18" s="284"/>
      <c r="AF18" s="284"/>
      <c r="AG18" s="284"/>
      <c r="AH18" s="284"/>
      <c r="AI18" s="284"/>
      <c r="AJ18" s="284"/>
      <c r="AK18" s="284"/>
      <c r="AL18" s="189"/>
      <c r="AM18" s="187"/>
      <c r="AN18" s="187"/>
      <c r="AO18" s="187"/>
      <c r="AP18" s="187"/>
      <c r="AQ18" s="187"/>
      <c r="AS18" s="191" t="s">
        <v>212</v>
      </c>
    </row>
    <row r="19" spans="1:45">
      <c r="A19" s="187"/>
      <c r="B19" s="187"/>
      <c r="C19" s="283" t="str">
        <f>IF(AS19="","ซ่อนช่อง",CONCATENATE("3. ",VLOOKUP(AS19,Table1[#All],2,0)))</f>
        <v>3. นางทิพรดา กุมารแก้ว</v>
      </c>
      <c r="D19" s="283"/>
      <c r="E19" s="283"/>
      <c r="F19" s="283"/>
      <c r="G19" s="283"/>
      <c r="H19" s="283"/>
      <c r="I19" s="283"/>
      <c r="J19" s="283"/>
      <c r="K19" s="283"/>
      <c r="L19" s="283"/>
      <c r="M19" s="283"/>
      <c r="N19" s="283"/>
      <c r="O19" s="188"/>
      <c r="P19" s="187" t="str">
        <f>IF(AS19="","",AS19)</f>
        <v>คู่สมรสจำเลยที่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3-5099-01153-28-0</v>
      </c>
      <c r="AE19" s="284"/>
      <c r="AF19" s="284"/>
      <c r="AG19" s="284"/>
      <c r="AH19" s="284"/>
      <c r="AI19" s="284"/>
      <c r="AJ19" s="284"/>
      <c r="AK19" s="284"/>
      <c r="AL19" s="189"/>
      <c r="AM19" s="187"/>
      <c r="AN19" s="187"/>
      <c r="AO19" s="187"/>
      <c r="AP19" s="187"/>
      <c r="AQ19" s="187"/>
      <c r="AS19" s="191" t="s">
        <v>214</v>
      </c>
    </row>
    <row r="20" spans="1:45" hidden="1">
      <c r="A20" s="187"/>
      <c r="B20" s="187"/>
      <c r="C20" s="283" t="str">
        <f>IF(AS20="","ซ่อนช่อง",CONCATENATE("4. ",VLOOKUP(AS20,Table1[#All],2,0)))</f>
        <v>ซ่อนช่อง</v>
      </c>
      <c r="D20" s="283"/>
      <c r="E20" s="283"/>
      <c r="F20" s="283"/>
      <c r="G20" s="283"/>
      <c r="H20" s="283"/>
      <c r="I20" s="283"/>
      <c r="J20" s="283"/>
      <c r="K20" s="283"/>
      <c r="L20" s="283"/>
      <c r="M20" s="283"/>
      <c r="N20" s="283"/>
      <c r="O20" s="188"/>
      <c r="P20" s="187" t="str">
        <f t="shared" ref="P20:P32" si="2">IF(AS20="","",AS20)</f>
        <v/>
      </c>
      <c r="Q20" s="187"/>
      <c r="R20" s="187"/>
      <c r="S20" s="187"/>
      <c r="T20" s="187"/>
      <c r="U20" s="187"/>
      <c r="V20" s="187"/>
      <c r="W20" s="187" t="str">
        <f t="shared" ref="W20:W32" si="3">IF(AS20="","","เลขบัตรประชาชน")</f>
        <v/>
      </c>
      <c r="X20" s="187"/>
      <c r="Y20" s="187"/>
      <c r="Z20" s="187"/>
      <c r="AA20" s="187"/>
      <c r="AB20" s="187"/>
      <c r="AC20" s="187"/>
      <c r="AD20" s="284" t="str">
        <f>IF(AS20="","",VLOOKUP(AS20,Table1[#All],3,0))</f>
        <v/>
      </c>
      <c r="AE20" s="284"/>
      <c r="AF20" s="284"/>
      <c r="AG20" s="284"/>
      <c r="AH20" s="284"/>
      <c r="AI20" s="284"/>
      <c r="AJ20" s="284"/>
      <c r="AK20" s="284"/>
      <c r="AL20" s="189"/>
      <c r="AM20" s="187"/>
      <c r="AN20" s="187"/>
      <c r="AO20" s="187"/>
      <c r="AP20" s="187"/>
      <c r="AQ20" s="187"/>
      <c r="AS20" s="191"/>
    </row>
    <row r="21" spans="1:45" hidden="1">
      <c r="A21" s="187"/>
      <c r="B21" s="187"/>
      <c r="C21" s="283" t="str">
        <f>IF(AS21="","ซ่อนช่อง",CONCATENATE("5. ",VLOOKUP(AS21,Table1[#All],2,0)))</f>
        <v>ซ่อนช่อง</v>
      </c>
      <c r="D21" s="283"/>
      <c r="E21" s="283"/>
      <c r="F21" s="283"/>
      <c r="G21" s="283"/>
      <c r="H21" s="283"/>
      <c r="I21" s="283"/>
      <c r="J21" s="283"/>
      <c r="K21" s="283"/>
      <c r="L21" s="283"/>
      <c r="M21" s="283"/>
      <c r="N21" s="283"/>
      <c r="O21" s="188"/>
      <c r="P21" s="187" t="str">
        <f t="shared" si="2"/>
        <v/>
      </c>
      <c r="Q21" s="187"/>
      <c r="R21" s="187"/>
      <c r="S21" s="187"/>
      <c r="T21" s="187"/>
      <c r="U21" s="187"/>
      <c r="V21" s="187"/>
      <c r="W21" s="187" t="str">
        <f t="shared" si="3"/>
        <v/>
      </c>
      <c r="X21" s="187"/>
      <c r="Y21" s="187"/>
      <c r="Z21" s="187"/>
      <c r="AA21" s="187"/>
      <c r="AB21" s="187"/>
      <c r="AC21" s="187"/>
      <c r="AD21" s="284" t="str">
        <f>IF(AS21="","",VLOOKUP(AS21,Table1[#All],3,0))</f>
        <v/>
      </c>
      <c r="AE21" s="284"/>
      <c r="AF21" s="284"/>
      <c r="AG21" s="284"/>
      <c r="AH21" s="284"/>
      <c r="AI21" s="284"/>
      <c r="AJ21" s="284"/>
      <c r="AK21" s="284"/>
      <c r="AL21" s="189"/>
      <c r="AM21" s="187"/>
      <c r="AN21" s="187"/>
      <c r="AO21" s="187"/>
      <c r="AP21" s="187"/>
      <c r="AQ21" s="187"/>
      <c r="AS21" s="191"/>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3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5"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309</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268</v>
      </c>
      <c r="AA10" s="279"/>
      <c r="AB10" s="259"/>
      <c r="AC10" s="259"/>
      <c r="AD10" s="259"/>
      <c r="AE10" s="259"/>
      <c r="AF10" s="259"/>
      <c r="AG10" s="259"/>
      <c r="AH10" s="279" t="s">
        <v>311</v>
      </c>
      <c r="AI10" s="279"/>
      <c r="AJ10" s="259"/>
      <c r="AK10" s="259"/>
      <c r="AL10" s="259"/>
      <c r="AM10" s="259"/>
    </row>
    <row r="11" spans="1:39">
      <c r="A11" s="2" t="s">
        <v>33</v>
      </c>
      <c r="D11" s="2" t="s">
        <v>312</v>
      </c>
    </row>
    <row r="12" spans="1:39">
      <c r="D12" s="2" t="s">
        <v>270</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313</v>
      </c>
      <c r="AG12" s="259">
        <f>Sheet1!D8</f>
        <v>28</v>
      </c>
      <c r="AH12" s="259"/>
      <c r="AI12" s="259"/>
      <c r="AJ12" s="2" t="s">
        <v>314</v>
      </c>
    </row>
    <row r="13" spans="1:39">
      <c r="A13" s="2" t="s">
        <v>277</v>
      </c>
      <c r="D13" s="259" t="s">
        <v>274</v>
      </c>
      <c r="E13" s="259"/>
      <c r="F13" s="259"/>
      <c r="G13" s="259"/>
      <c r="H13" s="279" t="s">
        <v>279</v>
      </c>
      <c r="I13" s="279"/>
      <c r="J13" s="279"/>
      <c r="K13" s="279"/>
      <c r="L13" s="259">
        <v>470</v>
      </c>
      <c r="M13" s="259"/>
      <c r="N13" s="259"/>
      <c r="O13" s="259"/>
      <c r="P13" s="279" t="s">
        <v>280</v>
      </c>
      <c r="Q13" s="279"/>
      <c r="R13" s="259" t="s">
        <v>152</v>
      </c>
      <c r="S13" s="259"/>
      <c r="T13" s="279" t="s">
        <v>315</v>
      </c>
      <c r="U13" s="279"/>
      <c r="V13" s="259" t="s">
        <v>152</v>
      </c>
      <c r="W13" s="259"/>
      <c r="X13" s="259"/>
      <c r="Y13" s="259"/>
      <c r="Z13" s="259"/>
      <c r="AA13" s="259"/>
      <c r="AB13" s="259"/>
      <c r="AC13" s="279" t="s">
        <v>281</v>
      </c>
      <c r="AD13" s="279"/>
      <c r="AE13" s="259" t="s">
        <v>283</v>
      </c>
      <c r="AF13" s="259"/>
      <c r="AG13" s="259"/>
      <c r="AH13" s="259"/>
      <c r="AI13" s="259"/>
      <c r="AJ13" s="259"/>
      <c r="AK13" s="259"/>
      <c r="AL13" s="259"/>
      <c r="AM13" s="259"/>
    </row>
    <row r="14" spans="1:39">
      <c r="A14" s="2" t="s">
        <v>316</v>
      </c>
      <c r="D14" s="259" t="s">
        <v>343</v>
      </c>
      <c r="E14" s="259"/>
      <c r="F14" s="259"/>
      <c r="G14" s="259"/>
      <c r="H14" s="259"/>
      <c r="I14" s="259"/>
      <c r="J14" s="259"/>
      <c r="K14" s="259"/>
      <c r="L14" s="279" t="s">
        <v>285</v>
      </c>
      <c r="M14" s="279"/>
      <c r="N14" s="279"/>
      <c r="O14" s="259" t="s">
        <v>290</v>
      </c>
      <c r="P14" s="259"/>
      <c r="Q14" s="259"/>
      <c r="R14" s="259"/>
      <c r="S14" s="259"/>
      <c r="T14" s="259"/>
      <c r="U14" s="259"/>
      <c r="V14" s="259"/>
      <c r="W14" s="259"/>
      <c r="X14" s="259"/>
      <c r="Y14" s="259"/>
      <c r="Z14" s="279" t="s">
        <v>287</v>
      </c>
      <c r="AA14" s="279"/>
      <c r="AB14" s="259" t="s">
        <v>291</v>
      </c>
      <c r="AC14" s="259"/>
      <c r="AD14" s="259"/>
      <c r="AE14" s="259"/>
      <c r="AF14" s="259"/>
      <c r="AG14" s="259"/>
      <c r="AH14" s="259"/>
      <c r="AI14" s="259"/>
      <c r="AJ14" s="259"/>
      <c r="AK14" s="259"/>
      <c r="AL14" s="259"/>
      <c r="AM14" s="259"/>
    </row>
    <row r="15" spans="1:39">
      <c r="A15" s="2" t="s">
        <v>330</v>
      </c>
    </row>
    <row r="16" spans="1:39">
      <c r="A16" s="2" t="s">
        <v>329</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ผบE187/2568 คดีหมายเลขแดงที่ 0/0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331</v>
      </c>
    </row>
    <row r="21" spans="1:40">
      <c r="A21" s="182" t="str">
        <f>CONCATENATE("1.  ",VLOOKUP(AN21,Table1[#All],2,0))</f>
        <v>1.  นายบริสุทธิ์ มีบัณฑิต</v>
      </c>
      <c r="B21" s="182"/>
      <c r="C21" s="182"/>
      <c r="D21" s="182"/>
      <c r="E21" s="182"/>
      <c r="F21" s="182"/>
      <c r="G21" s="182"/>
      <c r="H21" s="182"/>
      <c r="I21" s="182"/>
      <c r="J21" s="182"/>
      <c r="K21" s="182"/>
      <c r="L21" s="182"/>
      <c r="M21" s="182"/>
      <c r="N21" s="182"/>
      <c r="O21" s="182"/>
      <c r="P21" s="182"/>
      <c r="Q21" s="279" t="s">
        <v>325</v>
      </c>
      <c r="R21" s="279"/>
      <c r="S21" s="279"/>
      <c r="T21" s="279"/>
      <c r="U21" s="279"/>
      <c r="V21" s="279"/>
      <c r="W21" s="279"/>
      <c r="X21" s="279"/>
      <c r="Y21" s="279"/>
      <c r="Z21" s="291" t="str">
        <f>VLOOKUP(AN21,Table1[#All],3,0)</f>
        <v>3-1601-00169-81-7</v>
      </c>
      <c r="AA21" s="291"/>
      <c r="AB21" s="291"/>
      <c r="AC21" s="291"/>
      <c r="AD21" s="291"/>
      <c r="AE21" s="291"/>
      <c r="AF21" s="291"/>
      <c r="AG21" s="291"/>
      <c r="AH21" s="291"/>
      <c r="AI21" s="291"/>
      <c r="AJ21" s="291"/>
      <c r="AK21" s="291"/>
      <c r="AL21" s="291"/>
      <c r="AM21" s="291"/>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2025-07-05T06:02:34Z</cp:lastPrinted>
  <dcterms:created xsi:type="dcterms:W3CDTF">2016-06-06T16:13:57Z</dcterms:created>
  <dcterms:modified xsi:type="dcterms:W3CDTF">2025-07-05T06:11:28Z</dcterms:modified>
</cp:coreProperties>
</file>