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1-7-68\2899-นายเอนก  แดงจินา\"/>
    </mc:Choice>
  </mc:AlternateContent>
  <xr:revisionPtr revIDLastSave="0" documentId="13_ncr:1_{48917E5D-4F57-44C5-AABD-6A3603AFD6D4}" xr6:coauthVersionLast="47" xr6:coauthVersionMax="47" xr10:uidLastSave="{00000000-0000-0000-0000-000000000000}"/>
  <bookViews>
    <workbookView xWindow="-108" yWindow="-108" windowWidth="23256" windowHeight="12576"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<sst xmlns="http://schemas.openxmlformats.org/spreadsheetml/2006/main" count="719" uniqueCount="375">
  <si>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</si>
  <si>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</si>
  <si>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</si>
  <si>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</si>
  <si>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</si>
  <si>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</si>
  <si>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</si>
  <si>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</si>
  <si>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</si>
  <si>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</si>
  <si>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</si>
  <si>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</si>
  <si>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</si>
  <si>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</si>
  <si>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</si>
  <si>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</si>
  <si>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</si>
  <si>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</si>
  <si>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</si>
  <si>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</si>
  <si>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</si>
  <si>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</si>
  <si>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</si>
  <si>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</si>
  <si>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</si>
  <si>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</si>
  <si>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</si>
  <si>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</si>
  <si>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</si>
  <si>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</si>
  <si>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</si>
  <si>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</si>
  <si>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</si>
  <si>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</si>
  <si>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</si>
  <si>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</si>
  <si>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</si>
  <si>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</si>
  <si>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</si>
  <si>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</si>
  <si>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</si>
  <si>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</si>
  <si>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</si>
  <si>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</si>
  <si>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</si>
  <si>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</si>
  <si>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</si>
  <si>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</si>
  <si>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</si>
  <si>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</si>
  <si>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</si>
  <si>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</si>
  <si>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</si>
  <si>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</si>
  <si>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</si>
  <si>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</si>
  <si>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</si>
  <si>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</si>
  <si>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</si>
  <si>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</si>
  <si>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</si>
  <si>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</si>
  <si>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</si>
  <si>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</si>
  <si>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</si>
  <si>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</si>
  <si>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</si>
  <si>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</si>
  <si>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</si>
  <si>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</si>
  <si>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</si>
  <si>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</si>
  <si>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</si>
  <si>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</si>
  <si>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</si>
  <si>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</si>
  <si>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</si>
  <si>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</si>
  <si>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</si>
  <si>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</si>
  <si>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</si>
  <si>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</si>
  <si>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</si>
  <si>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</si>
  <si>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</si>
  <si>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</si>
  <si>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</si>
  <si>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</si>
  <si>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</si>
  <si>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</si>
  <si>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</si>
  <si>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</si>
  <si>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</si>
  <si>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</si>
  <si>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</si>
  <si>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</si>
  <si>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</si>
  <si>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</si>
  <si>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</si>
  <si>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</si>
  <si>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</si>
  <si>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</si>
  <si>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</si>
  <si>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</si>
  <si>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</si>
  <si>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</si>
  <si>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</si>
  <si>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</si>
  <si>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</si>
  <si>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</si>
  <si>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</si>
  <si>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</si>
  <si>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</si>
  <si>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</si>
  <si>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</si>
  <si>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</si>
  <si>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</si>
  <si>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</si>
  <si>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</si>
  <si>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</si>
  <si>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</si>
  <si>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</si>
  <si>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</si>
  <si>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</si>
  <si>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</si>
  <si>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</si>
  <si>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</si>
  <si>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</si>
  <si>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</si>
  <si>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</si>
  <si>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</si>
  <si>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</si>
  <si>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</si>
  <si>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</si>
  <si>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</si>
  <si>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</si>
  <si>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</si>
  <si>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</si>
  <si>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</si>
  <si>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</si>
  <si>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</si>
  <si>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</si>
  <si>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</si>
  <si>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</si>
  <si>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</si>
  <si>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</si>
  <si>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</si>
  <si>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</si>
  <si>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</si>
  <si>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</si>
  <si>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</si>
  <si>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</si>
  <si>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</si>
  <si>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</si>
  <si>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</si>
  <si>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</si>
  <si>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</si>
  <si>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</si>
  <si>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</si>
  <si>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</si>
  <si>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</si>
  <si>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</si>
  <si>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</si>
  <si>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</si>
  <si>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</si>
  <si>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</si>
  <si>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</si>
  <si>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</si>
  <si>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</si>
  <si>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</si>
  <si>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</si>
  <si>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</si>
  <si>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</si>
  <si>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</si>
  <si>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</si>
  <si>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</si>
  <si>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</si>
  <si>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</si>
  <si>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</si>
  <si>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</si>
  <si>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</si>
  <si>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</si>
  <si>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</si>
  <si>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</si>
  <si>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</si>
  <si>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</si>
  <si>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</si>
  <si>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</si>
  <si>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</si>
  <si>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</si>
  <si>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</si>
  <si>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</si>
  <si>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</si>
  <si>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</si>
  <si>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</si>
  <si>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</si>
  <si>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</si>
  <si>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</si>
  <si>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</si>
  <si>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</si>
  <si>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</si>
  <si>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</si>
  <si>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</si>
  <si>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</si>
  <si>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</si>
  <si>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</si>
  <si>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</si>
  <si>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</si>
  <si>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</si>
  <si>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</si>
  <si>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</si>
  <si>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</si>
  <si>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</si>
  <si>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</si>
  <si>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</si>
  <si>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</si>
  <si>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</si>
  <si>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</si>
  <si>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</si>
  <si>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</si>
  <si>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</si>
  <si>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</si>
  <si>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</si>
  <si>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</si>
  <si>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</si>
  <si>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</si>
  <si>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</si>
  <si>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</si>
  <si>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</si>
  <si>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</si>
  <si>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</si>
  <si>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</si>
  <si>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</si>
  <si>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</si>
  <si>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</si>
  <si>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</si>
  <si>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</si>
  <si>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</si>
  <si>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</si>
  <si>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</si>
  <si>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</si>
  <si>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</si>
  <si>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</si>
  <si>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</si>
  <si>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</si>
  <si>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</si>
  <si>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</si>
  <si>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</si>
  <si>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</si>
  <si>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</si>
  <si>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</si>
  <si>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</si>
  <si>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</si>
  <si>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</si>
  <si>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</si>
  <si>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</si>
  <si>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</si>
  <si>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</si>
  <si>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</si>
  <si>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</si>
  <si>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</si>
  <si>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</si>
  <si>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</si>
  <si>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</si>
  <si>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</si>
  <si>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</si>
  <si>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</si>
  <si>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</si>
  <si>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</si>
  <si>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</si>
  <si>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</si>
  <si>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</si>
  <si>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</si>
  <si>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</si>
  <si>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</si>
  <si>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</si>
  <si>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</si>
  <si>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</si>
  <si>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</si>
  <si>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</si>
  <si>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</si>
  <si>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</si>
  <si>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</si>
  <si>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</si>
  <si>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</si>
  <si>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</si>
  <si>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</si>
  <si>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</si>
  <si>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</si>
  <si>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</si>
  <si>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</si>
  <si>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</si>
  <si>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</si>
  <si>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</si>
  <si>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</si>
  <si>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</si>
  <si>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</si>
  <si>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</si>
  <si>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</si>
  <si>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</si>
  <si>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</si>
  <si>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</si>
  <si>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</si>
  <si>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</si>
  <si>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</si>
  <si>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</si>
  <si>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</si>
  <si>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</si>
  <si>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</si>
  <si>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</si>
  <si>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</si>
  <si>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</si>
  <si>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</si>
  <si>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</si>
  <si>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</si>
  <si>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</si>
  <si>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</si>
  <si>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</si>
  <si>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</si>
  <si>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</si>
  <si>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</si>
  <si>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</si>
  <si>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</si>
  <si>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</si>
  <si>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</si>
  <si>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</si>
  <si>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</si>
  <si>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</si>
  <si>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</si>
  <si>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</si>
  <si>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</si>
  <si>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</si>
  <si>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</si>
  <si>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</si>
  <si>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</si>
  <si>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</si>
  <si>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</si>
  <si>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</si>
  <si>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</si>
  <si>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</si>
  <si>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</si>
  <si>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</si>
  <si>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</si>
  <si>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</si>
  <si>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</si>
  <si>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</si>
  <si>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</si>
  <si>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</si>
  <si>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</si>
  <si>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</si>
  <si>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</si>
  <si>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</si>
  <si>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</si>
  <si>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</si>
  <si>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</si>
  <si>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</si>
  <si>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</si>
  <si>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</si>
  <si>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</si>
  <si>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อ.หางดง</t>
  </si>
  <si>
    <t>อ.เมืองเชียงใหม่</t>
  </si>
  <si>
    <t>นายปฏิยุทธ์ ฟองแก้ว</t>
  </si>
  <si>
    <t>1-5601-00415-10-9</t>
  </si>
  <si>
    <t>จังหวัดเชียงใหม่</t>
  </si>
  <si>
    <t>คู่สมรสจำเลยที่ 1</t>
  </si>
  <si>
    <t>นายเอนก แดงจินา</t>
  </si>
  <si>
    <t>3-5017-00138-23-5</t>
  </si>
  <si>
    <t>นางสาววาสนา ลอจันทร์</t>
  </si>
  <si>
    <t>3-6504-00331-90-9</t>
  </si>
  <si>
    <t>นายวัชรพล ผัดเป้า</t>
  </si>
  <si>
    <t>นายศิวดล โถเหลือง</t>
  </si>
  <si>
    <t>3-5004-00041-81-2</t>
  </si>
  <si>
    <t>2899(68) - รายงานผลสืบทรัพย์ ราย นายเอนก  แดงจินา สาขาเชียงดาว (สืบรอบที่ 1) - ไม่พบทรัพย์</t>
  </si>
  <si>
    <t>จังหวัดเชียงใหม่ สาขาเชียงดาว</t>
  </si>
  <si>
    <t>1-5099-00466-76-8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</si>
</sst>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v>
          </cell>
          <cell r="BL2057" t="str">
            <v>นายนารธิป อำนา</v>
          </cell>
        </row>
        <row r="2058">
          <cell r="B2058">
            <v>2902</v>
          </cell>
          <cell r="C2058">
            <v>2047</v>
          </cell>
          <cell r="D2058">
            <v>8</v>
          </cell>
          <cell r="E2058">
            <v>7</v>
          </cell>
          <cell r="F2058">
            <v>2568</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423273.91</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H2062" t="str">
            <v>นาง</v>
          </cell>
          <cell r="I2062" t="str">
            <v>สมพร</v>
          </cell>
          <cell r="J2062" t="str">
            <v>วองเงิน</v>
          </cell>
          <cell r="K2062" t="str">
            <v>3-5511-00040-41-2</v>
          </cell>
          <cell r="L2062" t="str">
            <v>แม่โจ้</v>
          </cell>
          <cell r="M2062" t="str">
            <v>เชียงใหม่ 2</v>
          </cell>
          <cell r="N2062">
            <v>8</v>
          </cell>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วองเงิน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BB2064" t="str">
            <v>คำสั่งสืบทรัพย์ 8/7/2568</v>
          </cell>
          <cell r="BL2064" t="str">
            <v>นายสัญญา ใจยะสาร</v>
          </cell>
        </row>
        <row r="2065">
          <cell r="B2065">
            <v>2909</v>
          </cell>
          <cell r="C2065">
            <v>2054</v>
          </cell>
          <cell r="D2065">
            <v>8</v>
          </cell>
          <cell r="E2065">
            <v>7</v>
          </cell>
          <cell r="F2065">
            <v>2568</v>
          </cell>
          <cell r="H2065" t="str">
            <v>นาง</v>
          </cell>
          <cell r="I2065" t="str">
            <v>หล้า</v>
          </cell>
          <cell r="J2065" t="str">
            <v>ตุ่นสุรินทร์</v>
          </cell>
          <cell r="K2065" t="str">
            <v>3-5009-00667-61-3</v>
          </cell>
          <cell r="L2065" t="str">
            <v>ฝาง</v>
          </cell>
          <cell r="M2065" t="str">
            <v>เชียงใหม่ 2</v>
          </cell>
          <cell r="N2065">
            <v>8</v>
          </cell>
          <cell r="Q2065">
            <v>278729.45</v>
          </cell>
          <cell r="R2065">
            <v>326947.58</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33534.9</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Q2067">
            <v>285898.19</v>
          </cell>
          <cell r="R2067">
            <v>308899.8</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29/4/2568//รายงานผลสืบ 3/7/2568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B1382">
            <v>4</v>
          </cell>
          <cell r="CC1382" t="str">
            <v>นุสบา</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 xml:space="preserve">คำสั่งสืบทรัพย์ 23/5/2568//รายงานผลสืบ </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B1385">
            <v>2</v>
          </cell>
          <cell r="CC1385" t="str">
            <v>นุสบา</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 xml:space="preserve">คำสั่งสืบทรัพย์ 20/5/2568//รายงานผลสืบ </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v>
          </cell>
          <cell r="BZ1386" t="str">
            <v>พบทรัพย์</v>
          </cell>
          <cell r="CB1386">
            <v>2</v>
          </cell>
          <cell r="CC1386" t="str">
            <v>นุสบา</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B1387">
            <v>4</v>
          </cell>
          <cell r="CC1387" t="str">
            <v>นุสบา</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B1388">
            <v>2</v>
          </cell>
          <cell r="CC1388" t="str">
            <v>นุสบา</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AA1389">
            <v>28</v>
          </cell>
          <cell r="AB1389">
            <v>4</v>
          </cell>
          <cell r="AC1389">
            <v>2568</v>
          </cell>
          <cell r="BB1389" t="str">
            <v>คำสั่งสืบทรัพย์ 20/5/2568//รายงานผลสืบ</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AA1394">
            <v>15</v>
          </cell>
          <cell r="AB1394">
            <v>5</v>
          </cell>
          <cell r="AC1394">
            <v>2566</v>
          </cell>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AA1395">
            <v>30</v>
          </cell>
          <cell r="AB1395">
            <v>1</v>
          </cell>
          <cell r="AC1395">
            <v>2561</v>
          </cell>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AA1396">
            <v>16</v>
          </cell>
          <cell r="AB1396">
            <v>6</v>
          </cell>
          <cell r="AC1396">
            <v>2568</v>
          </cell>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row>
        <row r="1397">
          <cell r="B1397">
            <v>2898</v>
          </cell>
          <cell r="C1397">
            <v>2043</v>
          </cell>
          <cell r="D1397">
            <v>20</v>
          </cell>
          <cell r="E1397">
            <v>5</v>
          </cell>
          <cell r="F1397">
            <v>2568</v>
          </cell>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AA1397">
            <v>24</v>
          </cell>
          <cell r="AB1397">
            <v>4</v>
          </cell>
          <cell r="AC1397">
            <v>2566</v>
          </cell>
          <cell r="BB1397" t="str">
            <v>คำสั่งสืบทรัพย์ 20/5/2568</v>
          </cell>
          <cell r="BT1397" t="str">
            <v>นางสาวรัชดา ธรรมขัน</v>
          </cell>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row>
        <row r="1400">
          <cell r="B1400">
            <v>2901</v>
          </cell>
          <cell r="C1400">
            <v>2046</v>
          </cell>
          <cell r="D1400">
            <v>8</v>
          </cell>
          <cell r="E1400">
            <v>7</v>
          </cell>
          <cell r="F1400">
            <v>2568</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AA1400">
            <v>4</v>
          </cell>
          <cell r="AB1400">
            <v>4</v>
          </cell>
          <cell r="AC1400">
            <v>2559</v>
          </cell>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row>
        <row r="1401">
          <cell r="B1401">
            <v>2902</v>
          </cell>
          <cell r="C1401">
            <v>2047</v>
          </cell>
          <cell r="D1401">
            <v>8</v>
          </cell>
          <cell r="E1401">
            <v>7</v>
          </cell>
          <cell r="F1401">
            <v>2568</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row>
        <row r="1402">
          <cell r="B1402">
            <v>2903</v>
          </cell>
          <cell r="C1402">
            <v>2048</v>
          </cell>
          <cell r="D1402">
            <v>8</v>
          </cell>
          <cell r="E1402">
            <v>7</v>
          </cell>
          <cell r="F1402">
            <v>2568</v>
          </cell>
          <cell r="H1402" t="str">
            <v>นาย</v>
          </cell>
          <cell r="I1402" t="str">
            <v>มานพ</v>
          </cell>
          <cell r="J1402" t="str">
            <v>พันธ์ชน</v>
          </cell>
          <cell r="K1402" t="str">
            <v>5-5505-00607-37-7</v>
          </cell>
          <cell r="L1402" t="str">
            <v>พร้าว</v>
          </cell>
          <cell r="M1402" t="str">
            <v>เชียงใหม่ 2</v>
          </cell>
          <cell r="N1402">
            <v>8</v>
          </cell>
          <cell r="Q1402">
            <v>335037.57</v>
          </cell>
          <cell r="R1402">
            <v>423273.91</v>
          </cell>
          <cell r="S1402" t="str">
            <v>จังหวัดเชียงใหม่</v>
          </cell>
          <cell r="T1402" t="str">
            <v>ผบ2296</v>
          </cell>
          <cell r="U1402">
            <v>2558</v>
          </cell>
          <cell r="AA1402">
            <v>1</v>
          </cell>
          <cell r="AB1402">
            <v>2</v>
          </cell>
          <cell r="AC1402">
            <v>2559</v>
          </cell>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row>
        <row r="1403">
          <cell r="B1403">
            <v>2904</v>
          </cell>
          <cell r="C1403">
            <v>2049</v>
          </cell>
          <cell r="D1403">
            <v>8</v>
          </cell>
          <cell r="E1403">
            <v>7</v>
          </cell>
          <cell r="F1403">
            <v>2568</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row>
        <row r="1404">
          <cell r="B1404">
            <v>2905</v>
          </cell>
          <cell r="C1404">
            <v>2050</v>
          </cell>
          <cell r="D1404">
            <v>8</v>
          </cell>
          <cell r="E1404">
            <v>7</v>
          </cell>
          <cell r="F1404">
            <v>2568</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AA1404">
            <v>11</v>
          </cell>
          <cell r="AB1404">
            <v>2</v>
          </cell>
          <cell r="AC1404">
            <v>2559</v>
          </cell>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row>
        <row r="1405">
          <cell r="B1405">
            <v>2906</v>
          </cell>
          <cell r="C1405">
            <v>2051</v>
          </cell>
          <cell r="D1405">
            <v>8</v>
          </cell>
          <cell r="E1405">
            <v>7</v>
          </cell>
          <cell r="F1405">
            <v>2568</v>
          </cell>
          <cell r="H1405" t="str">
            <v>นาง</v>
          </cell>
          <cell r="I1405" t="str">
            <v>สมพร</v>
          </cell>
          <cell r="J1405" t="str">
            <v>วองเงิน</v>
          </cell>
          <cell r="K1405" t="str">
            <v>3-5511-00040-41-2</v>
          </cell>
          <cell r="L1405" t="str">
            <v>แม่โจ้</v>
          </cell>
          <cell r="M1405" t="str">
            <v>เชียงใหม่ 2</v>
          </cell>
          <cell r="N1405">
            <v>8</v>
          </cell>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วองเงิน</v>
          </cell>
          <cell r="BU1405">
            <v>0</v>
          </cell>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AA1406">
            <v>19</v>
          </cell>
          <cell r="AB1406">
            <v>2</v>
          </cell>
          <cell r="AC1406">
            <v>2559</v>
          </cell>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row>
        <row r="1407">
          <cell r="B1407">
            <v>2908</v>
          </cell>
          <cell r="C1407">
            <v>2053</v>
          </cell>
          <cell r="D1407">
            <v>8</v>
          </cell>
          <cell r="E1407">
            <v>7</v>
          </cell>
          <cell r="F1407">
            <v>2568</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row>
        <row r="1408">
          <cell r="B1408">
            <v>2909</v>
          </cell>
          <cell r="C1408">
            <v>2054</v>
          </cell>
          <cell r="D1408">
            <v>8</v>
          </cell>
          <cell r="E1408">
            <v>7</v>
          </cell>
          <cell r="F1408">
            <v>2568</v>
          </cell>
          <cell r="H1408" t="str">
            <v>นาง</v>
          </cell>
          <cell r="I1408" t="str">
            <v>หล้า</v>
          </cell>
          <cell r="J1408" t="str">
            <v>ตุ่นสุรินทร์</v>
          </cell>
          <cell r="K1408" t="str">
            <v>3-5009-00667-61-3</v>
          </cell>
          <cell r="L1408" t="str">
            <v>ฝาง</v>
          </cell>
          <cell r="M1408" t="str">
            <v>เชียงใหม่ 2</v>
          </cell>
          <cell r="N1408">
            <v>8</v>
          </cell>
          <cell r="Q1408">
            <v>278729.45</v>
          </cell>
          <cell r="R1408">
            <v>326947.58</v>
          </cell>
          <cell r="S1408" t="str">
            <v>จังหวัดฝาง</v>
          </cell>
          <cell r="T1408" t="str">
            <v>ผบ34</v>
          </cell>
          <cell r="U1408">
            <v>2559</v>
          </cell>
          <cell r="V1408" t="str">
            <v>ผบ120</v>
          </cell>
          <cell r="W1408">
            <v>2559</v>
          </cell>
          <cell r="AA1408">
            <v>8</v>
          </cell>
          <cell r="AB1408">
            <v>3</v>
          </cell>
          <cell r="AC1408">
            <v>2559</v>
          </cell>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row>
        <row r="1409">
          <cell r="B1409">
            <v>2910</v>
          </cell>
          <cell r="C1409">
            <v>2055</v>
          </cell>
          <cell r="D1409">
            <v>8</v>
          </cell>
          <cell r="E1409">
            <v>7</v>
          </cell>
          <cell r="F1409">
            <v>2568</v>
          </cell>
          <cell r="H1409" t="str">
            <v>นาย</v>
          </cell>
          <cell r="I1409" t="str">
            <v>อาทิตย์</v>
          </cell>
          <cell r="J1409" t="str">
            <v>โกมล</v>
          </cell>
          <cell r="K1409" t="str">
            <v>3-5014-00106-99-1</v>
          </cell>
          <cell r="L1409" t="str">
            <v>แม่โจ้</v>
          </cell>
          <cell r="M1409" t="str">
            <v>เชียงใหม่ 2</v>
          </cell>
          <cell r="N1409">
            <v>8</v>
          </cell>
          <cell r="Q1409">
            <v>29166</v>
          </cell>
          <cell r="R1409">
            <v>33534.9</v>
          </cell>
          <cell r="S1409" t="str">
            <v>แขวงเชียงใหม่</v>
          </cell>
          <cell r="T1409" t="str">
            <v>ผบ9474</v>
          </cell>
          <cell r="U1409">
            <v>2558</v>
          </cell>
          <cell r="V1409" t="str">
            <v>ผบ404</v>
          </cell>
          <cell r="W1409">
            <v>2559</v>
          </cell>
          <cell r="AA1409">
            <v>28</v>
          </cell>
          <cell r="AB1409">
            <v>1</v>
          </cell>
          <cell r="AC1409">
            <v>2559</v>
          </cell>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row>
        <row r="1410">
          <cell r="B1410">
            <v>2911</v>
          </cell>
          <cell r="C1410">
            <v>2056</v>
          </cell>
          <cell r="D1410">
            <v>8</v>
          </cell>
          <cell r="E1410">
            <v>7</v>
          </cell>
          <cell r="F1410">
            <v>2568</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Q1410">
            <v>285898.19</v>
          </cell>
          <cell r="R1410">
            <v>308899.8</v>
          </cell>
          <cell r="S1410" t="str">
            <v>จังหวัดฝาง</v>
          </cell>
          <cell r="T1410" t="str">
            <v>ผบ37</v>
          </cell>
          <cell r="U1410">
            <v>2559</v>
          </cell>
          <cell r="V1410" t="str">
            <v>ผบ121</v>
          </cell>
          <cell r="W1410">
            <v>2559</v>
          </cell>
          <cell r="AA1410">
            <v>8</v>
          </cell>
          <cell r="AB1410">
            <v>3</v>
          </cell>
          <cell r="AC1410">
            <v>2559</v>
          </cell>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4" workbookViewId="0">
      <selection activeCell="C14" sqref="C14"/>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2899</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นายเอนก  แดงจินา</v>
      </c>
      <c r="C2" s="175" t="s">
        <v>73</v>
      </c>
      <c r="D2" s="145" t="str">
        <f t="array" ref="D2">_xlfn.IFS(I1&lt;850,VLOOKUP(I1,[1]บังคับคดี!$B:$ZZ,10,0),AND(I1&gt;=850,I1&lt;1435),VLOOKUP(I1,'[1]บังคับคดีใหม่ ปี2563-2564'!$B:$ZZ,11,0),I1&gt;=1435,VLOOKUP(I1,'[1]สืบทรัพย์ ปี 2564-25666'!$B:$ZZ,11,0))</f>
        <v>เชียงดาว</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823857010518</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800023171518</v>
      </c>
      <c r="C4" s="176" t="s">
        <v>262</v>
      </c>
      <c r="D4" s="213">
        <v>240762</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จังหวัดฮอด</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ผบ746/2558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ผบ113/2559</v>
      </c>
      <c r="I5" s="157" t="s">
        <v>255</v>
      </c>
      <c r="J5" s="157"/>
      <c r="K5" s="157"/>
      <c r="L5" s="157"/>
      <c r="M5" s="157"/>
    </row>
    <row r="6" spans="1:25">
      <c r="A6" s="153" t="s">
        <v>335</v>
      </c>
      <c r="B6" s="171">
        <v>118150.32</v>
      </c>
      <c r="C6" s="219" t="s">
        <v>343</v>
      </c>
      <c r="D6" s="148">
        <v>244176</v>
      </c>
    </row>
    <row r="7" spans="1:25">
      <c r="A7" s="153"/>
      <c r="B7" s="184"/>
      <c r="D7" s="185"/>
    </row>
    <row r="8" spans="1:25">
      <c r="A8" s="153" t="s">
        <v>275</v>
      </c>
      <c r="B8" s="145" t="s">
        <v>361</v>
      </c>
      <c r="C8" s="175" t="s">
        <v>313</v>
      </c>
      <c r="D8" s="145">
        <v>28</v>
      </c>
      <c r="E8" s="175" t="s">
        <v>276</v>
      </c>
      <c r="F8" s="186" t="s">
        <v>362</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365</v>
      </c>
      <c r="C12" s="197" t="s">
        <v>366</v>
      </c>
      <c r="D12" s="232"/>
      <c r="E12" s="197" t="s">
        <v>360</v>
      </c>
      <c r="F12" s="232"/>
      <c r="G12" s="197" t="s">
        <v>359</v>
      </c>
      <c r="H12" s="232"/>
      <c r="I12" s="197" t="s">
        <v>360</v>
      </c>
      <c r="J12" s="232"/>
      <c r="K12" s="197" t="s">
        <v>359</v>
      </c>
      <c r="L12" s="232"/>
      <c r="M12" s="197" t="s">
        <v>152</v>
      </c>
      <c r="N12" s="232"/>
      <c r="O12" s="197" t="s">
        <v>360</v>
      </c>
      <c r="P12" s="232"/>
      <c r="Q12" s="197" t="s">
        <v>360</v>
      </c>
      <c r="R12" s="152"/>
      <c r="S12" s="158"/>
      <c r="T12" s="169"/>
      <c r="U12" s="152"/>
      <c r="W12" s="252" t="s">
        <v>240</v>
      </c>
      <c r="X12" s="252"/>
      <c r="Y12" s="252"/>
    </row>
    <row r="13" spans="1:25" s="151" customFormat="1">
      <c r="A13" s="165" t="str">
        <f>IF(B14="","คู่สมรส","คู่สมรสจำเลยที่ 1")</f>
        <v>คู่สมรสจำเลยที่ 1</v>
      </c>
      <c r="B13" s="158" t="s">
        <v>367</v>
      </c>
      <c r="C13" s="197" t="s">
        <v>368</v>
      </c>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369</v>
      </c>
      <c r="C14" s="197" t="s">
        <v>374</v>
      </c>
      <c r="D14" s="232"/>
      <c r="E14" s="197"/>
      <c r="F14" s="232"/>
      <c r="G14" s="197"/>
      <c r="H14" s="232"/>
      <c r="I14" s="197"/>
      <c r="J14" s="232"/>
      <c r="K14" s="197"/>
      <c r="L14" s="232"/>
      <c r="M14" s="197"/>
      <c r="N14" s="232"/>
      <c r="O14" s="197"/>
      <c r="P14" s="232"/>
      <c r="Q14" s="197"/>
      <c r="R14" s="152"/>
      <c r="S14" s="158"/>
      <c r="T14" s="169"/>
      <c r="U14" s="152"/>
      <c r="W14" s="166" t="s">
        <v>246</v>
      </c>
      <c r="X14" s="166"/>
      <c r="Y14" s="166"/>
    </row>
    <row r="15" spans="1:25" s="151" customFormat="1">
      <c r="A15" s="165" t="s">
        <v>214</v>
      </c>
      <c r="B15" s="158" t="s">
        <v>152</v>
      </c>
      <c r="C15" s="197"/>
      <c r="D15" s="232"/>
      <c r="E15" s="197"/>
      <c r="F15" s="232"/>
      <c r="G15" s="197"/>
      <c r="H15" s="232"/>
      <c r="I15" s="197"/>
      <c r="J15" s="232"/>
      <c r="K15" s="197"/>
      <c r="L15" s="232"/>
      <c r="M15" s="197"/>
      <c r="N15" s="232"/>
      <c r="O15" s="197"/>
      <c r="P15" s="232"/>
      <c r="Q15" s="197"/>
      <c r="R15" s="152"/>
      <c r="S15" s="158"/>
      <c r="T15" s="169"/>
      <c r="U15" s="152"/>
      <c r="W15" s="166" t="s">
        <v>247</v>
      </c>
      <c r="X15" s="166"/>
      <c r="Y15" s="166"/>
    </row>
    <row r="16" spans="1:25" s="151" customFormat="1">
      <c r="A16" s="165" t="s">
        <v>213</v>
      </c>
      <c r="B16" s="158" t="s">
        <v>370</v>
      </c>
      <c r="C16" s="197" t="s">
        <v>371</v>
      </c>
      <c r="D16" s="232"/>
      <c r="E16" s="197"/>
      <c r="F16" s="232"/>
      <c r="G16" s="197"/>
      <c r="H16" s="232"/>
      <c r="I16" s="197"/>
      <c r="J16" s="232"/>
      <c r="K16" s="197"/>
      <c r="L16" s="232"/>
      <c r="M16" s="197"/>
      <c r="N16" s="232"/>
      <c r="O16" s="197"/>
      <c r="P16" s="232"/>
      <c r="Q16" s="197"/>
      <c r="R16" s="152"/>
      <c r="S16" s="158"/>
      <c r="T16" s="169"/>
      <c r="U16" s="152"/>
      <c r="W16" s="166" t="s">
        <v>336</v>
      </c>
      <c r="X16" s="166"/>
      <c r="Y16" s="166"/>
    </row>
    <row r="17" spans="1:26" s="151" customFormat="1">
      <c r="A17" s="165" t="s">
        <v>215</v>
      </c>
      <c r="B17" s="158" t="s">
        <v>152</v>
      </c>
      <c r="C17" s="197"/>
      <c r="D17" s="232"/>
      <c r="E17" s="197"/>
      <c r="F17" s="232"/>
      <c r="G17" s="197"/>
      <c r="H17" s="232"/>
      <c r="I17" s="197"/>
      <c r="J17" s="232"/>
      <c r="K17" s="197"/>
      <c r="L17" s="232"/>
      <c r="M17" s="197"/>
      <c r="N17" s="232"/>
      <c r="O17" s="197"/>
      <c r="P17" s="232"/>
      <c r="Q17" s="197"/>
      <c r="R17" s="152"/>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2899 - รายงานผลสืบทรัพย์ ราย นายเอนก  แดงจินา สาขาเชียงดาว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zoomScaleNormal="100" zoomScaleSheetLayoutView="100" workbookViewId="0">
      <selection activeCell="AL21" sqref="AL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11 กรกฎาคม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นายเอนก  แดงจินา</v>
      </c>
      <c r="F4" s="277"/>
      <c r="G4" s="277"/>
      <c r="H4" s="277"/>
      <c r="I4" s="277"/>
      <c r="J4" s="277"/>
      <c r="K4" s="277"/>
      <c r="L4" s="277"/>
      <c r="M4" s="277"/>
      <c r="N4" s="277"/>
      <c r="O4" s="277"/>
      <c r="P4" s="277"/>
      <c r="Q4" s="277"/>
      <c r="R4" s="277"/>
      <c r="S4" s="277"/>
      <c r="T4" s="277"/>
      <c r="U4" s="255" t="s">
        <v>73</v>
      </c>
      <c r="V4" s="255"/>
      <c r="W4" s="277" t="str">
        <f>Sheet1!D2</f>
        <v>เชียงดาว</v>
      </c>
      <c r="X4" s="277"/>
      <c r="Y4" s="277"/>
      <c r="Z4" s="277"/>
      <c r="AA4" s="277"/>
      <c r="AB4" s="277"/>
      <c r="AC4" s="277"/>
      <c r="AD4" s="277"/>
      <c r="AE4" s="277"/>
      <c r="AF4" s="277"/>
      <c r="AG4" s="277"/>
      <c r="AH4" s="277"/>
      <c r="AI4" s="277"/>
      <c r="AJ4" s="277"/>
      <c r="AK4" s="138"/>
      <c r="AL4" s="180" t="s">
        <v>259</v>
      </c>
      <c r="AM4" s="179" t="s">
        <v>372</v>
      </c>
      <c r="AO4" s="161" t="s">
        <v>239</v>
      </c>
      <c r="AP4" s="138"/>
      <c r="AQ4" s="138"/>
    </row>
    <row r="5" spans="1:43">
      <c r="A5" s="19" t="s">
        <v>206</v>
      </c>
      <c r="B5" s="137"/>
      <c r="D5" s="268" t="str">
        <f>Sheet1!B3</f>
        <v>สินเชื่อธนาคารประชาชน</v>
      </c>
      <c r="E5" s="268"/>
      <c r="F5" s="268"/>
      <c r="G5" s="268"/>
      <c r="H5" s="268"/>
      <c r="I5" s="268"/>
      <c r="J5" s="268"/>
      <c r="K5" s="268"/>
      <c r="L5" s="268"/>
      <c r="M5" s="268"/>
      <c r="N5" s="268"/>
      <c r="O5" s="268"/>
      <c r="P5" s="268"/>
      <c r="Q5" s="268"/>
      <c r="R5" s="268"/>
      <c r="S5" s="255" t="s">
        <v>208</v>
      </c>
      <c r="T5" s="255"/>
      <c r="U5" s="255"/>
      <c r="V5" s="255"/>
      <c r="W5" s="276">
        <f>IF(OR(Sheet1!D3=0,Sheet1!D3="-"),"-",Sheet1!D3)</f>
        <v>823857010518</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2899(68) - รายงานผลสืบทรัพย์ ราย นายเอนก  แดงจินา สาขาเชียงดาว (สืบรอบที่ 1) - ไม่พบทรัพย์</v>
      </c>
      <c r="AM5" s="138"/>
      <c r="AO5" s="162" t="s">
        <v>256</v>
      </c>
      <c r="AP5" s="138"/>
      <c r="AQ5" s="138"/>
    </row>
    <row r="6" spans="1:43">
      <c r="A6" s="19" t="s">
        <v>207</v>
      </c>
      <c r="B6" s="137"/>
      <c r="F6" s="269">
        <f>Sheet1!B4</f>
        <v>800023171518</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จังหวัดฮอด</v>
      </c>
      <c r="D7" s="268"/>
      <c r="E7" s="268"/>
      <c r="F7" s="268"/>
      <c r="G7" s="268"/>
      <c r="H7" s="268"/>
      <c r="I7" s="268"/>
      <c r="J7" s="268"/>
      <c r="K7" s="254" t="s">
        <v>209</v>
      </c>
      <c r="L7" s="254"/>
      <c r="M7" s="254"/>
      <c r="N7" s="254"/>
      <c r="O7" s="254"/>
      <c r="P7" s="254"/>
      <c r="Q7" s="278" t="str">
        <f>Sheet1!D5</f>
        <v>ผบ746/2558</v>
      </c>
      <c r="R7" s="278"/>
      <c r="S7" s="278"/>
      <c r="T7" s="278"/>
      <c r="U7" s="278"/>
      <c r="V7" s="278"/>
      <c r="W7" s="278"/>
      <c r="X7" s="253" t="s">
        <v>210</v>
      </c>
      <c r="Y7" s="253"/>
      <c r="Z7" s="253"/>
      <c r="AA7" s="253"/>
      <c r="AB7" s="253"/>
      <c r="AC7" s="253"/>
      <c r="AD7" s="278" t="str">
        <f>Sheet1!F5</f>
        <v>ผบ113/2559</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นายเอนก แดงจินา</v>
      </c>
      <c r="G9" s="264"/>
      <c r="H9" s="264"/>
      <c r="I9" s="264"/>
      <c r="J9" s="264"/>
      <c r="K9" s="264"/>
      <c r="L9" s="264"/>
      <c r="M9" s="264"/>
      <c r="N9" s="264"/>
      <c r="O9" s="264"/>
      <c r="P9" s="264"/>
      <c r="Q9" s="264"/>
      <c r="R9" s="264"/>
      <c r="S9" s="2" t="str">
        <f>Sheet1!A13</f>
        <v>คู่สมรสจำเลยที่ 1</v>
      </c>
      <c r="Y9" s="267" t="str">
        <f>Sheet1!B13</f>
        <v>นางสาววาสนา ลอจันทร์</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Sheet1!B14</f>
        <v>นายวัชรพล ผัดเป้า</v>
      </c>
      <c r="G10" s="264"/>
      <c r="H10" s="264"/>
      <c r="I10" s="264"/>
      <c r="J10" s="264"/>
      <c r="K10" s="264"/>
      <c r="L10" s="264"/>
      <c r="M10" s="264"/>
      <c r="N10" s="264"/>
      <c r="O10" s="264"/>
      <c r="P10" s="264"/>
      <c r="Q10" s="264"/>
      <c r="R10" s="264"/>
      <c r="S10" s="2" t="s">
        <v>214</v>
      </c>
      <c r="Y10" s="267" t="str">
        <f>Sheet1!B15</f>
        <v>-</v>
      </c>
      <c r="Z10" s="267"/>
      <c r="AA10" s="267"/>
      <c r="AB10" s="267"/>
      <c r="AC10" s="267"/>
      <c r="AD10" s="267"/>
      <c r="AE10" s="267"/>
      <c r="AF10" s="267"/>
      <c r="AG10" s="267"/>
      <c r="AH10" s="267"/>
      <c r="AI10" s="267"/>
      <c r="AJ10" s="267"/>
      <c r="AK10" s="138"/>
      <c r="AN10" s="138"/>
      <c r="AO10" s="164" t="s">
        <v>234</v>
      </c>
      <c r="AP10" s="138"/>
      <c r="AQ10" s="138"/>
    </row>
    <row r="11" spans="1:43">
      <c r="A11" s="19"/>
      <c r="B11" s="2" t="s">
        <v>213</v>
      </c>
      <c r="F11" s="264" t="str">
        <f>Sheet1!B16</f>
        <v>นายศิวดล โถเหลือง</v>
      </c>
      <c r="G11" s="264"/>
      <c r="H11" s="264"/>
      <c r="I11" s="264"/>
      <c r="J11" s="264"/>
      <c r="K11" s="264"/>
      <c r="L11" s="264"/>
      <c r="M11" s="264"/>
      <c r="N11" s="264"/>
      <c r="O11" s="264"/>
      <c r="P11" s="264"/>
      <c r="Q11" s="264"/>
      <c r="R11" s="264"/>
      <c r="S11" s="2" t="s">
        <v>215</v>
      </c>
      <c r="Y11" s="267" t="str">
        <f>Sheet1!B17</f>
        <v>-</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อ.เมืองเชียงใหม่
- ณ ภูมิลำเนาปัจจุบัน : อ.หางดง
- ขณะทำสัญญา : อ.เมืองเชียงใหม่
- ที่จดทะเบียนสมรส : อ.หางดง
- ที่จดทะเบียนหย่า : -
- สถานที่ทำสัญญา : อ.เมืองเชียงใหม่
- ตามคำขอกู้ : อ.เมืองเชียงใหม่</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hidden="1" customHeight="1">
      <c r="A23" s="265" t="str">
        <f>IF(OR(Y9=0,Y9="-"),"ซ่อนช่อง",S9)</f>
        <v>คู่สมรสจำเลยที่ 1</v>
      </c>
      <c r="B23" s="265"/>
      <c r="C23" s="265"/>
      <c r="D23" s="265"/>
      <c r="E23" s="265"/>
      <c r="F23" s="265"/>
      <c r="G23" s="256"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3" s="257"/>
      <c r="I23" s="257"/>
      <c r="J23" s="257"/>
      <c r="K23" s="257"/>
      <c r="L23" s="257"/>
      <c r="M23" s="257"/>
      <c r="N23" s="257"/>
      <c r="O23" s="257"/>
      <c r="P23" s="257"/>
      <c r="Q23" s="257"/>
      <c r="R23" s="257"/>
      <c r="S23" s="258"/>
      <c r="T23" s="259"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
-
-
-
-
-
-
</v>
      </c>
      <c r="U23" s="259"/>
      <c r="V23" s="259"/>
      <c r="W23" s="259"/>
      <c r="X23" s="260" t="str">
        <f>CONCATENATE(CHAR(10),IF(OR(VLOOKUP(A23,Table1[#All],18,0)="ไม่พบ",VLOOKUP(A23,Table1[#All],18,0)="-"),"-",VLOOKUP(A23,Table1[#All],19,0)))</f>
        <v xml:space="preserve">
</v>
      </c>
      <c r="Y23" s="261"/>
      <c r="Z23" s="261"/>
      <c r="AA23" s="261"/>
      <c r="AB23" s="261"/>
      <c r="AC23" s="261"/>
      <c r="AD23" s="261"/>
      <c r="AE23" s="261"/>
      <c r="AF23" s="261"/>
      <c r="AG23" s="261"/>
      <c r="AH23" s="261"/>
      <c r="AI23" s="261"/>
      <c r="AJ23" s="262"/>
      <c r="AK23" s="138"/>
      <c r="AL23" s="225"/>
      <c r="AM23" s="138"/>
      <c r="AN23" s="231"/>
      <c r="AO23" s="138"/>
      <c r="AP23" s="138"/>
      <c r="AQ23" s="138"/>
    </row>
    <row r="24" spans="1:43" ht="21.75" hidden="1"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hidden="1" customHeight="1">
      <c r="A27" s="265" t="str">
        <f>IF(OR(Y10=0,Y10="-"),"ซ่อนช่อง",S10)</f>
        <v>ซ่อนช่อง</v>
      </c>
      <c r="B27" s="265"/>
      <c r="C27" s="265"/>
      <c r="D27" s="265"/>
      <c r="E27" s="265"/>
      <c r="F27" s="265"/>
      <c r="G27" s="256"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57"/>
      <c r="I27" s="257"/>
      <c r="J27" s="257"/>
      <c r="K27" s="257"/>
      <c r="L27" s="257"/>
      <c r="M27" s="257"/>
      <c r="N27" s="257"/>
      <c r="O27" s="257"/>
      <c r="P27" s="257"/>
      <c r="Q27" s="257"/>
      <c r="R27" s="257"/>
      <c r="S27" s="258"/>
      <c r="T27" s="259"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59"/>
      <c r="V27" s="259"/>
      <c r="W27" s="259"/>
      <c r="X27" s="260" t="e">
        <f>CONCATENATE(CHAR(10),IF(OR(VLOOKUP(A27,Table1[#All],18,0)="ไม่พบ",VLOOKUP(A27,Table1[#All],18,0)="-"),"-",VLOOKUP(A27,Table1[#All],19,0)))</f>
        <v>#N/A</v>
      </c>
      <c r="Y27" s="261"/>
      <c r="Z27" s="261"/>
      <c r="AA27" s="261"/>
      <c r="AB27" s="261"/>
      <c r="AC27" s="261"/>
      <c r="AD27" s="261"/>
      <c r="AE27" s="261"/>
      <c r="AF27" s="261"/>
      <c r="AG27" s="261"/>
      <c r="AH27" s="261"/>
      <c r="AI27" s="261"/>
      <c r="AJ27" s="262"/>
      <c r="AK27" s="138"/>
      <c r="AL27" s="225"/>
      <c r="AM27" s="138"/>
      <c r="AN27" s="231"/>
      <c r="AO27" s="138"/>
      <c r="AP27" s="138"/>
      <c r="AQ27" s="138"/>
    </row>
    <row r="28" spans="1:43" ht="21.75" hidden="1"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customHeight="1">
      <c r="A29" s="265" t="str">
        <f>IF(OR(F11=0,F11="-"),"ซ่อนช่อง",B11)</f>
        <v>จำเลยที่ 3</v>
      </c>
      <c r="B29" s="265"/>
      <c r="C29" s="265"/>
      <c r="D29" s="265"/>
      <c r="E29" s="265"/>
      <c r="F29" s="265"/>
      <c r="G29" s="256"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9" s="257"/>
      <c r="I29" s="257"/>
      <c r="J29" s="257"/>
      <c r="K29" s="257"/>
      <c r="L29" s="257"/>
      <c r="M29" s="257"/>
      <c r="N29" s="257"/>
      <c r="O29" s="257"/>
      <c r="P29" s="257"/>
      <c r="Q29" s="257"/>
      <c r="R29" s="257"/>
      <c r="S29" s="258"/>
      <c r="T29" s="259"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
-
-
-
-
-
</v>
      </c>
      <c r="U29" s="259"/>
      <c r="V29" s="259"/>
      <c r="W29" s="259"/>
      <c r="X29" s="260" t="str">
        <f>CONCATENATE(CHAR(10),IF(OR(VLOOKUP(A29,Table1[#All],18,0)="ไม่พบ",VLOOKUP(A29,Table1[#All],18,0)="-"),"-",VLOOKUP(A29,Table1[#All],19,0)))</f>
        <v xml:space="preserve">
</v>
      </c>
      <c r="Y29" s="261"/>
      <c r="Z29" s="261"/>
      <c r="AA29" s="261"/>
      <c r="AB29" s="261"/>
      <c r="AC29" s="261"/>
      <c r="AD29" s="261"/>
      <c r="AE29" s="261"/>
      <c r="AF29" s="261"/>
      <c r="AG29" s="261"/>
      <c r="AH29" s="261"/>
      <c r="AI29" s="261"/>
      <c r="AJ29" s="262"/>
      <c r="AK29" s="138"/>
      <c r="AL29" s="225"/>
      <c r="AM29" s="138"/>
      <c r="AN29" s="231"/>
      <c r="AO29" s="138"/>
      <c r="AP29" s="138"/>
      <c r="AQ29" s="138"/>
    </row>
    <row r="30" spans="1:43" ht="21.75"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customHeight="1">
      <c r="A31" s="265" t="str">
        <f>IF(OR(Y11=0,Y11="-"),"ซ่อนช่อง",S11)</f>
        <v>ซ่อนช่อง</v>
      </c>
      <c r="B31" s="265"/>
      <c r="C31" s="265"/>
      <c r="D31" s="265"/>
      <c r="E31" s="265"/>
      <c r="F31" s="265"/>
      <c r="G31" s="256"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57"/>
      <c r="I31" s="257"/>
      <c r="J31" s="257"/>
      <c r="K31" s="257"/>
      <c r="L31" s="257"/>
      <c r="M31" s="257"/>
      <c r="N31" s="257"/>
      <c r="O31" s="257"/>
      <c r="P31" s="257"/>
      <c r="Q31" s="257"/>
      <c r="R31" s="257"/>
      <c r="S31" s="258"/>
      <c r="T31" s="259"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59"/>
      <c r="V31" s="259"/>
      <c r="W31" s="259"/>
      <c r="X31" s="260" t="e">
        <f>CONCATENATE(CHAR(10),IF(OR(VLOOKUP(A31,Table1[#All],18,0)="ไม่พบ",VLOOKUP(A31,Table1[#All],18,0)="-"),"-",VLOOKUP(A31,Table1[#All],19,0)))</f>
        <v>#N/A</v>
      </c>
      <c r="Y31" s="261"/>
      <c r="Z31" s="261"/>
      <c r="AA31" s="261"/>
      <c r="AB31" s="261"/>
      <c r="AC31" s="261"/>
      <c r="AD31" s="261"/>
      <c r="AE31" s="261"/>
      <c r="AF31" s="261"/>
      <c r="AG31" s="261"/>
      <c r="AH31" s="261"/>
      <c r="AI31" s="261"/>
      <c r="AJ31" s="262"/>
      <c r="AK31" s="138"/>
      <c r="AL31" s="225"/>
      <c r="AM31" s="138"/>
      <c r="AN31" s="231"/>
      <c r="AO31" s="138"/>
      <c r="AP31" s="138"/>
      <c r="AQ31" s="138"/>
    </row>
    <row r="32" spans="1:43" ht="21.75"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8" zoomScaleNormal="100" workbookViewId="0">
      <selection activeCell="AU6" sqref="AU6"/>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363</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2567</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291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สาขาเชียงดาว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373</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ผบ746/2558 ในคดีหมายเลขแดงที่  ผบ113/2559 ลว.7 มีนาคม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12</v>
      </c>
      <c r="AV16" s="209" t="s">
        <v>333</v>
      </c>
    </row>
    <row r="17" spans="1:45">
      <c r="A17" s="182"/>
      <c r="B17" s="182"/>
      <c r="C17" s="264" t="str">
        <f>IF(AS17="","ซ่อนช่อง",CONCATENATE("1. ",VLOOKUP(AS17,Table1[#All],2,0)))</f>
        <v>1. นายเอนก แดงจินา</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3-5017-00138-23-5</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นางสาววาสนา ลอจันทร์</v>
      </c>
      <c r="D18" s="284"/>
      <c r="E18" s="284"/>
      <c r="F18" s="284"/>
      <c r="G18" s="284"/>
      <c r="H18" s="284"/>
      <c r="I18" s="284"/>
      <c r="J18" s="284"/>
      <c r="K18" s="284"/>
      <c r="L18" s="284"/>
      <c r="M18" s="284"/>
      <c r="N18" s="284"/>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3" t="str">
        <f>IF(AS18="","",VLOOKUP(AS18,Table1[#All],3,0))</f>
        <v>3-6504-00331-90-9</v>
      </c>
      <c r="AE18" s="283"/>
      <c r="AF18" s="283"/>
      <c r="AG18" s="283"/>
      <c r="AH18" s="283"/>
      <c r="AI18" s="283"/>
      <c r="AJ18" s="283"/>
      <c r="AK18" s="283"/>
      <c r="AL18" s="189"/>
      <c r="AM18" s="187"/>
      <c r="AN18" s="187"/>
      <c r="AO18" s="187"/>
      <c r="AP18" s="187"/>
      <c r="AQ18" s="187"/>
      <c r="AS18" s="191" t="s">
        <v>364</v>
      </c>
    </row>
    <row r="19" spans="1:45">
      <c r="A19" s="187"/>
      <c r="B19" s="187"/>
      <c r="C19" s="284" t="str">
        <f>IF(AS19="","ซ่อนช่อง",CONCATENATE("3. ",VLOOKUP(AS19,Table1[#All],2,0)))</f>
        <v>3. นายวัชรพล ผัดเป้า</v>
      </c>
      <c r="D19" s="284"/>
      <c r="E19" s="284"/>
      <c r="F19" s="284"/>
      <c r="G19" s="284"/>
      <c r="H19" s="284"/>
      <c r="I19" s="284"/>
      <c r="J19" s="284"/>
      <c r="K19" s="284"/>
      <c r="L19" s="284"/>
      <c r="M19" s="284"/>
      <c r="N19" s="284"/>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1-5099-00466-76-8</v>
      </c>
      <c r="AE19" s="283"/>
      <c r="AF19" s="283"/>
      <c r="AG19" s="283"/>
      <c r="AH19" s="283"/>
      <c r="AI19" s="283"/>
      <c r="AJ19" s="283"/>
      <c r="AK19" s="283"/>
      <c r="AL19" s="189"/>
      <c r="AM19" s="187"/>
      <c r="AN19" s="187"/>
      <c r="AO19" s="187"/>
      <c r="AP19" s="187"/>
      <c r="AQ19" s="187"/>
      <c r="AS19" s="191" t="s">
        <v>212</v>
      </c>
    </row>
    <row r="20" spans="1:45">
      <c r="A20" s="187"/>
      <c r="B20" s="187"/>
      <c r="C20" s="284" t="str">
        <f>IF(AS20="","ซ่อนช่อง",CONCATENATE("4. ",VLOOKUP(AS20,Table1[#All],2,0)))</f>
        <v>4. นายศิวดล โถเหลือง</v>
      </c>
      <c r="D20" s="284"/>
      <c r="E20" s="284"/>
      <c r="F20" s="284"/>
      <c r="G20" s="284"/>
      <c r="H20" s="284"/>
      <c r="I20" s="284"/>
      <c r="J20" s="284"/>
      <c r="K20" s="284"/>
      <c r="L20" s="284"/>
      <c r="M20" s="284"/>
      <c r="N20" s="284"/>
      <c r="O20" s="188"/>
      <c r="P20" s="187" t="str">
        <f t="shared" ref="P20:P32" si="2">IF(AS20="","",AS20)</f>
        <v>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3" t="str">
        <f>IF(AS20="","",VLOOKUP(AS20,Table1[#All],3,0))</f>
        <v>3-5004-00041-81-2</v>
      </c>
      <c r="AE20" s="283"/>
      <c r="AF20" s="283"/>
      <c r="AG20" s="283"/>
      <c r="AH20" s="283"/>
      <c r="AI20" s="283"/>
      <c r="AJ20" s="283"/>
      <c r="AK20" s="283"/>
      <c r="AL20" s="189"/>
      <c r="AM20" s="187"/>
      <c r="AN20" s="187"/>
      <c r="AO20" s="187"/>
      <c r="AP20" s="187"/>
      <c r="AQ20" s="187"/>
      <c r="AS20" s="191" t="s">
        <v>213</v>
      </c>
    </row>
    <row r="21" spans="1:45" hidden="1">
      <c r="A21" s="187"/>
      <c r="B21" s="187"/>
      <c r="C21" s="284" t="str">
        <f>IF(AS21="","ซ่อนช่อง",CONCATENATE("5. ",VLOOKUP(AS21,Table1[#All],2,0)))</f>
        <v>ซ่อนช่อง</v>
      </c>
      <c r="D21" s="284"/>
      <c r="E21" s="284"/>
      <c r="F21" s="284"/>
      <c r="G21" s="284"/>
      <c r="H21" s="284"/>
      <c r="I21" s="284"/>
      <c r="J21" s="284"/>
      <c r="K21" s="284"/>
      <c r="L21" s="284"/>
      <c r="M21" s="284"/>
      <c r="N21" s="284"/>
      <c r="O21" s="188"/>
      <c r="P21" s="187" t="str">
        <f t="shared" si="2"/>
        <v/>
      </c>
      <c r="Q21" s="187"/>
      <c r="R21" s="187"/>
      <c r="S21" s="187"/>
      <c r="T21" s="187"/>
      <c r="U21" s="187"/>
      <c r="V21" s="187"/>
      <c r="W21" s="187" t="str">
        <f t="shared" si="3"/>
        <v/>
      </c>
      <c r="X21" s="187"/>
      <c r="Y21" s="187"/>
      <c r="Z21" s="187"/>
      <c r="AA21" s="187"/>
      <c r="AB21" s="187"/>
      <c r="AC21" s="187"/>
      <c r="AD21" s="283" t="str">
        <f>IF(AS21="","",VLOOKUP(AS21,Table1[#All],3,0))</f>
        <v/>
      </c>
      <c r="AE21" s="283"/>
      <c r="AF21" s="283"/>
      <c r="AG21" s="283"/>
      <c r="AH21" s="283"/>
      <c r="AI21" s="283"/>
      <c r="AJ21" s="283"/>
      <c r="AK21" s="283"/>
      <c r="AL21" s="189"/>
      <c r="AM21" s="187"/>
      <c r="AN21" s="187"/>
      <c r="AO21" s="187"/>
      <c r="AP21" s="187"/>
      <c r="AQ21" s="187"/>
      <c r="AS21" s="191"/>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ผบ746/2558 คดีหมายเลขแดงที่ ผบ113/2559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นายเอนก แดงจินา</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3-5017-00138-23-5</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2025-07-11T08:06:11Z</cp:lastPrinted>
  <dcterms:created xsi:type="dcterms:W3CDTF">2016-06-06T16:13:57Z</dcterms:created>
  <dcterms:modified xsi:type="dcterms:W3CDTF">2025-07-14T09:55:00Z</dcterms:modified>
</cp:coreProperties>
</file>