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11-7-68\834-นายอาณัติกรณ์ อินเปิ้น\"/>
    </mc:Choice>
  </mc:AlternateContent>
  <xr:revisionPtr revIDLastSave="0" documentId="8_{CD52F02F-BA25-4BA2-B01E-E1EDD10C0E89}"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8" i="35"/>
  <c r="R19" i="35"/>
  <c r="R20" i="35"/>
  <c r="R21" i="35"/>
  <c r="R22" i="35"/>
  <c r="R23" i="35"/>
  <c r="R24" i="35"/>
  <c r="R25" i="35"/>
  <c r="R26" i="35"/>
  <c r="R27" i="35"/>
  <c r="R28" i="35"/>
  <c r="R29" i="35"/>
  <c r="R30" i="35"/>
  <c r="R31" i="35"/>
  <c r="F5" i="35" a="1"/>
  <c r="F5" i="35" s="1"/>
  <c r="D5" i="35" a="1"/>
  <c r="D5" i="35" s="1"/>
  <c r="B4" i="35" a="1"/>
  <c r="B4" i="35" s="1"/>
  <c r="B5" i="35" a="1"/>
  <c r="B5" i="35" s="1"/>
  <c r="B3" i="35" a="1"/>
  <c r="B3" i="35" s="1"/>
  <c r="D2" i="35" a="1"/>
  <c r="D2" i="35" s="1"/>
  <c r="U22" i="29" l="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D3" i="35" l="1" a="1"/>
  <c r="D3" i="35" s="1"/>
  <c r="W5" i="29" s="1"/>
  <c r="B2" i="35" a="1"/>
  <c r="B2" i="35" s="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<sst xmlns="http://schemas.openxmlformats.org/spreadsheetml/2006/main" count="721" uniqueCount="376">
  <si>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</si>
  <si>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</si>
  <si>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</si>
  <si>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</si>
  <si>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</si>
  <si>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</si>
  <si>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</si>
  <si>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</si>
  <si>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</si>
  <si>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</si>
  <si>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</si>
  <si>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</si>
  <si>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</si>
  <si>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</si>
  <si>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</si>
  <si>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</si>
  <si>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</si>
  <si>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</si>
  <si>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</si>
  <si>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</si>
  <si>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</si>
  <si>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</si>
  <si>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</si>
  <si>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</si>
  <si>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</si>
  <si>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</si>
  <si>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</si>
  <si>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</si>
  <si>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</si>
  <si>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</si>
  <si>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</si>
  <si>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</si>
  <si>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</si>
  <si>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</si>
  <si>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</si>
  <si>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</si>
  <si>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</si>
  <si>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</si>
  <si>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</si>
  <si>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</si>
  <si>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</si>
  <si>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</si>
  <si>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</si>
  <si>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</si>
  <si>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</si>
  <si>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</si>
  <si>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</si>
  <si>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</si>
  <si>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</si>
  <si>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</si>
  <si>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</si>
  <si>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</si>
  <si>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</si>
  <si>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</si>
  <si>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</si>
  <si>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</si>
  <si>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</si>
  <si>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</si>
  <si>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</si>
  <si>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</si>
  <si>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</si>
  <si>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</si>
  <si>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</si>
  <si>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</si>
  <si>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</si>
  <si>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</si>
  <si>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</si>
  <si>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</si>
  <si>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</si>
  <si>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</si>
  <si>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</si>
  <si>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</si>
  <si>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</si>
  <si>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</si>
  <si>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</si>
  <si>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</si>
  <si>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</si>
  <si>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</si>
  <si>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</si>
  <si>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</si>
  <si>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</si>
  <si>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</si>
  <si>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</si>
  <si>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</si>
  <si>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</si>
  <si>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</si>
  <si>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</si>
  <si>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</si>
  <si>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</si>
  <si>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</si>
  <si>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</si>
  <si>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</si>
  <si>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</si>
  <si>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</si>
  <si>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</si>
  <si>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</si>
  <si>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</si>
  <si>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</si>
  <si>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</si>
  <si>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</si>
  <si>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</si>
  <si>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</si>
  <si>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</si>
  <si>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</si>
  <si>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</si>
  <si>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</si>
  <si>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</si>
  <si>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</si>
  <si>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</si>
  <si>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</si>
  <si>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</si>
  <si>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</si>
  <si>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</si>
  <si>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</si>
  <si>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</si>
  <si>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</si>
  <si>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</si>
  <si>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</si>
  <si>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</si>
  <si>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</si>
  <si>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</si>
  <si>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</si>
  <si>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</si>
  <si>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</si>
  <si>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</si>
  <si>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</si>
  <si>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</si>
  <si>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</si>
  <si>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</si>
  <si>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</si>
  <si>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</si>
  <si>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</si>
  <si>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</si>
  <si>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</si>
  <si>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</si>
  <si>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</si>
  <si>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</si>
  <si>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</si>
  <si>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</si>
  <si>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</si>
  <si>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</si>
  <si>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</si>
  <si>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</si>
  <si>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</si>
  <si>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</si>
  <si>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</si>
  <si>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</si>
  <si>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</si>
  <si>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</si>
  <si>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</si>
  <si>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</si>
  <si>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</si>
  <si>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</si>
  <si>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</si>
  <si>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</si>
  <si>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</si>
  <si>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</si>
  <si>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</si>
  <si>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</si>
  <si>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</si>
  <si>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</si>
  <si>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</si>
  <si>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</si>
  <si>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</si>
  <si>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</si>
  <si>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</si>
  <si>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</si>
  <si>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</si>
  <si>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</si>
  <si>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</si>
  <si>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</si>
  <si>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</si>
  <si>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</si>
  <si>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</si>
  <si>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</si>
  <si>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</si>
  <si>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</si>
  <si>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</si>
  <si>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</si>
  <si>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</si>
  <si>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</si>
  <si>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</si>
  <si>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</si>
  <si>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</si>
  <si>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</si>
  <si>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</si>
  <si>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</si>
  <si>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</si>
  <si>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</si>
  <si>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</si>
  <si>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</si>
  <si>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</si>
  <si>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</si>
  <si>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</si>
  <si>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</si>
  <si>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</si>
  <si>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</si>
  <si>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</si>
  <si>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</si>
  <si>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</si>
  <si>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</si>
  <si>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</si>
  <si>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</si>
  <si>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</si>
  <si>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</si>
  <si>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</si>
  <si>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</si>
  <si>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</si>
  <si>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</si>
  <si>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</si>
  <si>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</si>
  <si>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</si>
  <si>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</si>
  <si>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</si>
  <si>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</si>
  <si>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</si>
  <si>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</si>
  <si>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</si>
  <si>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</si>
  <si>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</si>
  <si>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</si>
  <si>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</si>
  <si>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</si>
  <si>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</si>
  <si>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</si>
  <si>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</si>
  <si>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</si>
  <si>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</si>
  <si>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</si>
  <si>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</si>
  <si>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</si>
  <si>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</si>
  <si>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</si>
  <si>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</si>
  <si>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</si>
  <si>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</si>
  <si>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</si>
  <si>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</si>
  <si>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</si>
  <si>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</si>
  <si>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</si>
  <si>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</si>
  <si>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</si>
  <si>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</si>
  <si>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</si>
  <si>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</si>
  <si>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</si>
  <si>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</si>
  <si>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</si>
  <si>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</si>
  <si>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</si>
  <si>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</si>
  <si>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</si>
  <si>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</si>
  <si>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</si>
  <si>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</si>
  <si>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</si>
  <si>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</si>
  <si>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</si>
  <si>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</si>
  <si>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</si>
  <si>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</si>
  <si>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</si>
  <si>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</si>
  <si>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</si>
  <si>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</si>
  <si>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</si>
  <si>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</si>
  <si>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</si>
  <si>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</si>
  <si>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</si>
  <si>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</si>
  <si>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</si>
  <si>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</si>
  <si>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</si>
  <si>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</si>
  <si>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</si>
  <si>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</si>
  <si>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</si>
  <si>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</si>
  <si>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</si>
  <si>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</si>
  <si>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</si>
  <si>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</si>
  <si>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</si>
  <si>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</si>
  <si>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</si>
  <si>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</si>
  <si>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</si>
  <si>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</si>
  <si>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</si>
  <si>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</si>
  <si>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</si>
  <si>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</si>
  <si>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</si>
  <si>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</si>
  <si>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</si>
  <si>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</si>
  <si>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</si>
  <si>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</si>
  <si>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</si>
  <si>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</si>
  <si>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</si>
  <si>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</si>
  <si>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</si>
  <si>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</si>
  <si>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</si>
  <si>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</si>
  <si>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</si>
  <si>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</si>
  <si>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</si>
  <si>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</si>
  <si>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</si>
  <si>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</si>
  <si>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</si>
  <si>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</si>
  <si>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</si>
  <si>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</si>
  <si>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</si>
  <si>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</si>
  <si>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</si>
  <si>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</si>
  <si>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</si>
  <si>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</si>
  <si>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</si>
  <si>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</si>
  <si>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</si>
  <si>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</si>
  <si>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</si>
  <si>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</si>
  <si>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</si>
  <si>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</si>
  <si>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</si>
  <si>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</si>
  <si>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</si>
  <si>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</si>
  <si>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</si>
  <si>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</si>
  <si>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</si>
  <si>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</si>
  <si>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</si>
  <si>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</si>
  <si>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</si>
  <si>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</si>
  <si>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</si>
  <si>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</si>
  <si>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</si>
  <si>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</si>
  <si>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</si>
  <si>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</si>
  <si>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</si>
  <si>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</si>
  <si>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</si>
  <si>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</si>
  <si>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</si>
  <si>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</si>
  <si>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</si>
  <si>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</si>
  <si>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</si>
  <si>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อ.หางดง</t>
  </si>
  <si>
    <t>อ.เมืองเชียงใหม่</t>
  </si>
  <si>
    <t>นายปฏิยุทธ์ ฟองแก้ว</t>
  </si>
  <si>
    <t>1-5601-00415-10-9</t>
  </si>
  <si>
    <t>จังหวัดเชียงใหม่</t>
  </si>
  <si>
    <t>นายอาณักรณ์ อินเปิ้น</t>
  </si>
  <si>
    <t>3-1104-00512-39-8</t>
  </si>
  <si>
    <t>นางสาววชิราภรณ์ วงศ์เนตร์</t>
  </si>
  <si>
    <t>1-5099-00198-44-5</t>
  </si>
  <si>
    <t>นายอนุวัฒน์ ท่ากระเชียง</t>
  </si>
  <si>
    <t>1-5099-00284-41-4</t>
  </si>
  <si>
    <t>นางกรวรรณ วงค์ศรี</t>
  </si>
  <si>
    <t>3-5601-00831-29-0</t>
  </si>
  <si>
    <t>นายทินกร วงค์ศรี</t>
  </si>
  <si>
    <t>3-3502-00261-14-4</t>
  </si>
  <si>
    <t>834(68) - รายงานผลสืบทรัพย์ ราย นายอาณัติกรณ์   อินเปิ้น สาขาสารภี (สืบรอบที่ 1) - ไม่พบทรัพย์</t>
  </si>
  <si>
    <t>จังหวัดเชียงใหม่ สาขาสารภี</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</si>
</sst>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center" vertical="top" wrapText="1"/>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3" xfId="0" applyFont="1" applyBorder="1" applyAlignment="1">
      <alignment horizontal="left" wrapText="1"/>
    </xf>
    <xf numFmtId="0" fontId="3" fillId="0" borderId="31" xfId="0" applyFont="1" applyBorder="1" applyAlignment="1">
      <alignment horizontal="left" shrinkToFit="1"/>
    </xf>
    <xf numFmtId="0" fontId="52" fillId="0" borderId="3" xfId="0" applyFont="1" applyBorder="1" applyAlignment="1">
      <alignment horizontal="center" vertical="top"/>
    </xf>
    <xf numFmtId="0" fontId="55" fillId="0" borderId="2" xfId="0" applyFont="1" applyBorder="1" applyAlignment="1">
      <alignment horizontal="center" vertical="center"/>
    </xf>
    <xf numFmtId="0" fontId="3" fillId="0" borderId="31" xfId="0" applyFont="1" applyBorder="1" applyAlignment="1">
      <alignment horizontal="left"/>
    </xf>
    <xf numFmtId="0" fontId="3" fillId="0" borderId="31" xfId="0" applyFont="1" applyBorder="1" applyAlignment="1">
      <alignment horizontal="center" shrinkToFit="1"/>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0" fontId="51"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7"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 xml:space="preserve">สืบทรัพย์ (คำสั่ง 5/6/2567) รอบที่ 2 // รายงานวันที่ 27/7/2567 // สืบครั้งที่ 4 รายงานผลสืบ 3/7/2568 </v>
          </cell>
          <cell r="BC22" t="str">
            <v>วรชัย / ปฐมพงษ์/นุสบา</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U22">
            <v>4</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 xml:space="preserve">สืบทรัพย์ (คำสั่ง 5/6/2567)รอบที่ 2 // รายงานวันที่ 27/7/2567 //สืบครั้งที่ 4 รายงานผลสืบ 4/7/2568 </v>
          </cell>
          <cell r="BC44" t="str">
            <v xml:space="preserve">ศตวรรษ // นุสบา </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U44">
            <v>3</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 // (รายงานผลสืบทรัพย์ 12/6/2568)</v>
          </cell>
          <cell r="BC51" t="str">
            <v>ศตวรรษ/ปฏิยุทธ์</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R55" t="str">
            <v>จังหวัดเชียงใหม่</v>
          </cell>
          <cell r="S55" t="str">
            <v>ผบ.1923</v>
          </cell>
          <cell r="T55">
            <v>2558</v>
          </cell>
          <cell r="U55" t="str">
            <v>ผบ.65</v>
          </cell>
          <cell r="V55">
            <v>2559</v>
          </cell>
          <cell r="W55">
            <v>25</v>
          </cell>
          <cell r="X55">
            <v>1</v>
          </cell>
          <cell r="Y55">
            <v>2559</v>
          </cell>
          <cell r="BB55" t="str">
            <v xml:space="preserve">ชะลอยึดชำระเป็นปกติ 24/3/2563//รายงานผลสืบทรัพย์ครั้งที่ 2 วันที่ 20/6/2568 </v>
          </cell>
          <cell r="BC55" t="str">
            <v>นุสบา</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E55">
            <v>4</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X61">
            <v>244127</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 (2/4/2568) // รายงานผลสืบทรัพย์ครั้งที่ 3 4/6/2568</v>
          </cell>
          <cell r="BC149" t="str">
            <v>ศิราณี
เกศินี
นุสบา</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M149">
            <v>5</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 // (รายงานผลสืบทรัพย์ 12/6/2568</v>
          </cell>
          <cell r="BC152" t="str">
            <v>ปฏิยุทธ์</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 รายงานผลสืบครั้งที่ 3 วันที่ 14/5/2568</v>
          </cell>
          <cell r="BC297" t="str">
            <v>ศิราณี/ธนกร/นุสบา</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M297">
            <v>3</v>
          </cell>
          <cell r="CW297">
            <v>244126</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 รายงานผลสืบครั้งที่ 3 วันที่ 14/5/2568</v>
          </cell>
          <cell r="BC298" t="str">
            <v>ธนกร/นุสบา</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M298">
            <v>3</v>
          </cell>
          <cell r="CW298">
            <v>244126</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 // รายงานผลสืบทรัพย์วันที่ 11/06/2568</v>
          </cell>
          <cell r="BC391" t="str">
            <v>ธนกร/ปฏิยุทธ์</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 // รายงานผลสืบ วันที่ 14/6/2568</v>
          </cell>
          <cell r="BC403" t="str">
            <v>เกศินี//นุสบา</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E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M421">
            <v>4</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 (2/4/2568) // รายงานผลสืบทรัพย์ครั้งที่ 3 4/6/2568</v>
          </cell>
          <cell r="BC423" t="str">
            <v>ศิราณี
เกศินี
นุสบา</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M423">
            <v>4</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X567">
            <v>244127</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X571">
            <v>244127</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X605">
            <v>244127</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 รายงานผลสืบ วันที่ 20/5/2568</v>
          </cell>
          <cell r="BC723" t="str">
            <v>นุสบา</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E723">
            <v>4</v>
          </cell>
          <cell r="CW723">
            <v>244126</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(2/4/2568)//รายงานผลสืบ วันที่ 14/6/2568</v>
          </cell>
          <cell r="BC776" t="str">
            <v>เกศินี//นุสบา</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E776">
            <v>4</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  // รายงานผลสืบทรัพย์ 3/7/2568</v>
          </cell>
          <cell r="BC779" t="str">
            <v>เกศินี/ปฏิยุทธ์</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Z795">
            <v>4</v>
          </cell>
          <cell r="AA795">
            <v>8</v>
          </cell>
          <cell r="AB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(2/4/2568)//รายงานผลสืบทรัพย์ครั้งที่ 2 4/6/2568</v>
          </cell>
          <cell r="BC811" t="str">
            <v>มลฤดี//นุสบา</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E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cell r="CM19">
            <v>244127</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t="str">
            <v>10/3/2565,
23/5/2568</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3 (2/4/2568) // รายงานผลสืบ วันที่ 20/5/2568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J81">
            <v>4</v>
          </cell>
          <cell r="CK81" t="str">
            <v>นุสบา</v>
          </cell>
          <cell r="CL81">
            <v>244126</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 xml:space="preserve">สืบทรัพย์รอบที่ 3 (คำสั่ง 10/04/2568) </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K87" t="str">
            <v>ปฏิยุทธ์</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(2/4/2568)//รายงานผลสืบ วันที่ 14/5/2568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C364" t="str">
            <v>นุสบา</v>
          </cell>
          <cell r="CL364">
            <v>244126</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 // รายงานผลสืบทรัพย์วันที่ 11/06/2568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C377" t="str">
            <v>ปฏิยุทธ์</v>
          </cell>
          <cell r="CL377">
            <v>244146</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 // รายงานผลสืบทรัพย์ 3/7/2568</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C381" t="str">
            <v>ปฏิยุทธ์</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 // (รายงานผลสืบทรัพย์ 14/6/2568)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C429" t="str">
            <v>ปฏิยุทธ์</v>
          </cell>
          <cell r="CL429">
            <v>244149</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 // รายงานผลสืบทรัพย์ 3/7/2568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C438" t="str">
            <v>ปฏิยุทธ์</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 // รายงานผลสืบทรัพย์วันที่ 11/06/2568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C451" t="str">
            <v>ปฏิยุทธ์</v>
          </cell>
          <cell r="CL451">
            <v>244146</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 // รายงานผลสืบทรัพย์วันที่ 11/06/2568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C460" t="str">
            <v>ปฏิยุทธ์</v>
          </cell>
          <cell r="CL460">
            <v>244146</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 // (รายงานผลสืบทรัพย์ 14/6/2568)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C478" t="str">
            <v>ปฏิยุทธ์</v>
          </cell>
          <cell r="CL478">
            <v>244149</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t="str">
            <v>11/6/2565,
23/5/2568</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883162010696</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นางภริดาหรือณภัสชนันท์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Q2039">
            <v>599985.97</v>
          </cell>
          <cell r="R2039">
            <v>95999.55</v>
          </cell>
          <cell r="S2039" t="str">
            <v>จังหวัดเชียงใหม่</v>
          </cell>
          <cell r="T2039" t="str">
            <v>ผบ1253</v>
          </cell>
          <cell r="U2039">
            <v>2563</v>
          </cell>
          <cell r="V2039" t="str">
            <v>ผบ2165</v>
          </cell>
          <cell r="W2039">
            <v>2563</v>
          </cell>
          <cell r="AA2039">
            <v>2</v>
          </cell>
          <cell r="AB2039">
            <v>9</v>
          </cell>
          <cell r="AC2039">
            <v>2563</v>
          </cell>
          <cell r="BB2039" t="str">
            <v>คำสั่งสืบทรัพย์ 19/5/2568</v>
          </cell>
          <cell r="BL2039" t="str">
            <v>นางสาวภคควรรณหรือทรงภรณ์  ธิมะโน</v>
          </cell>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BB2040" t="str">
            <v>คำสั่งสืบทรัพย์ 29/5/2568</v>
          </cell>
          <cell r="BL2040" t="str">
            <v>นายชยุต วังทูลย์</v>
          </cell>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AA2041">
            <v>30</v>
          </cell>
          <cell r="AB2041">
            <v>1</v>
          </cell>
          <cell r="AC2041">
            <v>2560</v>
          </cell>
          <cell r="BB2041" t="str">
            <v>คำสั่งสืบทรัพย์ 23/5/2568</v>
          </cell>
          <cell r="BL2041" t="str">
            <v>นางสุวิมล จิตต์กาวิน</v>
          </cell>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AA2042">
            <v>30</v>
          </cell>
          <cell r="AB2042">
            <v>1</v>
          </cell>
          <cell r="AC2042">
            <v>2568</v>
          </cell>
          <cell r="BB2042" t="str">
            <v>คำสั่งสืบทรัพย์ 20/5/2568</v>
          </cell>
          <cell r="BL2042" t="str">
            <v>นางสาวนิตยา ปั้นทิม</v>
          </cell>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BB2043" t="str">
            <v>คำสั่งสืบทรัพย์ 20/5/2568</v>
          </cell>
          <cell r="BL2043" t="str">
            <v>นายสองแก้ว ปิกแก้ว</v>
          </cell>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BB2044" t="str">
            <v>คำสั่งสืบทรัพย์ 20/5/2568</v>
          </cell>
          <cell r="BL2044" t="str">
            <v>นางสาวแพรวนภา ภิระตา</v>
          </cell>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AA2045">
            <v>28</v>
          </cell>
          <cell r="AB2045">
            <v>4</v>
          </cell>
          <cell r="AC2045">
            <v>2568</v>
          </cell>
          <cell r="BB2045" t="str">
            <v>คำสั่งสืบทรัพย์ 20/5/2568</v>
          </cell>
          <cell r="BL2045" t="str">
            <v>นางจันทร์ฉาย ประกอบสุข</v>
          </cell>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BB2046" t="str">
            <v>คำสั่งยึดทรัพย์ 30/5/2568</v>
          </cell>
          <cell r="BL2046" t="str">
            <v>นางสาวกรรณิการ์ ว่องวัฒนวิโรจน์</v>
          </cell>
        </row>
        <row r="2047">
          <cell r="B2047">
            <v>2891</v>
          </cell>
          <cell r="C2047">
            <v>2036</v>
          </cell>
          <cell r="D2047">
            <v>30</v>
          </cell>
          <cell r="E2047">
            <v>5</v>
          </cell>
          <cell r="F2047">
            <v>2568</v>
          </cell>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AA2047">
            <v>23</v>
          </cell>
          <cell r="AB2047">
            <v>11</v>
          </cell>
          <cell r="AC2047">
            <v>2558</v>
          </cell>
          <cell r="BB2047" t="str">
            <v>คำสั่งเฉลี่ยทรัพย์ 13/5/2568 // สืบทรัพย์ก่อนเฉลี่ย</v>
          </cell>
          <cell r="BL2047" t="str">
            <v>นางสาวนภาพร   จิวรรจนะโรดม</v>
          </cell>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BB2048" t="str">
            <v>คำสั่งสืบทรัพย์ 12/6/2568</v>
          </cell>
          <cell r="BL2048" t="str">
            <v>นายบุญเกียรติ นันตา</v>
          </cell>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BB2049" t="str">
            <v>คำสั่งสืบทรัพย์ 12/6/2568</v>
          </cell>
          <cell r="BL2049" t="str">
            <v>นายสมนึก ปันวงค์ยอง</v>
          </cell>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BB2050" t="str">
            <v>คำสั่งสืบทรัพย์ 12/6/2568</v>
          </cell>
          <cell r="BL2050" t="str">
            <v>นายสิงห์คำ แก้วบุญเรือง</v>
          </cell>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AA2051">
            <v>15</v>
          </cell>
          <cell r="AB2051">
            <v>5</v>
          </cell>
          <cell r="AC2051">
            <v>2566</v>
          </cell>
          <cell r="BB2051" t="str">
            <v>คำสั่งสืบทรัพย์ 24/6/2568</v>
          </cell>
          <cell r="BL2051" t="str">
            <v>นายยุทธภัทร สิงหเนตร</v>
          </cell>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AA2052">
            <v>30</v>
          </cell>
          <cell r="AB2052">
            <v>1</v>
          </cell>
          <cell r="AC2052">
            <v>2561</v>
          </cell>
          <cell r="BB2052" t="str">
            <v>คำสั่งสืบทรัพย์ 24/6/2568</v>
          </cell>
          <cell r="BL2052" t="str">
            <v>นายวัลลภ ปัญญา</v>
          </cell>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AA2053">
            <v>16</v>
          </cell>
          <cell r="AB2053">
            <v>6</v>
          </cell>
          <cell r="AC2053">
            <v>2568</v>
          </cell>
          <cell r="BB2053" t="str">
            <v>คำสั่งสืบทรัพย์ 24/6/2568</v>
          </cell>
          <cell r="BL2053" t="str">
            <v>นายบริสุทธิ์ มีบัณฑิต</v>
          </cell>
        </row>
        <row r="2054">
          <cell r="B2054">
            <v>2898</v>
          </cell>
          <cell r="C2054">
            <v>2043</v>
          </cell>
          <cell r="D2054">
            <v>20</v>
          </cell>
          <cell r="E2054">
            <v>5</v>
          </cell>
          <cell r="F2054">
            <v>2568</v>
          </cell>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AA2054">
            <v>24</v>
          </cell>
          <cell r="AB2054">
            <v>4</v>
          </cell>
          <cell r="AC2054">
            <v>2566</v>
          </cell>
          <cell r="BB2054" t="str">
            <v>คำสั่งสืบทรัพย์ 20/5/2568</v>
          </cell>
          <cell r="BL2054" t="str">
            <v>นางสาวรัชดา ธรรมขัน</v>
          </cell>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BB2055" t="str">
            <v>คำสั่งสืบทรัพย์ 3/7/2568</v>
          </cell>
          <cell r="BL2055" t="str">
            <v>นายเอนก  แดงจินา</v>
          </cell>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Q2056">
            <v>140500.32</v>
          </cell>
          <cell r="R2056">
            <v>157338.65</v>
          </cell>
          <cell r="S2056" t="str">
            <v>แขวงเชียงใหม่</v>
          </cell>
          <cell r="T2056" t="str">
            <v>ผบ978</v>
          </cell>
          <cell r="U2056">
            <v>2559</v>
          </cell>
          <cell r="V2056" t="str">
            <v>ผบ2174</v>
          </cell>
          <cell r="W2056">
            <v>2559</v>
          </cell>
          <cell r="X2056">
            <v>5</v>
          </cell>
          <cell r="Y2056">
            <v>4</v>
          </cell>
          <cell r="Z2056">
            <v>2559</v>
          </cell>
          <cell r="BB2056" t="str">
            <v>คำสั่งสืบทรัพย์ 8/7/2568</v>
          </cell>
          <cell r="BL2056" t="str">
            <v>นางจิระนันท์ รองหมอดี</v>
          </cell>
        </row>
        <row r="2057">
          <cell r="B2057">
            <v>2901</v>
          </cell>
          <cell r="C2057">
            <v>2046</v>
          </cell>
          <cell r="D2057">
            <v>8</v>
          </cell>
          <cell r="E2057">
            <v>7</v>
          </cell>
          <cell r="F2057">
            <v>2568</v>
          </cell>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780116.42</v>
          </cell>
          <cell r="S2057" t="str">
            <v>จังหวัดเชียงใหม่</v>
          </cell>
          <cell r="T2057" t="str">
            <v>ผบ2200</v>
          </cell>
          <cell r="U2057">
            <v>2558</v>
          </cell>
          <cell r="V2057" t="str">
            <v>ผบ4393</v>
          </cell>
          <cell r="W2057">
            <v>2559</v>
          </cell>
          <cell r="AA2057">
            <v>4</v>
          </cell>
          <cell r="AB2057">
            <v>4</v>
          </cell>
          <cell r="AC2057">
            <v>2559</v>
          </cell>
          <cell r="BB2057" t="str">
            <v>คำสั่งสืบทรัพย์ 8/7/2568</v>
          </cell>
          <cell r="BL2057" t="str">
            <v>นายนารธิป อำนา</v>
          </cell>
        </row>
        <row r="2058">
          <cell r="B2058">
            <v>2902</v>
          </cell>
          <cell r="C2058">
            <v>2047</v>
          </cell>
          <cell r="D2058">
            <v>8</v>
          </cell>
          <cell r="E2058">
            <v>7</v>
          </cell>
          <cell r="F2058">
            <v>2568</v>
          </cell>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42350.13</v>
          </cell>
          <cell r="S2058" t="str">
            <v>จังหวัดฝาง</v>
          </cell>
          <cell r="T2058" t="str">
            <v>ผบ850</v>
          </cell>
          <cell r="U2058">
            <v>2558</v>
          </cell>
          <cell r="V2058" t="str">
            <v>ผบ88</v>
          </cell>
          <cell r="W2058">
            <v>2559</v>
          </cell>
          <cell r="X2058">
            <v>25</v>
          </cell>
          <cell r="Y2058">
            <v>2</v>
          </cell>
          <cell r="Z2058">
            <v>2559</v>
          </cell>
          <cell r="BB2058" t="str">
            <v>คำสั่งสืบทรัพย์ 8/7/2568</v>
          </cell>
          <cell r="BL2058" t="str">
            <v>นางสาวพิกุล ศิริวรรณ์</v>
          </cell>
        </row>
        <row r="2059">
          <cell r="B2059">
            <v>2903</v>
          </cell>
          <cell r="C2059">
            <v>2048</v>
          </cell>
          <cell r="D2059">
            <v>8</v>
          </cell>
          <cell r="E2059">
            <v>7</v>
          </cell>
          <cell r="F2059">
            <v>2568</v>
          </cell>
          <cell r="H2059" t="str">
            <v>นาย</v>
          </cell>
          <cell r="I2059" t="str">
            <v>มานพ</v>
          </cell>
          <cell r="J2059" t="str">
            <v>พันธ์ชน</v>
          </cell>
          <cell r="K2059" t="str">
            <v>5-5505-00607-37-7</v>
          </cell>
          <cell r="L2059" t="str">
            <v>พร้าว</v>
          </cell>
          <cell r="M2059" t="str">
            <v>เชียงใหม่ 2</v>
          </cell>
          <cell r="N2059">
            <v>8</v>
          </cell>
          <cell r="Q2059">
            <v>335037.57</v>
          </cell>
          <cell r="R2059">
            <v>423273.91</v>
          </cell>
          <cell r="S2059" t="str">
            <v>จังหวัดเชียงใหม่</v>
          </cell>
          <cell r="T2059" t="str">
            <v>ผบ2296</v>
          </cell>
          <cell r="U2059">
            <v>2558</v>
          </cell>
          <cell r="AA2059">
            <v>1</v>
          </cell>
          <cell r="AB2059">
            <v>2</v>
          </cell>
          <cell r="AC2059">
            <v>2559</v>
          </cell>
          <cell r="BB2059" t="str">
            <v>คำสั่งสืบทรัพย์ 8/7/2568</v>
          </cell>
          <cell r="BL2059" t="str">
            <v>นายมานพ พันธ์ชน</v>
          </cell>
        </row>
        <row r="2060">
          <cell r="B2060">
            <v>2904</v>
          </cell>
          <cell r="C2060">
            <v>2049</v>
          </cell>
          <cell r="D2060">
            <v>8</v>
          </cell>
          <cell r="E2060">
            <v>7</v>
          </cell>
          <cell r="F2060">
            <v>2568</v>
          </cell>
          <cell r="H2060" t="str">
            <v>นาง</v>
          </cell>
          <cell r="I2060" t="str">
            <v>ยุวดี</v>
          </cell>
          <cell r="J2060" t="str">
            <v>ธงสวัสดิ์</v>
          </cell>
          <cell r="K2060" t="str">
            <v>3-4004-00743-18-4</v>
          </cell>
          <cell r="L2060" t="str">
            <v>ดอยสะเก็ด</v>
          </cell>
          <cell r="M2060" t="str">
            <v>เชียงใหม่ 2</v>
          </cell>
          <cell r="N2060">
            <v>8</v>
          </cell>
          <cell r="Q2060">
            <v>177076</v>
          </cell>
          <cell r="R2060">
            <v>214116.55</v>
          </cell>
          <cell r="S2060" t="str">
            <v>แขวงเชียงใหม่</v>
          </cell>
          <cell r="T2060" t="str">
            <v>ผบ9390</v>
          </cell>
          <cell r="U2060">
            <v>2558</v>
          </cell>
          <cell r="V2060" t="str">
            <v>ผบ195</v>
          </cell>
          <cell r="W2060">
            <v>2559</v>
          </cell>
          <cell r="X2060">
            <v>20</v>
          </cell>
          <cell r="Y2060">
            <v>1</v>
          </cell>
          <cell r="Z2060">
            <v>2559</v>
          </cell>
          <cell r="BB2060" t="str">
            <v>คำสั่งสืบทรัพย์ 8/7/2568</v>
          </cell>
          <cell r="BL2060" t="str">
            <v>นางยุวดี ธงสวัสดิ์</v>
          </cell>
        </row>
        <row r="2061">
          <cell r="B2061">
            <v>2905</v>
          </cell>
          <cell r="C2061">
            <v>2050</v>
          </cell>
          <cell r="D2061">
            <v>8</v>
          </cell>
          <cell r="E2061">
            <v>7</v>
          </cell>
          <cell r="F2061">
            <v>2568</v>
          </cell>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64920.800000000003</v>
          </cell>
          <cell r="S2061" t="str">
            <v>จังหวัดฝาง</v>
          </cell>
          <cell r="T2061" t="str">
            <v>ผบ984</v>
          </cell>
          <cell r="U2061">
            <v>2558</v>
          </cell>
          <cell r="V2061" t="str">
            <v>ผบ52</v>
          </cell>
          <cell r="W2061">
            <v>2559</v>
          </cell>
          <cell r="AA2061">
            <v>11</v>
          </cell>
          <cell r="AB2061">
            <v>2</v>
          </cell>
          <cell r="AC2061">
            <v>2559</v>
          </cell>
          <cell r="BB2061" t="str">
            <v>คำสั่งสืบทรัพย์ 8/7/2568</v>
          </cell>
          <cell r="BL2061" t="str">
            <v>นางราตรี ปัญญาวงค์</v>
          </cell>
        </row>
        <row r="2062">
          <cell r="B2062">
            <v>2906</v>
          </cell>
          <cell r="C2062">
            <v>2051</v>
          </cell>
          <cell r="D2062">
            <v>8</v>
          </cell>
          <cell r="E2062">
            <v>7</v>
          </cell>
          <cell r="F2062">
            <v>2568</v>
          </cell>
          <cell r="H2062" t="str">
            <v>นาง</v>
          </cell>
          <cell r="I2062" t="str">
            <v>สมพร</v>
          </cell>
          <cell r="J2062" t="str">
            <v>วองเงิน</v>
          </cell>
          <cell r="K2062" t="str">
            <v>3-5511-00040-41-2</v>
          </cell>
          <cell r="L2062" t="str">
            <v>แม่โจ้</v>
          </cell>
          <cell r="M2062" t="str">
            <v>เชียงใหม่ 2</v>
          </cell>
          <cell r="N2062">
            <v>8</v>
          </cell>
          <cell r="Q2062">
            <v>1866264.61</v>
          </cell>
          <cell r="R2062">
            <v>2270425.94</v>
          </cell>
          <cell r="S2062" t="str">
            <v>จังหวัดเชียงใหม่</v>
          </cell>
          <cell r="T2062" t="str">
            <v>ผบ2279</v>
          </cell>
          <cell r="U2062">
            <v>2558</v>
          </cell>
          <cell r="V2062" t="str">
            <v>ผบ348</v>
          </cell>
          <cell r="W2062">
            <v>2559</v>
          </cell>
          <cell r="X2062">
            <v>14</v>
          </cell>
          <cell r="Y2062">
            <v>3</v>
          </cell>
          <cell r="Z2062">
            <v>2559</v>
          </cell>
          <cell r="BB2062" t="str">
            <v>คำสั่งสืบทรัพย์ 8/7/2568</v>
          </cell>
          <cell r="BL2062" t="str">
            <v>นางสมพร วองเงิน</v>
          </cell>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319482.07</v>
          </cell>
          <cell r="S2063" t="str">
            <v>จังหวัดฝาง</v>
          </cell>
          <cell r="T2063" t="str">
            <v>ผบ991</v>
          </cell>
          <cell r="U2063">
            <v>2558</v>
          </cell>
          <cell r="V2063" t="str">
            <v>ผบ76</v>
          </cell>
          <cell r="W2063">
            <v>2559</v>
          </cell>
          <cell r="AA2063">
            <v>19</v>
          </cell>
          <cell r="AB2063">
            <v>2</v>
          </cell>
          <cell r="AC2063">
            <v>2559</v>
          </cell>
          <cell r="BB2063" t="str">
            <v>คำสั่งสืบทรัพย์ 8/7/2568</v>
          </cell>
          <cell r="BL2063" t="str">
            <v>นางสมศรี ใหม่วงค์จันทร์</v>
          </cell>
        </row>
        <row r="2064">
          <cell r="B2064">
            <v>2908</v>
          </cell>
          <cell r="C2064">
            <v>2053</v>
          </cell>
          <cell r="D2064">
            <v>8</v>
          </cell>
          <cell r="E2064">
            <v>7</v>
          </cell>
          <cell r="F2064">
            <v>2568</v>
          </cell>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870958.31</v>
          </cell>
          <cell r="S2064" t="str">
            <v>จังหวัดฝาง</v>
          </cell>
          <cell r="T2064" t="str">
            <v>ผบ876</v>
          </cell>
          <cell r="U2064">
            <v>2558</v>
          </cell>
          <cell r="BB2064" t="str">
            <v>คำสั่งสืบทรัพย์ 8/7/2568</v>
          </cell>
          <cell r="BL2064" t="str">
            <v>นายสัญญา ใจยะสาร</v>
          </cell>
        </row>
        <row r="2065">
          <cell r="B2065">
            <v>2909</v>
          </cell>
          <cell r="C2065">
            <v>2054</v>
          </cell>
          <cell r="D2065">
            <v>8</v>
          </cell>
          <cell r="E2065">
            <v>7</v>
          </cell>
          <cell r="F2065">
            <v>2568</v>
          </cell>
          <cell r="H2065" t="str">
            <v>นาง</v>
          </cell>
          <cell r="I2065" t="str">
            <v>หล้า</v>
          </cell>
          <cell r="J2065" t="str">
            <v>ตุ่นสุรินทร์</v>
          </cell>
          <cell r="K2065" t="str">
            <v>3-5009-00667-61-3</v>
          </cell>
          <cell r="L2065" t="str">
            <v>ฝาง</v>
          </cell>
          <cell r="M2065" t="str">
            <v>เชียงใหม่ 2</v>
          </cell>
          <cell r="N2065">
            <v>8</v>
          </cell>
          <cell r="Q2065">
            <v>278729.45</v>
          </cell>
          <cell r="R2065">
            <v>326947.58</v>
          </cell>
          <cell r="S2065" t="str">
            <v>จังหวัดฝาง</v>
          </cell>
          <cell r="T2065" t="str">
            <v>ผบ34</v>
          </cell>
          <cell r="U2065">
            <v>2559</v>
          </cell>
          <cell r="V2065" t="str">
            <v>ผบ120</v>
          </cell>
          <cell r="W2065">
            <v>2559</v>
          </cell>
          <cell r="AA2065">
            <v>8</v>
          </cell>
          <cell r="AB2065">
            <v>3</v>
          </cell>
          <cell r="AC2065">
            <v>2559</v>
          </cell>
          <cell r="BB2065" t="str">
            <v>คำสั่งสืบทรัพย์ 8/7/2568</v>
          </cell>
          <cell r="BL2065" t="str">
            <v>นางหล้า ตุ่นสุรินทร์</v>
          </cell>
        </row>
        <row r="2066">
          <cell r="B2066">
            <v>2910</v>
          </cell>
          <cell r="C2066">
            <v>2055</v>
          </cell>
          <cell r="D2066">
            <v>8</v>
          </cell>
          <cell r="E2066">
            <v>7</v>
          </cell>
          <cell r="F2066">
            <v>2568</v>
          </cell>
          <cell r="H2066" t="str">
            <v>นาย</v>
          </cell>
          <cell r="I2066" t="str">
            <v>อาทิตย์</v>
          </cell>
          <cell r="J2066" t="str">
            <v>โกมล</v>
          </cell>
          <cell r="K2066" t="str">
            <v>3-5014-00106-99-1</v>
          </cell>
          <cell r="L2066" t="str">
            <v>แม่โจ้</v>
          </cell>
          <cell r="M2066" t="str">
            <v>เชียงใหม่ 2</v>
          </cell>
          <cell r="N2066">
            <v>8</v>
          </cell>
          <cell r="Q2066">
            <v>29166</v>
          </cell>
          <cell r="R2066">
            <v>33534.9</v>
          </cell>
          <cell r="S2066" t="str">
            <v>แขวงเชียงใหม่</v>
          </cell>
          <cell r="T2066" t="str">
            <v>ผบ9474</v>
          </cell>
          <cell r="U2066">
            <v>2558</v>
          </cell>
          <cell r="V2066" t="str">
            <v>ผบ404</v>
          </cell>
          <cell r="W2066">
            <v>2559</v>
          </cell>
          <cell r="AA2066">
            <v>28</v>
          </cell>
          <cell r="AB2066">
            <v>1</v>
          </cell>
          <cell r="AC2066">
            <v>2559</v>
          </cell>
          <cell r="BB2066" t="str">
            <v>คำสั่งสืบทรัพย์ 8/7/2568</v>
          </cell>
          <cell r="BL2066" t="str">
            <v>นายอาทิตย์ โกมล</v>
          </cell>
        </row>
        <row r="2067">
          <cell r="B2067">
            <v>2911</v>
          </cell>
          <cell r="C2067">
            <v>2056</v>
          </cell>
          <cell r="D2067">
            <v>8</v>
          </cell>
          <cell r="E2067">
            <v>7</v>
          </cell>
          <cell r="F2067">
            <v>2568</v>
          </cell>
          <cell r="H2067" t="str">
            <v>นาง</v>
          </cell>
          <cell r="I2067" t="str">
            <v>อำพันธ์</v>
          </cell>
          <cell r="J2067" t="str">
            <v>เขียวเคียวลือ</v>
          </cell>
          <cell r="K2067" t="str">
            <v>3-5009-00820-88-8</v>
          </cell>
          <cell r="L2067" t="str">
            <v>ฝาง</v>
          </cell>
          <cell r="M2067" t="str">
            <v>เชียงใหม่ 2</v>
          </cell>
          <cell r="N2067">
            <v>8</v>
          </cell>
          <cell r="Q2067">
            <v>285898.19</v>
          </cell>
          <cell r="R2067">
            <v>308899.8</v>
          </cell>
          <cell r="S2067" t="str">
            <v>จังหวัดฝาง</v>
          </cell>
          <cell r="T2067" t="str">
            <v>ผบ37</v>
          </cell>
          <cell r="U2067">
            <v>2559</v>
          </cell>
          <cell r="V2067" t="str">
            <v>ผบ121</v>
          </cell>
          <cell r="W2067">
            <v>2559</v>
          </cell>
          <cell r="AA2067">
            <v>8</v>
          </cell>
          <cell r="AB2067">
            <v>3</v>
          </cell>
          <cell r="AC2067">
            <v>2559</v>
          </cell>
          <cell r="BB2067" t="str">
            <v>คำสั่งสืบทรัพย์ 8/7/2568</v>
          </cell>
          <cell r="BL2067" t="str">
            <v>นางอำพันธ์ เขียวเคียวลือ</v>
          </cell>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AA2068">
            <v>3</v>
          </cell>
          <cell r="AB2068">
            <v>3</v>
          </cell>
          <cell r="AC2068">
            <v>2568</v>
          </cell>
          <cell r="BB2068" t="str">
            <v>คำสั่งยึดทรัพย์ 8/7/2568</v>
          </cell>
          <cell r="BL2068" t="str">
            <v>นายนิรันดร์ ภูเวียงจันทร์</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T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J7">
            <v>5</v>
          </cell>
          <cell r="CK7" t="str">
            <v xml:space="preserve">นุสบา </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U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T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T22">
            <v>244036</v>
          </cell>
          <cell r="CU22">
            <v>244127</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U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T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U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S44" t="str">
            <v>ปฏิยุทธ์</v>
          </cell>
          <cell r="CT44">
            <v>243941</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J48">
            <v>5</v>
          </cell>
          <cell r="CK48" t="str">
            <v>นุสบา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J50">
            <v>4</v>
          </cell>
          <cell r="CK50" t="str">
            <v xml:space="preserve">นุสบา </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R53">
            <v>3</v>
          </cell>
          <cell r="CS53" t="str">
            <v>นุสบา</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T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T62">
            <v>243088</v>
          </cell>
          <cell r="CU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T63">
            <v>244031</v>
          </cell>
          <cell r="CU63">
            <v>244219</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U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U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U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U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U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T76">
            <v>242905</v>
          </cell>
          <cell r="CU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U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U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U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U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U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U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U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K160" t="str">
            <v>ปฏิยุทธ์</v>
          </cell>
          <cell r="CT160">
            <v>244146</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T163">
            <v>243852</v>
          </cell>
          <cell r="CU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J164">
            <v>4</v>
          </cell>
          <cell r="CK164" t="str">
            <v>นุสบา</v>
          </cell>
          <cell r="CU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U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K168" t="str">
            <v>ปฏิยุทธ์</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T173">
            <v>243852</v>
          </cell>
          <cell r="CU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T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U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T176" t="str">
            <v>19/1/2565,
14/11/2567</v>
          </cell>
          <cell r="CU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T177">
            <v>242907</v>
          </cell>
          <cell r="CU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T178">
            <v>242942</v>
          </cell>
          <cell r="CU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T179">
            <v>242913</v>
          </cell>
          <cell r="CU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T180">
            <v>242913</v>
          </cell>
          <cell r="CU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T182">
            <v>242913</v>
          </cell>
          <cell r="CU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T183">
            <v>242942</v>
          </cell>
          <cell r="CU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T184">
            <v>242913</v>
          </cell>
          <cell r="CU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T185">
            <v>242913</v>
          </cell>
          <cell r="CU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T186">
            <v>242913</v>
          </cell>
          <cell r="CU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T188" t="str">
            <v>19/1/2565,
14/11/2567</v>
          </cell>
          <cell r="CU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T189">
            <v>242913</v>
          </cell>
          <cell r="CU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T190">
            <v>242971</v>
          </cell>
          <cell r="CU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T191">
            <v>242971</v>
          </cell>
          <cell r="CU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T192">
            <v>242971</v>
          </cell>
          <cell r="CU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T193">
            <v>242971</v>
          </cell>
          <cell r="CU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T194">
            <v>242971</v>
          </cell>
          <cell r="CU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T195">
            <v>242971</v>
          </cell>
          <cell r="CU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T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T197">
            <v>242971</v>
          </cell>
          <cell r="CU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T198">
            <v>242971</v>
          </cell>
          <cell r="CU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T199">
            <v>242971</v>
          </cell>
          <cell r="CU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T200">
            <v>242971</v>
          </cell>
          <cell r="CU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T201">
            <v>244031</v>
          </cell>
          <cell r="CU201">
            <v>244219</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T202">
            <v>242971</v>
          </cell>
          <cell r="CU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T204">
            <v>242971</v>
          </cell>
          <cell r="CU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T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T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T207">
            <v>242971</v>
          </cell>
          <cell r="CU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T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T212">
            <v>242971</v>
          </cell>
          <cell r="CU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T213">
            <v>243004</v>
          </cell>
          <cell r="CU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T214">
            <v>242971</v>
          </cell>
          <cell r="CU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T215">
            <v>242971</v>
          </cell>
          <cell r="CU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T216">
            <v>242971</v>
          </cell>
          <cell r="CU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T217">
            <v>242971</v>
          </cell>
          <cell r="CU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T218">
            <v>242971</v>
          </cell>
          <cell r="CU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T219">
            <v>243004</v>
          </cell>
          <cell r="CU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U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T246">
            <v>242971</v>
          </cell>
          <cell r="CU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T247">
            <v>242971</v>
          </cell>
          <cell r="CU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T248">
            <v>242971</v>
          </cell>
          <cell r="CU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T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U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U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K252" t="str">
            <v>ปฏิยุทธ์</v>
          </cell>
          <cell r="CT252">
            <v>244149</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J253">
            <v>3</v>
          </cell>
          <cell r="CK253" t="str">
            <v>นุสบา</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J254">
            <v>1</v>
          </cell>
          <cell r="CK254" t="str">
            <v xml:space="preserve">นุสบา </v>
          </cell>
          <cell r="CT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T255">
            <v>243004</v>
          </cell>
          <cell r="CU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T256">
            <v>243004</v>
          </cell>
          <cell r="CU256" t="str">
            <v>10/9/2565,
23/5/2568</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T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T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J259">
            <v>8</v>
          </cell>
          <cell r="CK259" t="str">
            <v>นุสบา</v>
          </cell>
          <cell r="CT259" t="str">
            <v>24/3/2565,
22/5/2568</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T260">
            <v>242955</v>
          </cell>
          <cell r="CU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T261">
            <v>244031</v>
          </cell>
          <cell r="CU261" t="str">
            <v>24/5/2566,
23/5/2568</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T262">
            <v>242947</v>
          </cell>
          <cell r="CU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T263">
            <v>242955</v>
          </cell>
          <cell r="CU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T264">
            <v>242955</v>
          </cell>
          <cell r="CU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T265">
            <v>242947</v>
          </cell>
          <cell r="CU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T268">
            <v>242955</v>
          </cell>
          <cell r="CU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T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T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T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T274">
            <v>242955</v>
          </cell>
          <cell r="CU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T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T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T277">
            <v>242947</v>
          </cell>
          <cell r="CU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T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U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U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U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U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U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T287">
            <v>242947</v>
          </cell>
          <cell r="CU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U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T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T316">
            <v>243004</v>
          </cell>
          <cell r="CU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R319">
            <v>4</v>
          </cell>
          <cell r="CS319" t="str">
            <v>นุสบา</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T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T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T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T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T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T349">
            <v>243004</v>
          </cell>
          <cell r="CU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U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T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T352">
            <v>243004</v>
          </cell>
          <cell r="CU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T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T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T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T380">
            <v>244031</v>
          </cell>
          <cell r="CU380">
            <v>244127</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U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T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U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T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K408" t="str">
            <v>ปฏิยุทธ์</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S412" t="str">
            <v>ปฏิยุทธ์</v>
          </cell>
          <cell r="CT412">
            <v>244149</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K413" t="str">
            <v>ปฏิยุทธ์</v>
          </cell>
          <cell r="CT413">
            <v>244149</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T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U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T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T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T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K472" t="str">
            <v>ปฏิยุทธ์</v>
          </cell>
          <cell r="CT472">
            <v>244146</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U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U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T518">
            <v>244031</v>
          </cell>
          <cell r="CU518">
            <v>244219</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cell r="CU519">
            <v>244219</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cell r="CU524">
            <v>244127</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T526">
            <v>244031</v>
          </cell>
          <cell r="CU526">
            <v>244219</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U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cell r="CU528">
            <v>244127</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U529" t="str">
            <v>3/8/2566, 
23/5/2568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U530" t="str">
            <v>3/8/2566,
23/5/2568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U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T543">
            <v>244031</v>
          </cell>
          <cell r="CU543" t="str">
            <v>3/8/2566,
23/5/2568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U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U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T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K565" t="str">
            <v>ปฏิยุทธ์</v>
          </cell>
          <cell r="CT565">
            <v>244146</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U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J592">
            <v>5</v>
          </cell>
          <cell r="CK592" t="str">
            <v>นุสบา</v>
          </cell>
          <cell r="CT592">
            <v>244126</v>
          </cell>
          <cell r="CU592">
            <v>243468</v>
          </cell>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J593">
            <v>5</v>
          </cell>
          <cell r="CK593" t="str">
            <v>นุสบา</v>
          </cell>
          <cell r="CT593">
            <v>244126</v>
          </cell>
          <cell r="CU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U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U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J614">
            <v>5</v>
          </cell>
          <cell r="CK614" t="str">
            <v>นุสบา</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cell r="CU630">
            <v>244127</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U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T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cell r="CU654">
            <v>244127</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J658">
            <v>1</v>
          </cell>
          <cell r="CK658" t="str">
            <v>นุสบา</v>
          </cell>
          <cell r="CT658">
            <v>244126</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J661">
            <v>3</v>
          </cell>
          <cell r="CK661" t="str">
            <v>นุสบา</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K664" t="str">
            <v>ปฏิยุทธ์</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K665" t="str">
            <v>ปฏิยุทธ์</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B733">
            <v>1</v>
          </cell>
          <cell r="CC733" t="str">
            <v>นุสบา</v>
          </cell>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AA734">
            <v>28</v>
          </cell>
          <cell r="AB734">
            <v>11</v>
          </cell>
          <cell r="AC734">
            <v>2565</v>
          </cell>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B734">
            <v>4</v>
          </cell>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7">
          <cell r="B737">
            <v>2199</v>
          </cell>
          <cell r="C737">
            <v>732</v>
          </cell>
          <cell r="D737">
            <v>20</v>
          </cell>
          <cell r="E737">
            <v>4</v>
          </cell>
          <cell r="F737">
            <v>2566</v>
          </cell>
          <cell r="G737">
            <v>800124754113</v>
          </cell>
          <cell r="I737" t="str">
            <v>ห้างหุ้นส่วนจำกัด ไข่เค็มราเชนทร์</v>
          </cell>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S737" t="str">
            <v>แขวงเชียงใหม่</v>
          </cell>
          <cell r="T737" t="str">
            <v>มE337</v>
          </cell>
          <cell r="U737">
            <v>2565</v>
          </cell>
          <cell r="V737" t="str">
            <v>มE45</v>
          </cell>
          <cell r="W737">
            <v>2566</v>
          </cell>
          <cell r="X737">
            <v>7</v>
          </cell>
          <cell r="Y737">
            <v>2</v>
          </cell>
          <cell r="Z737">
            <v>2566</v>
          </cell>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B738">
            <v>5</v>
          </cell>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B739">
            <v>3</v>
          </cell>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B740">
            <v>4</v>
          </cell>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S741" t="str">
            <v>จังหวัดแพร่</v>
          </cell>
          <cell r="T741" t="str">
            <v>ผบ.4790</v>
          </cell>
          <cell r="U741">
            <v>2561</v>
          </cell>
          <cell r="V741" t="str">
            <v>ผบ.6530</v>
          </cell>
          <cell r="W741">
            <v>2561</v>
          </cell>
          <cell r="X741">
            <v>20</v>
          </cell>
          <cell r="Y741">
            <v>11</v>
          </cell>
          <cell r="Z741">
            <v>2561</v>
          </cell>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B741">
            <v>3</v>
          </cell>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S742" t="str">
            <v>แขวงเชียงใหม่</v>
          </cell>
          <cell r="T742" t="str">
            <v>ผบ.10739</v>
          </cell>
          <cell r="U742">
            <v>2559</v>
          </cell>
          <cell r="V742" t="str">
            <v>ผบ.11127</v>
          </cell>
          <cell r="W742">
            <v>2559</v>
          </cell>
          <cell r="AA742">
            <v>27</v>
          </cell>
          <cell r="AB742">
            <v>9</v>
          </cell>
          <cell r="AC742">
            <v>2559</v>
          </cell>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B742">
            <v>5</v>
          </cell>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B744">
            <v>2</v>
          </cell>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B745">
            <v>4</v>
          </cell>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B746">
            <v>5</v>
          </cell>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B747">
            <v>3</v>
          </cell>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B748">
            <v>3</v>
          </cell>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B749">
            <v>3</v>
          </cell>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B750">
            <v>3</v>
          </cell>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B752">
            <v>4</v>
          </cell>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B753">
            <v>4</v>
          </cell>
        </row>
        <row r="754">
          <cell r="B754">
            <v>2216</v>
          </cell>
          <cell r="C754">
            <v>749</v>
          </cell>
          <cell r="D754">
            <v>8</v>
          </cell>
          <cell r="E754">
            <v>5</v>
          </cell>
          <cell r="F754">
            <v>2566</v>
          </cell>
          <cell r="G754" t="str">
            <v>800075596778
800042491038</v>
          </cell>
          <cell r="H754" t="str">
            <v>กองทุนหมู่บ้านสันป่าค่า หมู่ที่ 8</v>
          </cell>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S754" t="str">
            <v>จังหวัดเชียงใหม่</v>
          </cell>
          <cell r="T754" t="str">
            <v>ผบ.1250</v>
          </cell>
          <cell r="U754">
            <v>2563</v>
          </cell>
          <cell r="V754" t="str">
            <v>ผบ.2211</v>
          </cell>
          <cell r="W754">
            <v>2563</v>
          </cell>
          <cell r="AA754">
            <v>8</v>
          </cell>
          <cell r="AB754">
            <v>9</v>
          </cell>
          <cell r="AC754">
            <v>2563</v>
          </cell>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D754" t="str">
            <v xml:space="preserve">กองทุนหมู่บ้านสันป่าค่า หมู่ที่ 8 </v>
          </cell>
        </row>
        <row r="755">
          <cell r="B755">
            <v>2224</v>
          </cell>
          <cell r="C755">
            <v>750</v>
          </cell>
          <cell r="D755">
            <v>19</v>
          </cell>
          <cell r="E755">
            <v>6</v>
          </cell>
          <cell r="F755">
            <v>2566</v>
          </cell>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S756" t="str">
            <v>แขวงลำปาง</v>
          </cell>
          <cell r="T756" t="str">
            <v>ผบE709</v>
          </cell>
          <cell r="U756">
            <v>2566</v>
          </cell>
          <cell r="V756" t="str">
            <v>ผบE1493</v>
          </cell>
          <cell r="W756">
            <v>2566</v>
          </cell>
          <cell r="X756">
            <v>4</v>
          </cell>
          <cell r="Y756">
            <v>4</v>
          </cell>
          <cell r="Z756">
            <v>2566</v>
          </cell>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B756">
            <v>3</v>
          </cell>
          <cell r="CD756" t="str">
            <v>นายจิรพงค์ เรือนกูล</v>
          </cell>
          <cell r="CE756">
            <v>243307</v>
          </cell>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B757">
            <v>2</v>
          </cell>
          <cell r="CD757" t="str">
            <v>นางสาวสุจิน  จันทร์ปาง</v>
          </cell>
          <cell r="CE757">
            <v>243312</v>
          </cell>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AA758">
            <v>4</v>
          </cell>
          <cell r="AB758">
            <v>10</v>
          </cell>
          <cell r="AC758">
            <v>2565</v>
          </cell>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B758">
            <v>4</v>
          </cell>
          <cell r="CD758" t="str">
            <v>นายเทพโยธิน พันธง</v>
          </cell>
          <cell r="CE758">
            <v>243064</v>
          </cell>
          <cell r="CF758">
            <v>243258</v>
          </cell>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S759" t="str">
            <v>แขวงเชียงใหม่</v>
          </cell>
          <cell r="T759" t="str">
            <v>ผบ13005</v>
          </cell>
          <cell r="U759">
            <v>2559</v>
          </cell>
          <cell r="V759" t="str">
            <v>ผบ1812</v>
          </cell>
          <cell r="W759">
            <v>2560</v>
          </cell>
          <cell r="AA759">
            <v>18</v>
          </cell>
          <cell r="AB759">
            <v>4</v>
          </cell>
          <cell r="AC759">
            <v>2560</v>
          </cell>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S760" t="str">
            <v>แขวงเชียงใหม่</v>
          </cell>
          <cell r="V760" t="str">
            <v>ผบ.8958</v>
          </cell>
          <cell r="W760">
            <v>2557</v>
          </cell>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D760" t="str">
            <v>นางสาวชนัดดา รอดกระแสร์</v>
          </cell>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AA761">
            <v>28</v>
          </cell>
          <cell r="AB761">
            <v>11</v>
          </cell>
          <cell r="AC761">
            <v>2565</v>
          </cell>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B761">
            <v>1</v>
          </cell>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AA766">
            <v>27</v>
          </cell>
          <cell r="AB766">
            <v>7</v>
          </cell>
          <cell r="AC766">
            <v>2565</v>
          </cell>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AA767">
            <v>27</v>
          </cell>
          <cell r="AB767">
            <v>7</v>
          </cell>
          <cell r="AC767">
            <v>2565</v>
          </cell>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C767" t="str">
            <v>ปฏิยุทธ์</v>
          </cell>
          <cell r="CT767">
            <v>244031</v>
          </cell>
          <cell r="CU767">
            <v>244219</v>
          </cell>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AA770">
            <v>27</v>
          </cell>
          <cell r="AB770">
            <v>7</v>
          </cell>
          <cell r="AC770">
            <v>2565</v>
          </cell>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B770">
            <v>4</v>
          </cell>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S775" t="str">
            <v>แขวงเชียงใหม่</v>
          </cell>
          <cell r="T775" t="str">
            <v>ผบE5354</v>
          </cell>
          <cell r="U775">
            <v>2565</v>
          </cell>
          <cell r="V775" t="str">
            <v>ผบE8533</v>
          </cell>
          <cell r="W775">
            <v>2565</v>
          </cell>
          <cell r="AA775">
            <v>29</v>
          </cell>
          <cell r="AB775">
            <v>11</v>
          </cell>
          <cell r="AC775">
            <v>2565</v>
          </cell>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B775">
            <v>4</v>
          </cell>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B776">
            <v>4</v>
          </cell>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B777">
            <v>2</v>
          </cell>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B778">
            <v>3</v>
          </cell>
          <cell r="CD778" t="str">
            <v>นางสาวนัษฐภรณ์ วงษ์เวียน</v>
          </cell>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AA779">
            <v>12</v>
          </cell>
          <cell r="AB779">
            <v>5</v>
          </cell>
          <cell r="AC779">
            <v>2562</v>
          </cell>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B779">
            <v>6</v>
          </cell>
          <cell r="CD779" t="str">
            <v>นายทวี อนันต๊ะ</v>
          </cell>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AA780">
            <v>23</v>
          </cell>
          <cell r="AB780">
            <v>8</v>
          </cell>
          <cell r="AC780">
            <v>2564</v>
          </cell>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B780">
            <v>4</v>
          </cell>
          <cell r="CD780" t="str">
            <v>นางกชชวรรณ อาภาภัทรฐานิต</v>
          </cell>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B781">
            <v>3</v>
          </cell>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L783" t="str">
            <v>หางดง</v>
          </cell>
          <cell r="M783" t="str">
            <v>เชียงใหม่ 3</v>
          </cell>
          <cell r="N783">
            <v>8</v>
          </cell>
          <cell r="S783" t="str">
            <v>แขวงเชียงใหม่</v>
          </cell>
          <cell r="V783" t="str">
            <v>ผบE8518</v>
          </cell>
          <cell r="W783">
            <v>2565</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row>
        <row r="784">
          <cell r="B784">
            <v>2255</v>
          </cell>
          <cell r="C784">
            <v>779</v>
          </cell>
          <cell r="D784">
            <v>7</v>
          </cell>
          <cell r="E784">
            <v>9</v>
          </cell>
          <cell r="F784">
            <v>2566</v>
          </cell>
          <cell r="G784">
            <v>822053004682</v>
          </cell>
          <cell r="H784" t="str">
            <v>นางสาว</v>
          </cell>
          <cell r="I784" t="str">
            <v>กัญญา</v>
          </cell>
          <cell r="J784" t="str">
            <v>แซ่กัง</v>
          </cell>
          <cell r="L784" t="str">
            <v>สารภี</v>
          </cell>
          <cell r="M784" t="str">
            <v>เชียงใหม่ 3</v>
          </cell>
          <cell r="N784">
            <v>8</v>
          </cell>
          <cell r="S784" t="str">
            <v>แขวงเชียงใหม่</v>
          </cell>
          <cell r="V784" t="str">
            <v>ผบE794</v>
          </cell>
          <cell r="W784">
            <v>2566</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row>
        <row r="785">
          <cell r="B785">
            <v>2256</v>
          </cell>
          <cell r="C785">
            <v>780</v>
          </cell>
          <cell r="D785">
            <v>7</v>
          </cell>
          <cell r="E785">
            <v>9</v>
          </cell>
          <cell r="F785">
            <v>2566</v>
          </cell>
          <cell r="G785">
            <v>800060316216</v>
          </cell>
          <cell r="H785" t="str">
            <v>นาย</v>
          </cell>
          <cell r="I785" t="str">
            <v>เกรียงไกร</v>
          </cell>
          <cell r="J785" t="str">
            <v>คำแสน</v>
          </cell>
          <cell r="L785" t="str">
            <v>แม่วาง</v>
          </cell>
          <cell r="M785" t="str">
            <v>เชียงใหม่ 3</v>
          </cell>
          <cell r="N785">
            <v>8</v>
          </cell>
          <cell r="S785" t="str">
            <v>แขวงเชียงใหม่</v>
          </cell>
          <cell r="V785" t="str">
            <v>ผบ.3888</v>
          </cell>
          <cell r="W785">
            <v>2555</v>
          </cell>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L786" t="str">
            <v>แม่วาง</v>
          </cell>
          <cell r="M786" t="str">
            <v>เชียงใหม่ 3</v>
          </cell>
          <cell r="N786">
            <v>8</v>
          </cell>
          <cell r="S786" t="str">
            <v>แขวงเชียงใหม่</v>
          </cell>
          <cell r="V786" t="str">
            <v>ผบE1951</v>
          </cell>
          <cell r="W786">
            <v>2563</v>
          </cell>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row>
        <row r="787">
          <cell r="B787">
            <v>2258</v>
          </cell>
          <cell r="C787">
            <v>782</v>
          </cell>
          <cell r="G787">
            <v>800059946361</v>
          </cell>
          <cell r="H787" t="str">
            <v>นาย</v>
          </cell>
          <cell r="I787" t="str">
            <v>วรินทร์นวัต</v>
          </cell>
          <cell r="J787" t="str">
            <v>อัชฌาสุตานันท์</v>
          </cell>
          <cell r="M787" t="str">
            <v>เชียงใหม่ 3</v>
          </cell>
          <cell r="N787">
            <v>8</v>
          </cell>
          <cell r="S787" t="str">
            <v>จังหวัดเชียงใหม่</v>
          </cell>
          <cell r="V787" t="str">
            <v>ผบE1198</v>
          </cell>
          <cell r="W787">
            <v>2565</v>
          </cell>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row>
        <row r="788">
          <cell r="B788">
            <v>2259</v>
          </cell>
          <cell r="C788">
            <v>783</v>
          </cell>
          <cell r="D788">
            <v>24</v>
          </cell>
          <cell r="E788">
            <v>5</v>
          </cell>
          <cell r="F788">
            <v>2566</v>
          </cell>
          <cell r="G788">
            <v>800049845228</v>
          </cell>
          <cell r="H788" t="str">
            <v>กลุ่มเครดิตยูเนี่ยมตำบลโปงทุ่ง</v>
          </cell>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AA788">
            <v>8</v>
          </cell>
          <cell r="AB788">
            <v>9</v>
          </cell>
          <cell r="AC788">
            <v>2563</v>
          </cell>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row>
        <row r="790">
          <cell r="B790">
            <v>2261</v>
          </cell>
          <cell r="C790">
            <v>785</v>
          </cell>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S790" t="str">
            <v>แขวงเชียงใหม่</v>
          </cell>
          <cell r="T790" t="str">
            <v>ผบE5686</v>
          </cell>
          <cell r="U790">
            <v>2564</v>
          </cell>
          <cell r="V790" t="str">
            <v>ผบE5197</v>
          </cell>
          <cell r="W790">
            <v>2565</v>
          </cell>
          <cell r="AA790">
            <v>25</v>
          </cell>
          <cell r="AB790">
            <v>7</v>
          </cell>
          <cell r="AC790">
            <v>2565</v>
          </cell>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B791">
            <v>4</v>
          </cell>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B792">
            <v>3</v>
          </cell>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B793">
            <v>5</v>
          </cell>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B794">
            <v>3</v>
          </cell>
        </row>
        <row r="795">
          <cell r="B795">
            <v>2266</v>
          </cell>
          <cell r="C795">
            <v>790</v>
          </cell>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B795">
            <v>4</v>
          </cell>
        </row>
        <row r="796">
          <cell r="B796">
            <v>2267</v>
          </cell>
          <cell r="C796">
            <v>791</v>
          </cell>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B796">
            <v>2</v>
          </cell>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B797">
            <v>2</v>
          </cell>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J797">
            <v>2</v>
          </cell>
          <cell r="CK797" t="str">
            <v>นุสบา</v>
          </cell>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B798">
            <v>3</v>
          </cell>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J798">
            <v>3</v>
          </cell>
          <cell r="CK798" t="str">
            <v>นุสบา</v>
          </cell>
          <cell r="CT798">
            <v>244126</v>
          </cell>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AA799">
            <v>28</v>
          </cell>
          <cell r="AB799">
            <v>10</v>
          </cell>
          <cell r="AC799">
            <v>2562</v>
          </cell>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J799">
            <v>5</v>
          </cell>
          <cell r="CK799" t="str">
            <v>นุสบา</v>
          </cell>
          <cell r="CT799">
            <v>244036</v>
          </cell>
          <cell r="CU799">
            <v>244127</v>
          </cell>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B800">
            <v>4</v>
          </cell>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J800">
            <v>4</v>
          </cell>
          <cell r="CK800" t="str">
            <v>นุสบา</v>
          </cell>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B801">
            <v>3</v>
          </cell>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S802" t="str">
            <v>จังหวัดเทิง</v>
          </cell>
          <cell r="T802" t="str">
            <v>ผบ.1962</v>
          </cell>
          <cell r="U802">
            <v>2562</v>
          </cell>
          <cell r="V802" t="str">
            <v>ผบ2403</v>
          </cell>
          <cell r="W802">
            <v>2562</v>
          </cell>
          <cell r="X802">
            <v>25</v>
          </cell>
          <cell r="Y802">
            <v>12</v>
          </cell>
          <cell r="Z802">
            <v>2562</v>
          </cell>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J802">
            <v>1</v>
          </cell>
          <cell r="CK802" t="str">
            <v>นุสบา</v>
          </cell>
          <cell r="CT802">
            <v>244126</v>
          </cell>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B803">
            <v>2</v>
          </cell>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J803">
            <v>2</v>
          </cell>
          <cell r="CK803" t="str">
            <v>นุสบา</v>
          </cell>
          <cell r="CT803">
            <v>244126</v>
          </cell>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B804">
            <v>1</v>
          </cell>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B805">
            <v>2</v>
          </cell>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J805">
            <v>2</v>
          </cell>
          <cell r="CK805" t="str">
            <v>นุสบา</v>
          </cell>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AA806">
            <v>29</v>
          </cell>
          <cell r="AB806">
            <v>8</v>
          </cell>
          <cell r="AC806">
            <v>2565</v>
          </cell>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B806">
            <v>5</v>
          </cell>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AA807">
            <v>28</v>
          </cell>
          <cell r="AB807">
            <v>8</v>
          </cell>
          <cell r="AC807">
            <v>2566</v>
          </cell>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C807" t="str">
            <v>ปฏิยุทธ์</v>
          </cell>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AA808">
            <v>8</v>
          </cell>
          <cell r="AB808">
            <v>6</v>
          </cell>
          <cell r="AC808">
            <v>2562</v>
          </cell>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B809">
            <v>5</v>
          </cell>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AA810">
            <v>14</v>
          </cell>
          <cell r="AB810">
            <v>2</v>
          </cell>
          <cell r="AC810">
            <v>2565</v>
          </cell>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J810">
            <v>4</v>
          </cell>
          <cell r="CK810" t="str">
            <v>นุสบา</v>
          </cell>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AA811">
            <v>7</v>
          </cell>
          <cell r="AB811">
            <v>8</v>
          </cell>
          <cell r="AC811">
            <v>2566</v>
          </cell>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O812" t="str">
            <v>ธนาคารประชาชน</v>
          </cell>
          <cell r="P812" t="str">
            <v>1.บุคคลค้ำประกัน</v>
          </cell>
          <cell r="S812" t="str">
            <v>จังหวัดน่าน สาขาปัว</v>
          </cell>
          <cell r="T812" t="str">
            <v>ผบ.1120</v>
          </cell>
          <cell r="U812">
            <v>2562</v>
          </cell>
          <cell r="V812" t="str">
            <v>ผบ1296</v>
          </cell>
          <cell r="W812">
            <v>2562</v>
          </cell>
          <cell r="AA812">
            <v>21</v>
          </cell>
          <cell r="AB812">
            <v>10</v>
          </cell>
          <cell r="AC812">
            <v>2562</v>
          </cell>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J812">
            <v>1</v>
          </cell>
          <cell r="CK812" t="str">
            <v>นุสบา</v>
          </cell>
          <cell r="CT812">
            <v>244126</v>
          </cell>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AA813">
            <v>20</v>
          </cell>
          <cell r="AB813">
            <v>10</v>
          </cell>
          <cell r="AC813">
            <v>2563</v>
          </cell>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J813">
            <v>1</v>
          </cell>
          <cell r="CK813" t="str">
            <v>นุสบา</v>
          </cell>
          <cell r="CT813">
            <v>244126</v>
          </cell>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K814" t="str">
            <v>ปฏิยุทธ์</v>
          </cell>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K816" t="str">
            <v>ปฏิยุทธ์</v>
          </cell>
          <cell r="CT816">
            <v>244149</v>
          </cell>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K817" t="str">
            <v>ปฏิยุทธ์</v>
          </cell>
          <cell r="CT817">
            <v>244149</v>
          </cell>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K818" t="str">
            <v>ปฏิยุทธ์</v>
          </cell>
          <cell r="CT818">
            <v>244149</v>
          </cell>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AA819">
            <v>30</v>
          </cell>
          <cell r="AB819">
            <v>1</v>
          </cell>
          <cell r="AC819">
            <v>2566</v>
          </cell>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row>
        <row r="821">
          <cell r="B821">
            <v>2293</v>
          </cell>
          <cell r="C821">
            <v>816</v>
          </cell>
          <cell r="D821">
            <v>7</v>
          </cell>
          <cell r="E821">
            <v>9</v>
          </cell>
          <cell r="F821">
            <v>2566</v>
          </cell>
          <cell r="G821">
            <v>863053736089</v>
          </cell>
          <cell r="H821" t="str">
            <v>กองทุนหมู่บ้านน้ำแพร่ ม.2ต.ตลาดขวัญ</v>
          </cell>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B821">
            <v>13</v>
          </cell>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AA822">
            <v>4</v>
          </cell>
          <cell r="AB822">
            <v>7</v>
          </cell>
          <cell r="AC822">
            <v>2566</v>
          </cell>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AA823">
            <v>18</v>
          </cell>
          <cell r="AB823">
            <v>8</v>
          </cell>
          <cell r="AC823">
            <v>2565</v>
          </cell>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AA825">
            <v>3</v>
          </cell>
          <cell r="AB825">
            <v>5</v>
          </cell>
          <cell r="AC825">
            <v>2566</v>
          </cell>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AA826">
            <v>21</v>
          </cell>
          <cell r="AB826">
            <v>11</v>
          </cell>
          <cell r="AC826">
            <v>2565</v>
          </cell>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AA827">
            <v>23</v>
          </cell>
          <cell r="AB827">
            <v>11</v>
          </cell>
          <cell r="AC827">
            <v>2565</v>
          </cell>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AA828">
            <v>4</v>
          </cell>
          <cell r="AB828">
            <v>10</v>
          </cell>
          <cell r="AC828">
            <v>2565</v>
          </cell>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t="str">
            <v/>
          </cell>
          <cell r="BO828" t="str">
            <v/>
          </cell>
          <cell r="BP828" t="str">
            <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AA830">
            <v>15</v>
          </cell>
          <cell r="AB830">
            <v>3</v>
          </cell>
          <cell r="AC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P833" t="str">
            <v>1.บุคคลค้ำประกัน</v>
          </cell>
          <cell r="S833" t="str">
            <v>แขวงเชียงใหม่</v>
          </cell>
          <cell r="T833" t="str">
            <v>ผบ.2544</v>
          </cell>
          <cell r="U833">
            <v>2563</v>
          </cell>
          <cell r="V833" t="str">
            <v>ผบ.4891</v>
          </cell>
          <cell r="W833">
            <v>2563</v>
          </cell>
          <cell r="AA833">
            <v>1</v>
          </cell>
          <cell r="AB833">
            <v>7</v>
          </cell>
          <cell r="AC833">
            <v>2566</v>
          </cell>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row>
        <row r="835">
          <cell r="B835">
            <v>2307</v>
          </cell>
          <cell r="C835">
            <v>830</v>
          </cell>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AA835">
            <v>18</v>
          </cell>
          <cell r="AB835">
            <v>4</v>
          </cell>
          <cell r="AC835">
            <v>2566</v>
          </cell>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row>
        <row r="836">
          <cell r="B836">
            <v>2308</v>
          </cell>
          <cell r="C836">
            <v>831</v>
          </cell>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AA836">
            <v>18</v>
          </cell>
          <cell r="AB836">
            <v>4</v>
          </cell>
          <cell r="AC836">
            <v>2566</v>
          </cell>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row>
        <row r="837">
          <cell r="B837">
            <v>2309</v>
          </cell>
          <cell r="C837">
            <v>832</v>
          </cell>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row>
        <row r="838">
          <cell r="B838">
            <v>2310</v>
          </cell>
          <cell r="C838">
            <v>833</v>
          </cell>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AA838">
            <v>21</v>
          </cell>
          <cell r="AB838">
            <v>2</v>
          </cell>
          <cell r="AC838">
            <v>2566</v>
          </cell>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row>
        <row r="839">
          <cell r="B839">
            <v>2311</v>
          </cell>
          <cell r="C839">
            <v>834</v>
          </cell>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AA839">
            <v>4</v>
          </cell>
          <cell r="AB839">
            <v>4</v>
          </cell>
          <cell r="AC839">
            <v>2566</v>
          </cell>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S840" t="str">
            <v>จังหวัดฮอด</v>
          </cell>
          <cell r="T840" t="str">
            <v>ผบ.955</v>
          </cell>
          <cell r="U840">
            <v>2560</v>
          </cell>
          <cell r="V840" t="str">
            <v>ผบ.28</v>
          </cell>
          <cell r="W840">
            <v>2561</v>
          </cell>
          <cell r="X840">
            <v>25</v>
          </cell>
          <cell r="Y840">
            <v>1</v>
          </cell>
          <cell r="Z840">
            <v>2561</v>
          </cell>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P841" t="str">
            <v>1.บุคคลค้ำประกัน</v>
          </cell>
          <cell r="S841" t="str">
            <v>จังหวัดฮอด</v>
          </cell>
          <cell r="T841" t="str">
            <v>ผบ.1025</v>
          </cell>
          <cell r="U841">
            <v>2560</v>
          </cell>
          <cell r="V841" t="str">
            <v>ผบ.1153</v>
          </cell>
          <cell r="W841">
            <v>2560</v>
          </cell>
          <cell r="AA841">
            <v>27</v>
          </cell>
          <cell r="AB841">
            <v>12</v>
          </cell>
          <cell r="AC841">
            <v>2560</v>
          </cell>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S842" t="str">
            <v>จังหวัดฮอด</v>
          </cell>
          <cell r="T842" t="str">
            <v>ผบ.1469</v>
          </cell>
          <cell r="U842">
            <v>2559</v>
          </cell>
          <cell r="V842" t="str">
            <v>ผบ.105</v>
          </cell>
          <cell r="W842">
            <v>2560</v>
          </cell>
          <cell r="AA842">
            <v>6</v>
          </cell>
          <cell r="AB842">
            <v>3</v>
          </cell>
          <cell r="AC842">
            <v>2560</v>
          </cell>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ผบ.629</v>
          </cell>
          <cell r="U843">
            <v>2558</v>
          </cell>
          <cell r="V843" t="str">
            <v>ผบ.27</v>
          </cell>
          <cell r="W843">
            <v>2559</v>
          </cell>
          <cell r="AA843">
            <v>1</v>
          </cell>
          <cell r="AB843">
            <v>2</v>
          </cell>
          <cell r="AC843">
            <v>2559</v>
          </cell>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S844" t="str">
            <v>จังหวัดฮอด</v>
          </cell>
          <cell r="T844" t="str">
            <v>ผบ.433</v>
          </cell>
          <cell r="U844">
            <v>2561</v>
          </cell>
          <cell r="V844" t="str">
            <v>ผบ.890</v>
          </cell>
          <cell r="W844">
            <v>2561</v>
          </cell>
          <cell r="AA844">
            <v>28</v>
          </cell>
          <cell r="AB844">
            <v>8</v>
          </cell>
          <cell r="AC844">
            <v>2561</v>
          </cell>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S845" t="str">
            <v>จังหวัดฮอด</v>
          </cell>
          <cell r="T845" t="str">
            <v>ผบ.1269</v>
          </cell>
          <cell r="U845">
            <v>2559</v>
          </cell>
          <cell r="V845" t="str">
            <v>ผบ.1515</v>
          </cell>
          <cell r="W845">
            <v>2559</v>
          </cell>
          <cell r="AA845">
            <v>30</v>
          </cell>
          <cell r="AB845">
            <v>11</v>
          </cell>
          <cell r="AC845">
            <v>2559</v>
          </cell>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AA846">
            <v>14</v>
          </cell>
          <cell r="AB846">
            <v>6</v>
          </cell>
          <cell r="AC846">
            <v>2561</v>
          </cell>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B846">
            <v>5</v>
          </cell>
        </row>
        <row r="847">
          <cell r="B847">
            <v>2319</v>
          </cell>
          <cell r="C847">
            <v>842</v>
          </cell>
          <cell r="D847">
            <v>30</v>
          </cell>
          <cell r="E847">
            <v>11</v>
          </cell>
          <cell r="F847">
            <v>2566</v>
          </cell>
          <cell r="G847">
            <v>800059760374</v>
          </cell>
          <cell r="H847" t="str">
            <v>นาง</v>
          </cell>
          <cell r="I847" t="str">
            <v>นรมน</v>
          </cell>
          <cell r="J847" t="str">
            <v>บุญทวี</v>
          </cell>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AA847">
            <v>30</v>
          </cell>
          <cell r="AB847">
            <v>8</v>
          </cell>
          <cell r="AC847">
            <v>2561</v>
          </cell>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row>
        <row r="848">
          <cell r="B848">
            <v>2320</v>
          </cell>
          <cell r="C848">
            <v>843</v>
          </cell>
          <cell r="D848">
            <v>30</v>
          </cell>
          <cell r="E848">
            <v>11</v>
          </cell>
          <cell r="F848">
            <v>2566</v>
          </cell>
          <cell r="G848">
            <v>800039117679</v>
          </cell>
          <cell r="H848" t="str">
            <v>นาย</v>
          </cell>
          <cell r="I848" t="str">
            <v>วิชิต</v>
          </cell>
          <cell r="J848" t="str">
            <v>สมศักดิ์</v>
          </cell>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row>
        <row r="849">
          <cell r="B849">
            <v>2321</v>
          </cell>
          <cell r="C849">
            <v>844</v>
          </cell>
          <cell r="D849">
            <v>30</v>
          </cell>
          <cell r="E849">
            <v>11</v>
          </cell>
          <cell r="F849">
            <v>2566</v>
          </cell>
          <cell r="G849">
            <v>800050393365</v>
          </cell>
          <cell r="H849" t="str">
            <v>นาง</v>
          </cell>
          <cell r="I849" t="str">
            <v>เพียร</v>
          </cell>
          <cell r="J849" t="str">
            <v>ปิ่นงาม</v>
          </cell>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AA849">
            <v>27</v>
          </cell>
          <cell r="AB849">
            <v>1</v>
          </cell>
          <cell r="AC849">
            <v>2563</v>
          </cell>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row>
        <row r="851">
          <cell r="B851">
            <v>2323</v>
          </cell>
          <cell r="C851">
            <v>846</v>
          </cell>
          <cell r="D851">
            <v>30</v>
          </cell>
          <cell r="E851">
            <v>11</v>
          </cell>
          <cell r="F851">
            <v>2566</v>
          </cell>
          <cell r="G851">
            <v>800057193693</v>
          </cell>
          <cell r="H851" t="str">
            <v>นางสาว</v>
          </cell>
          <cell r="I851" t="str">
            <v>กัลยา</v>
          </cell>
          <cell r="J851" t="str">
            <v>ทานา</v>
          </cell>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AA851">
            <v>29</v>
          </cell>
          <cell r="AB851">
            <v>10</v>
          </cell>
          <cell r="AC851">
            <v>2562</v>
          </cell>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2324</v>
          </cell>
          <cell r="C852">
            <v>847</v>
          </cell>
          <cell r="D852">
            <v>30</v>
          </cell>
          <cell r="E852">
            <v>11</v>
          </cell>
          <cell r="F852">
            <v>2566</v>
          </cell>
          <cell r="G852">
            <v>800055305414</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AA852">
            <v>6</v>
          </cell>
          <cell r="AB852">
            <v>8</v>
          </cell>
          <cell r="AC852">
            <v>2563</v>
          </cell>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2325</v>
          </cell>
          <cell r="C853">
            <v>848</v>
          </cell>
          <cell r="D853">
            <v>30</v>
          </cell>
          <cell r="E853">
            <v>11</v>
          </cell>
          <cell r="F853">
            <v>2566</v>
          </cell>
          <cell r="G853">
            <v>800051181066</v>
          </cell>
          <cell r="H853" t="str">
            <v>นาง</v>
          </cell>
          <cell r="I853" t="str">
            <v>มณีรัตน์</v>
          </cell>
          <cell r="J853" t="str">
            <v>ใจแก้ว</v>
          </cell>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AA853">
            <v>6</v>
          </cell>
          <cell r="AB853">
            <v>8</v>
          </cell>
          <cell r="AC853">
            <v>2563</v>
          </cell>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2326</v>
          </cell>
          <cell r="C854">
            <v>849</v>
          </cell>
          <cell r="D854">
            <v>30</v>
          </cell>
          <cell r="E854">
            <v>11</v>
          </cell>
          <cell r="F854">
            <v>2566</v>
          </cell>
          <cell r="G854">
            <v>800056679601</v>
          </cell>
          <cell r="H854" t="str">
            <v>นาย</v>
          </cell>
          <cell r="I854" t="str">
            <v>แก้วมา</v>
          </cell>
          <cell r="J854" t="str">
            <v>กรรณิกา</v>
          </cell>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AA854">
            <v>6</v>
          </cell>
          <cell r="AB854">
            <v>8</v>
          </cell>
          <cell r="AC854">
            <v>2563</v>
          </cell>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row>
        <row r="855">
          <cell r="B855">
            <v>2327</v>
          </cell>
          <cell r="C855">
            <v>850</v>
          </cell>
          <cell r="D855">
            <v>30</v>
          </cell>
          <cell r="E855">
            <v>11</v>
          </cell>
          <cell r="F855">
            <v>2566</v>
          </cell>
          <cell r="G855">
            <v>800073616990</v>
          </cell>
          <cell r="H855" t="str">
            <v>นางสาว</v>
          </cell>
          <cell r="I855" t="str">
            <v>น้ำฝน</v>
          </cell>
          <cell r="J855" t="str">
            <v>ยมแก้ว</v>
          </cell>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BB855" t="str">
            <v>ลงผลสืบ 18/3/2567 อยู่ระหว่างรอคัดภาพลักษณ์เพื่อรายงาน</v>
          </cell>
          <cell r="BC855" t="str">
            <v/>
          </cell>
          <cell r="BD855" t="str">
            <v/>
          </cell>
          <cell r="BE855" t="str">
            <v/>
          </cell>
          <cell r="BF855" t="str">
            <v/>
          </cell>
          <cell r="BG855" t="str">
            <v/>
          </cell>
          <cell r="BH855" t="str">
            <v/>
          </cell>
          <cell r="BI855" t="str">
            <v/>
          </cell>
          <cell r="BJ855" t="str">
            <v/>
          </cell>
          <cell r="BK855" t="str">
            <v/>
          </cell>
          <cell r="BL855" t="str">
            <v/>
          </cell>
          <cell r="BM855" t="str">
            <v/>
          </cell>
          <cell r="BN855" t="str">
            <v/>
          </cell>
          <cell r="BO855" t="str">
            <v/>
          </cell>
          <cell r="BP855" t="str">
            <v/>
          </cell>
          <cell r="BQ855" t="str">
            <v/>
          </cell>
          <cell r="BR855" t="str">
            <v/>
          </cell>
          <cell r="BS855" t="str">
            <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B855">
            <v>6</v>
          </cell>
        </row>
        <row r="856">
          <cell r="B856">
            <v>2328</v>
          </cell>
          <cell r="C856">
            <v>851</v>
          </cell>
          <cell r="D856">
            <v>30</v>
          </cell>
          <cell r="E856">
            <v>11</v>
          </cell>
          <cell r="F856">
            <v>2566</v>
          </cell>
          <cell r="G856">
            <v>800094211508</v>
          </cell>
          <cell r="H856" t="str">
            <v>นาง</v>
          </cell>
          <cell r="I856" t="str">
            <v>พัทยา</v>
          </cell>
          <cell r="J856" t="str">
            <v>แซ่กือ</v>
          </cell>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row>
        <row r="857">
          <cell r="B857">
            <v>2329</v>
          </cell>
          <cell r="C857">
            <v>852</v>
          </cell>
          <cell r="D857">
            <v>30</v>
          </cell>
          <cell r="E857">
            <v>11</v>
          </cell>
          <cell r="F857">
            <v>2566</v>
          </cell>
          <cell r="G857">
            <v>800062902088</v>
          </cell>
          <cell r="H857" t="str">
            <v>นาย</v>
          </cell>
          <cell r="I857" t="str">
            <v>เสงี่ยม</v>
          </cell>
          <cell r="J857" t="str">
            <v>ใจมั่น</v>
          </cell>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2330</v>
          </cell>
          <cell r="C858">
            <v>853</v>
          </cell>
          <cell r="D858">
            <v>30</v>
          </cell>
          <cell r="E858">
            <v>11</v>
          </cell>
          <cell r="F858">
            <v>2566</v>
          </cell>
          <cell r="G858">
            <v>800070269751</v>
          </cell>
          <cell r="H858" t="str">
            <v>นาง</v>
          </cell>
          <cell r="I858" t="str">
            <v>คำดา</v>
          </cell>
          <cell r="J858" t="str">
            <v>แจ่มใส</v>
          </cell>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AA858">
            <v>6</v>
          </cell>
          <cell r="AB858">
            <v>8</v>
          </cell>
          <cell r="AC858">
            <v>2563</v>
          </cell>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AA859">
            <v>6</v>
          </cell>
          <cell r="AB859">
            <v>8</v>
          </cell>
          <cell r="AC859">
            <v>2563</v>
          </cell>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B859">
            <v>6</v>
          </cell>
        </row>
        <row r="860">
          <cell r="B860">
            <v>2332</v>
          </cell>
          <cell r="C860">
            <v>855</v>
          </cell>
          <cell r="D860">
            <v>30</v>
          </cell>
          <cell r="E860">
            <v>11</v>
          </cell>
          <cell r="F860">
            <v>2566</v>
          </cell>
          <cell r="G860">
            <v>800066622203</v>
          </cell>
          <cell r="H860" t="str">
            <v>นาง</v>
          </cell>
          <cell r="I860" t="str">
            <v>ปุญชรัสมิ์</v>
          </cell>
          <cell r="J860" t="str">
            <v>ทะบุญ</v>
          </cell>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AA860">
            <v>6</v>
          </cell>
          <cell r="AB860">
            <v>8</v>
          </cell>
          <cell r="AC860">
            <v>2563</v>
          </cell>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row>
        <row r="862">
          <cell r="B862">
            <v>2334</v>
          </cell>
          <cell r="C862">
            <v>857</v>
          </cell>
          <cell r="D862">
            <v>30</v>
          </cell>
          <cell r="E862">
            <v>11</v>
          </cell>
          <cell r="F862">
            <v>2566</v>
          </cell>
          <cell r="G862">
            <v>800091389281</v>
          </cell>
          <cell r="H862" t="str">
            <v>นางสาว</v>
          </cell>
          <cell r="I862" t="str">
            <v>นัยรัตน์</v>
          </cell>
          <cell r="J862" t="str">
            <v>เตปา</v>
          </cell>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AA862">
            <v>12</v>
          </cell>
          <cell r="AB862">
            <v>10</v>
          </cell>
          <cell r="AC862">
            <v>2564</v>
          </cell>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AA863">
            <v>6</v>
          </cell>
          <cell r="AB863">
            <v>8</v>
          </cell>
          <cell r="AC863">
            <v>2563</v>
          </cell>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AA864">
            <v>31</v>
          </cell>
          <cell r="AB864">
            <v>8</v>
          </cell>
          <cell r="AC864">
            <v>2563</v>
          </cell>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AA865">
            <v>24</v>
          </cell>
          <cell r="AB865">
            <v>11</v>
          </cell>
          <cell r="AC865">
            <v>2563</v>
          </cell>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row>
        <row r="866">
          <cell r="B866">
            <v>2338</v>
          </cell>
          <cell r="C866">
            <v>861</v>
          </cell>
          <cell r="D866">
            <v>30</v>
          </cell>
          <cell r="E866">
            <v>11</v>
          </cell>
          <cell r="F866">
            <v>2566</v>
          </cell>
          <cell r="G866">
            <v>800057409479</v>
          </cell>
          <cell r="H866" t="str">
            <v>นาง</v>
          </cell>
          <cell r="I866" t="str">
            <v>จันทรา</v>
          </cell>
          <cell r="J866" t="str">
            <v>อินจัน</v>
          </cell>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AA866">
            <v>11</v>
          </cell>
          <cell r="AB866">
            <v>10</v>
          </cell>
          <cell r="AC866">
            <v>2564</v>
          </cell>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row>
        <row r="867">
          <cell r="B867">
            <v>2339</v>
          </cell>
          <cell r="C867">
            <v>862</v>
          </cell>
          <cell r="D867">
            <v>30</v>
          </cell>
          <cell r="E867">
            <v>11</v>
          </cell>
          <cell r="F867">
            <v>2566</v>
          </cell>
          <cell r="G867">
            <v>800082351862</v>
          </cell>
          <cell r="H867" t="str">
            <v>นาง</v>
          </cell>
          <cell r="I867" t="str">
            <v>คำมูล</v>
          </cell>
          <cell r="J867" t="str">
            <v>หมื่นไก่</v>
          </cell>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row>
        <row r="868">
          <cell r="B868">
            <v>2340</v>
          </cell>
          <cell r="C868">
            <v>863</v>
          </cell>
          <cell r="D868">
            <v>30</v>
          </cell>
          <cell r="E868">
            <v>11</v>
          </cell>
          <cell r="F868">
            <v>2566</v>
          </cell>
          <cell r="G868">
            <v>800066722995</v>
          </cell>
          <cell r="H868" t="str">
            <v>นาง</v>
          </cell>
          <cell r="I868" t="str">
            <v>ศรีจันทร์</v>
          </cell>
          <cell r="J868" t="str">
            <v>นำมะ</v>
          </cell>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AA868">
            <v>19</v>
          </cell>
          <cell r="AB868">
            <v>4</v>
          </cell>
          <cell r="AC868">
            <v>2565</v>
          </cell>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row>
        <row r="869">
          <cell r="B869">
            <v>2341</v>
          </cell>
          <cell r="C869">
            <v>864</v>
          </cell>
          <cell r="D869">
            <v>30</v>
          </cell>
          <cell r="E869">
            <v>11</v>
          </cell>
          <cell r="F869">
            <v>2566</v>
          </cell>
          <cell r="G869">
            <v>800072349940</v>
          </cell>
          <cell r="H869" t="str">
            <v>นาง</v>
          </cell>
          <cell r="I869" t="str">
            <v>เกตุแก้ว</v>
          </cell>
          <cell r="J869" t="str">
            <v>สิงห์โต</v>
          </cell>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row>
        <row r="870">
          <cell r="B870">
            <v>2342</v>
          </cell>
          <cell r="C870">
            <v>865</v>
          </cell>
          <cell r="D870">
            <v>30</v>
          </cell>
          <cell r="E870">
            <v>11</v>
          </cell>
          <cell r="F870">
            <v>2566</v>
          </cell>
          <cell r="G870">
            <v>800090501654</v>
          </cell>
          <cell r="H870" t="str">
            <v>นางสาว</v>
          </cell>
          <cell r="I870" t="str">
            <v>หฤทัย</v>
          </cell>
          <cell r="J870" t="str">
            <v>ขันทัง</v>
          </cell>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AA870">
            <v>25</v>
          </cell>
          <cell r="AB870">
            <v>10</v>
          </cell>
          <cell r="AC870">
            <v>2565</v>
          </cell>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L871" t="str">
            <v>สารภี</v>
          </cell>
          <cell r="M871" t="str">
            <v>เชียงใหม่ 3</v>
          </cell>
          <cell r="N871">
            <v>8</v>
          </cell>
          <cell r="O871" t="str">
            <v>-</v>
          </cell>
          <cell r="P871" t="str">
            <v>1.บุคคลค้ำประกัน</v>
          </cell>
          <cell r="S871" t="str">
            <v>จังหวัดฮอด</v>
          </cell>
          <cell r="T871" t="str">
            <v>ผบ.615</v>
          </cell>
          <cell r="U871">
            <v>2558</v>
          </cell>
          <cell r="V871" t="str">
            <v>ผบ.74</v>
          </cell>
          <cell r="W871">
            <v>2559</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row>
        <row r="872">
          <cell r="B872">
            <v>2344</v>
          </cell>
          <cell r="C872">
            <v>867</v>
          </cell>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B910">
            <v>2</v>
          </cell>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row>
        <row r="927">
          <cell r="B927">
            <v>2399</v>
          </cell>
          <cell r="C927">
            <v>922</v>
          </cell>
          <cell r="D927">
            <v>19</v>
          </cell>
          <cell r="E927">
            <v>12</v>
          </cell>
          <cell r="F927">
            <v>2566</v>
          </cell>
          <cell r="G927">
            <v>340744005</v>
          </cell>
          <cell r="I927" t="str">
            <v>บ้านใหม่สามัคคี</v>
          </cell>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J931">
            <v>3</v>
          </cell>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Z939" t="str">
            <v>พบ</v>
          </cell>
          <cell r="CB939">
            <v>5</v>
          </cell>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B954">
            <v>6</v>
          </cell>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AA962">
            <v>18</v>
          </cell>
          <cell r="AB962">
            <v>11</v>
          </cell>
          <cell r="AC962">
            <v>2562</v>
          </cell>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B962">
            <v>6</v>
          </cell>
        </row>
        <row r="963">
          <cell r="B963">
            <v>2435</v>
          </cell>
          <cell r="C963">
            <v>958</v>
          </cell>
          <cell r="D963">
            <v>23</v>
          </cell>
          <cell r="E963">
            <v>1</v>
          </cell>
          <cell r="F963">
            <v>2567</v>
          </cell>
          <cell r="G963">
            <v>800032568506</v>
          </cell>
          <cell r="H963" t="str">
            <v>นาย</v>
          </cell>
          <cell r="I963" t="str">
            <v>มงคล</v>
          </cell>
          <cell r="J963" t="str">
            <v>บุตรต๊ะ</v>
          </cell>
          <cell r="L963" t="str">
            <v>จอมทอง</v>
          </cell>
          <cell r="M963" t="str">
            <v>เชียงใหม่ 3</v>
          </cell>
          <cell r="N963">
            <v>8</v>
          </cell>
          <cell r="S963" t="str">
            <v>จังหวัดฮอด</v>
          </cell>
          <cell r="T963" t="str">
            <v>ผบ.1468</v>
          </cell>
          <cell r="U963">
            <v>2561</v>
          </cell>
          <cell r="V963" t="str">
            <v>ผบ.139</v>
          </cell>
          <cell r="W963">
            <v>2562</v>
          </cell>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Y963" t="e">
            <v>#NAME?</v>
          </cell>
        </row>
        <row r="964">
          <cell r="B964">
            <v>2436</v>
          </cell>
          <cell r="C964">
            <v>959</v>
          </cell>
          <cell r="D964">
            <v>23</v>
          </cell>
          <cell r="E964">
            <v>1</v>
          </cell>
          <cell r="F964">
            <v>2567</v>
          </cell>
          <cell r="G964">
            <v>800031141891</v>
          </cell>
          <cell r="H964" t="str">
            <v>นาย</v>
          </cell>
          <cell r="I964" t="str">
            <v>อุ่นคำ</v>
          </cell>
          <cell r="J964" t="str">
            <v>คำมูล</v>
          </cell>
          <cell r="L964" t="str">
            <v>ดอยเต่า</v>
          </cell>
          <cell r="M964" t="str">
            <v>เชียงใหม่ 3</v>
          </cell>
          <cell r="N964">
            <v>8</v>
          </cell>
          <cell r="S964" t="str">
            <v>จังหวัดฮอด</v>
          </cell>
          <cell r="T964" t="str">
            <v>ผบ.1328</v>
          </cell>
          <cell r="U964">
            <v>2559</v>
          </cell>
          <cell r="V964" t="str">
            <v>ผบ.1474</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L965" t="str">
            <v>ดอยเต่า</v>
          </cell>
          <cell r="M965" t="str">
            <v>เชียงใหม่ 3</v>
          </cell>
          <cell r="N965">
            <v>8</v>
          </cell>
          <cell r="S965" t="str">
            <v>จังหวัดฮอด</v>
          </cell>
          <cell r="T965" t="str">
            <v>ผบ.22</v>
          </cell>
          <cell r="U965">
            <v>2559</v>
          </cell>
          <cell r="V965" t="str">
            <v>ผบ.119</v>
          </cell>
          <cell r="W965">
            <v>2559</v>
          </cell>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L966" t="str">
            <v>ฮอด</v>
          </cell>
          <cell r="M966" t="str">
            <v>เชียงใหม่ 3</v>
          </cell>
          <cell r="N966">
            <v>8</v>
          </cell>
          <cell r="S966" t="str">
            <v>จังหวัดฮอด</v>
          </cell>
          <cell r="T966" t="str">
            <v>ผบ.597</v>
          </cell>
          <cell r="U966">
            <v>2558</v>
          </cell>
          <cell r="V966" t="str">
            <v>ผบ.600</v>
          </cell>
          <cell r="W966">
            <v>2558</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B967">
            <v>4</v>
          </cell>
          <cell r="CC967" t="str">
            <v>นุสบา</v>
          </cell>
          <cell r="CT967">
            <v>243884</v>
          </cell>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G968">
            <v>7</v>
          </cell>
          <cell r="AH968">
            <v>6</v>
          </cell>
          <cell r="AI968">
            <v>2565</v>
          </cell>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B968">
            <v>5</v>
          </cell>
          <cell r="CC968" t="str">
            <v>ลลิตา</v>
          </cell>
          <cell r="CT968">
            <v>243854</v>
          </cell>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AA969">
            <v>2</v>
          </cell>
          <cell r="AB969">
            <v>9</v>
          </cell>
          <cell r="AC969">
            <v>2563</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B969">
            <v>3</v>
          </cell>
          <cell r="CC969" t="str">
            <v>ลลิตา</v>
          </cell>
          <cell r="CT969">
            <v>243854</v>
          </cell>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AA970">
            <v>19</v>
          </cell>
          <cell r="AB970">
            <v>11</v>
          </cell>
          <cell r="AC970">
            <v>2562</v>
          </cell>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B970">
            <v>3</v>
          </cell>
          <cell r="CC970" t="str">
            <v>ลลิตา</v>
          </cell>
          <cell r="CT970">
            <v>243854</v>
          </cell>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P971" t="str">
            <v>1.บุคคลค้ำประกัน</v>
          </cell>
          <cell r="S971" t="str">
            <v>จังหวัดแพร่</v>
          </cell>
          <cell r="T971" t="str">
            <v>ผบ.2265</v>
          </cell>
          <cell r="U971">
            <v>2557</v>
          </cell>
          <cell r="V971" t="str">
            <v>ผบ.2482</v>
          </cell>
          <cell r="W971">
            <v>2557</v>
          </cell>
          <cell r="X971">
            <v>27</v>
          </cell>
          <cell r="Y971">
            <v>10</v>
          </cell>
          <cell r="Z971">
            <v>2557</v>
          </cell>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AA972">
            <v>19</v>
          </cell>
          <cell r="AB972">
            <v>11</v>
          </cell>
          <cell r="AC972">
            <v>2562</v>
          </cell>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B972">
            <v>3</v>
          </cell>
          <cell r="CC972" t="str">
            <v>ลลิตา</v>
          </cell>
          <cell r="CT972">
            <v>243854</v>
          </cell>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AA973">
            <v>19</v>
          </cell>
          <cell r="AB973">
            <v>11</v>
          </cell>
          <cell r="AC973">
            <v>2562</v>
          </cell>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B973">
            <v>3</v>
          </cell>
          <cell r="CC973" t="str">
            <v>ลลิตา</v>
          </cell>
          <cell r="CT973">
            <v>243884</v>
          </cell>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B975">
            <v>4</v>
          </cell>
          <cell r="CC975" t="str">
            <v>ลลิตา</v>
          </cell>
          <cell r="CT975">
            <v>243884</v>
          </cell>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C976" t="str">
            <v>ปฏิยุทธ์</v>
          </cell>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C977" t="str">
            <v>ปฏิยุทธ์</v>
          </cell>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AA978">
            <v>3</v>
          </cell>
          <cell r="AB978">
            <v>9</v>
          </cell>
          <cell r="AC978">
            <v>2563</v>
          </cell>
          <cell r="AG978">
            <v>19</v>
          </cell>
          <cell r="AH978">
            <v>10</v>
          </cell>
          <cell r="AI978">
            <v>2564</v>
          </cell>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C978" t="str">
            <v>ปฏิยุทธ์</v>
          </cell>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AA980">
            <v>9</v>
          </cell>
          <cell r="AB980">
            <v>9</v>
          </cell>
          <cell r="AC980">
            <v>2563</v>
          </cell>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C980" t="str">
            <v>ปฏิยุทธ์</v>
          </cell>
          <cell r="CT980">
            <v>243880</v>
          </cell>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AA981">
            <v>25</v>
          </cell>
          <cell r="AB981">
            <v>12</v>
          </cell>
          <cell r="AC981">
            <v>2560</v>
          </cell>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C981" t="str">
            <v>ปฏิยุทธ์</v>
          </cell>
          <cell r="CT981">
            <v>243880</v>
          </cell>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G982">
            <v>1</v>
          </cell>
          <cell r="AH982">
            <v>5</v>
          </cell>
          <cell r="AI982">
            <v>2560</v>
          </cell>
          <cell r="BB982" t="str">
            <v>สืบทรัพย์ (คำสั่ง 25/1/2567) // (รายงานวันที่ 23/9/2567)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C982" t="str">
            <v>ปฏิยุทธ์</v>
          </cell>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AA983">
            <v>21</v>
          </cell>
          <cell r="AB983">
            <v>6</v>
          </cell>
          <cell r="AC983">
            <v>2564</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C983" t="str">
            <v>ปฏิยุทธ์</v>
          </cell>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AA984">
            <v>14</v>
          </cell>
          <cell r="AB984">
            <v>6</v>
          </cell>
          <cell r="AC984">
            <v>2560</v>
          </cell>
          <cell r="BB984" t="str">
            <v>สืบทรัพย์ (คำสั่ง 25/1/2567) // (รายงานวันที่ 25/9/2567)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C984" t="str">
            <v>ปฏิยุทธ์</v>
          </cell>
          <cell r="CD984" t="str">
            <v>นางธัญญรัตน์ คำแห่</v>
          </cell>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AA985">
            <v>19</v>
          </cell>
          <cell r="AB985">
            <v>11</v>
          </cell>
          <cell r="AC985">
            <v>2562</v>
          </cell>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C985" t="str">
            <v>ปฏิยุทธ์</v>
          </cell>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C986" t="str">
            <v>ปฏิยุทธ์</v>
          </cell>
          <cell r="CD986" t="str">
            <v>นางวิลาวัลย์ เจริญสุข</v>
          </cell>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AA987">
            <v>25</v>
          </cell>
          <cell r="AB987">
            <v>7</v>
          </cell>
          <cell r="AC987">
            <v>2560</v>
          </cell>
          <cell r="BB987" t="str">
            <v>สืบทรัพย์ (คำสั่ง 25/1/2567) // (รายงานวันที่ 25/9/2567)</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C987" t="str">
            <v>ปฏิยุทธ์</v>
          </cell>
          <cell r="CD987" t="str">
            <v>นายวิทยา คำมาวัน</v>
          </cell>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C988" t="str">
            <v>ปฏิยุทธ์</v>
          </cell>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C989" t="str">
            <v>ปฏิยุทธ์</v>
          </cell>
          <cell r="CD989" t="str">
            <v>นายพิชิต สิงหราชโยคี</v>
          </cell>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C990" t="str">
            <v>ปฏิยุทธ์</v>
          </cell>
          <cell r="CD990" t="str">
            <v>นายคงศักดิ์ จันทร์เขียว</v>
          </cell>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CD991" t="str">
            <v>นายอินสม สร้อยฟ้า</v>
          </cell>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AA992">
            <v>16</v>
          </cell>
          <cell r="AB992">
            <v>2</v>
          </cell>
          <cell r="AC992">
            <v>2560</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C992" t="str">
            <v>ปฏิยุทธ์</v>
          </cell>
          <cell r="CD992" t="str">
            <v>นายบุญทา สุยะใหญ่</v>
          </cell>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AA993">
            <v>24</v>
          </cell>
          <cell r="AB993">
            <v>4</v>
          </cell>
          <cell r="AC993">
            <v>2566</v>
          </cell>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C993" t="str">
            <v>ปฏิยุทธ์</v>
          </cell>
          <cell r="CD993" t="str">
            <v>นางสาวเนรัญชรา จันทราศรี</v>
          </cell>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AA994">
            <v>22</v>
          </cell>
          <cell r="AB994">
            <v>8</v>
          </cell>
          <cell r="AC994">
            <v>2566</v>
          </cell>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C994" t="str">
            <v>ปฏิยุทธ์</v>
          </cell>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AA995">
            <v>20</v>
          </cell>
          <cell r="AB995">
            <v>4</v>
          </cell>
          <cell r="AC995">
            <v>2566</v>
          </cell>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C995" t="str">
            <v>ปฏิยุทธ์</v>
          </cell>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AA996">
            <v>24</v>
          </cell>
          <cell r="AB996">
            <v>4</v>
          </cell>
          <cell r="AC996">
            <v>2566</v>
          </cell>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C996" t="str">
            <v>ปฏิยุทธ์</v>
          </cell>
          <cell r="CD996" t="str">
            <v>นางสาวตรียาภรณ์ จำปาสิทธิ์</v>
          </cell>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C997" t="str">
            <v>ปฏิยุทธ์</v>
          </cell>
          <cell r="CT997">
            <v>243880</v>
          </cell>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C998" t="str">
            <v>ปฏิยุทธ์</v>
          </cell>
          <cell r="CT998">
            <v>243880</v>
          </cell>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C999" t="str">
            <v>ปฏิยุทธ์</v>
          </cell>
          <cell r="CT999">
            <v>243880</v>
          </cell>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AA1000">
            <v>24</v>
          </cell>
          <cell r="AB1000">
            <v>4</v>
          </cell>
          <cell r="AC1000">
            <v>2566</v>
          </cell>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C1000" t="str">
            <v>ปฏิยุทธ์</v>
          </cell>
          <cell r="CT1000">
            <v>243880</v>
          </cell>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X1001" t="str">
            <v>1-5016-00071-59-1</v>
          </cell>
          <cell r="CD1001" t="str">
            <v>นายสุนทร อุทิศลาภผล</v>
          </cell>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AA1002">
            <v>7</v>
          </cell>
          <cell r="AB1002">
            <v>12</v>
          </cell>
          <cell r="AC1002">
            <v>2563</v>
          </cell>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C1002" t="str">
            <v>ปฏิยุทธ์</v>
          </cell>
          <cell r="CT1002">
            <v>243880</v>
          </cell>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AA1003">
            <v>10</v>
          </cell>
          <cell r="AB1003">
            <v>9</v>
          </cell>
          <cell r="AC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C1003" t="str">
            <v>ปฏิยุทธ์</v>
          </cell>
          <cell r="CT1003">
            <v>243880</v>
          </cell>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C1004" t="str">
            <v>ปฏิยุทธ์</v>
          </cell>
          <cell r="CT1004">
            <v>243880</v>
          </cell>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AA1005">
            <v>3</v>
          </cell>
          <cell r="AB1005">
            <v>9</v>
          </cell>
          <cell r="AC1005">
            <v>2563</v>
          </cell>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C1005" t="str">
            <v>ปฏิยุทธ์</v>
          </cell>
        </row>
        <row r="1006">
          <cell r="B1006">
            <v>2478</v>
          </cell>
          <cell r="C1006">
            <v>1002</v>
          </cell>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ผบ.601</v>
          </cell>
          <cell r="U1006">
            <v>2557</v>
          </cell>
          <cell r="V1006" t="str">
            <v>ผบ719</v>
          </cell>
          <cell r="W1006">
            <v>2557</v>
          </cell>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4</v>
          </cell>
          <cell r="CD1006" t="str">
            <v>นายบุญมี ปุกคำ</v>
          </cell>
        </row>
        <row r="1007">
          <cell r="B1007">
            <v>2479</v>
          </cell>
          <cell r="C1007">
            <v>1003</v>
          </cell>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S1007" t="str">
            <v>จังหวัดฝาง</v>
          </cell>
          <cell r="T1007" t="str">
            <v>ผบ.855</v>
          </cell>
          <cell r="U1007">
            <v>2558</v>
          </cell>
          <cell r="V1007" t="str">
            <v>ผบ.96</v>
          </cell>
          <cell r="W1007">
            <v>2559</v>
          </cell>
          <cell r="AA1007">
            <v>25</v>
          </cell>
          <cell r="AB1007">
            <v>2</v>
          </cell>
          <cell r="AC1007">
            <v>2559</v>
          </cell>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7">
            <v>5</v>
          </cell>
          <cell r="CD1007" t="str">
            <v>นางกัลยกร กันธิยะ</v>
          </cell>
        </row>
        <row r="1008">
          <cell r="B1008">
            <v>2480</v>
          </cell>
          <cell r="C1008">
            <v>1004</v>
          </cell>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ผบ.169</v>
          </cell>
          <cell r="U1008">
            <v>2557</v>
          </cell>
          <cell r="V1008" t="str">
            <v>ผบ.359</v>
          </cell>
          <cell r="W1008">
            <v>2557</v>
          </cell>
          <cell r="X1008">
            <v>15</v>
          </cell>
          <cell r="Y1008">
            <v>7</v>
          </cell>
          <cell r="Z1008">
            <v>2557</v>
          </cell>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8">
            <v>5</v>
          </cell>
          <cell r="CD1008" t="str">
            <v>นายสมัย ดวงวิลัย</v>
          </cell>
        </row>
        <row r="1009">
          <cell r="B1009">
            <v>2481</v>
          </cell>
          <cell r="C1009">
            <v>1005</v>
          </cell>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S1009" t="str">
            <v>จังหวัดฝาง</v>
          </cell>
          <cell r="T1009" t="str">
            <v>ผบ.700</v>
          </cell>
          <cell r="U1009">
            <v>2557</v>
          </cell>
          <cell r="V1009" t="str">
            <v>ผบ.19</v>
          </cell>
          <cell r="W1009">
            <v>2558</v>
          </cell>
          <cell r="X1009">
            <v>28</v>
          </cell>
          <cell r="Y1009">
            <v>1</v>
          </cell>
          <cell r="Z1009">
            <v>2558</v>
          </cell>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9">
            <v>4</v>
          </cell>
          <cell r="CD1009" t="str">
            <v>นางสาวศุภาพิชญ์ ศรีคงยศ</v>
          </cell>
        </row>
        <row r="1010">
          <cell r="B1010">
            <v>2482</v>
          </cell>
          <cell r="C1010">
            <v>1006</v>
          </cell>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S1010" t="str">
            <v>จังหวัดฝาง</v>
          </cell>
          <cell r="T1010" t="str">
            <v>ผบ.748</v>
          </cell>
          <cell r="U1010">
            <v>2557</v>
          </cell>
          <cell r="V1010" t="str">
            <v>ผบ.874</v>
          </cell>
          <cell r="W1010">
            <v>2557</v>
          </cell>
          <cell r="AA1010">
            <v>12</v>
          </cell>
          <cell r="AB1010">
            <v>12</v>
          </cell>
          <cell r="AC1010">
            <v>2557</v>
          </cell>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CD1010" t="str">
            <v>นางสาวเครือวัลย์ ปัญญา</v>
          </cell>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S1011" t="str">
            <v>จังหวัดฮอด</v>
          </cell>
          <cell r="T1011" t="str">
            <v>ผบE829</v>
          </cell>
          <cell r="U1011">
            <v>2564</v>
          </cell>
          <cell r="V1011" t="str">
            <v>ผบE108</v>
          </cell>
          <cell r="W1011">
            <v>2565</v>
          </cell>
          <cell r="AA1011">
            <v>15</v>
          </cell>
          <cell r="AB1011">
            <v>2</v>
          </cell>
          <cell r="AC1011">
            <v>2565</v>
          </cell>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B1011">
            <v>6</v>
          </cell>
          <cell r="CD1011" t="str">
            <v>นางเรณู ยะวงค์</v>
          </cell>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S1012" t="str">
            <v>จังหวัดฮอด</v>
          </cell>
          <cell r="T1012" t="str">
            <v>ผบE564</v>
          </cell>
          <cell r="U1012">
            <v>2566</v>
          </cell>
          <cell r="V1012" t="str">
            <v>ผบE790</v>
          </cell>
          <cell r="W1012">
            <v>2566</v>
          </cell>
          <cell r="AA1012">
            <v>11</v>
          </cell>
          <cell r="AB1012">
            <v>7</v>
          </cell>
          <cell r="AC1012">
            <v>2566</v>
          </cell>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B1012">
            <v>5</v>
          </cell>
          <cell r="CD1012" t="str">
            <v>นายพงษ์สนิท มอยแก้ว</v>
          </cell>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S1013" t="str">
            <v>จังหวัดฮอด</v>
          </cell>
          <cell r="T1013" t="str">
            <v>ผบE770</v>
          </cell>
          <cell r="U1013">
            <v>2565</v>
          </cell>
          <cell r="V1013" t="str">
            <v>ผบE853</v>
          </cell>
          <cell r="W1013">
            <v>2565</v>
          </cell>
          <cell r="X1013">
            <v>14</v>
          </cell>
          <cell r="Y1013">
            <v>11</v>
          </cell>
          <cell r="Z1013">
            <v>2565</v>
          </cell>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D1013" t="str">
            <v>นายวรรณชัย กาพย์ตุ้ม</v>
          </cell>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S1014" t="str">
            <v>จังหวัดฮอด</v>
          </cell>
          <cell r="T1014" t="str">
            <v>ผบE56</v>
          </cell>
          <cell r="U1014">
            <v>2566</v>
          </cell>
          <cell r="V1014" t="str">
            <v>ผบE322</v>
          </cell>
          <cell r="W1014">
            <v>2566</v>
          </cell>
          <cell r="AA1014">
            <v>25</v>
          </cell>
          <cell r="AB1014">
            <v>4</v>
          </cell>
          <cell r="AC1014">
            <v>2566</v>
          </cell>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D1014" t="str">
            <v>นางอาภา อินใจ</v>
          </cell>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S1015" t="str">
            <v>จังหวัดฮอด</v>
          </cell>
          <cell r="T1015" t="str">
            <v>ผบ.1045</v>
          </cell>
          <cell r="U1015">
            <v>2562</v>
          </cell>
          <cell r="V1015" t="str">
            <v>ผบ1179</v>
          </cell>
          <cell r="W1015">
            <v>2562</v>
          </cell>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B1015">
            <v>4</v>
          </cell>
          <cell r="CC1015" t="str">
            <v>ลลิตา</v>
          </cell>
          <cell r="CD1015" t="str">
            <v>นายชอบกัง คมชายชาญ</v>
          </cell>
          <cell r="CT1015">
            <v>243854</v>
          </cell>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S1016" t="str">
            <v>จังหวัดฮอด</v>
          </cell>
          <cell r="T1016" t="str">
            <v>ผบ.262</v>
          </cell>
          <cell r="U1016">
            <v>2560</v>
          </cell>
          <cell r="V1016" t="str">
            <v>ผบ.319</v>
          </cell>
          <cell r="W1016">
            <v>2560</v>
          </cell>
          <cell r="AA1016">
            <v>5</v>
          </cell>
          <cell r="AB1016">
            <v>7</v>
          </cell>
          <cell r="AC1016">
            <v>2560</v>
          </cell>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B1016">
            <v>3</v>
          </cell>
          <cell r="CC1016" t="str">
            <v>ลลิตา</v>
          </cell>
          <cell r="CD1016" t="str">
            <v>นายพัทธนันท์ รินทร์แก้ว</v>
          </cell>
          <cell r="CT1016">
            <v>243884</v>
          </cell>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S1017" t="str">
            <v>จังหวัดฮอด</v>
          </cell>
          <cell r="T1017" t="str">
            <v>ผบE164</v>
          </cell>
          <cell r="U1017">
            <v>2563</v>
          </cell>
          <cell r="V1017" t="str">
            <v>ผบE277</v>
          </cell>
          <cell r="W1017">
            <v>2563</v>
          </cell>
          <cell r="X1017">
            <v>2</v>
          </cell>
          <cell r="Y1017">
            <v>9</v>
          </cell>
          <cell r="Z1017">
            <v>2563</v>
          </cell>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B1017">
            <v>5</v>
          </cell>
          <cell r="CC1017" t="str">
            <v>ลลิตา</v>
          </cell>
          <cell r="CD1017" t="str">
            <v>นายมานพ แก้วติ</v>
          </cell>
          <cell r="CT1017">
            <v>243884</v>
          </cell>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 1049</v>
          </cell>
          <cell r="U1018">
            <v>2562</v>
          </cell>
          <cell r="V1018" t="str">
            <v>ผบ1339</v>
          </cell>
          <cell r="W1018">
            <v>2562</v>
          </cell>
          <cell r="X1018">
            <v>3</v>
          </cell>
          <cell r="Y1018">
            <v>12</v>
          </cell>
          <cell r="Z1018">
            <v>2562</v>
          </cell>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B1018">
            <v>5</v>
          </cell>
          <cell r="CC1018" t="str">
            <v>ลลิตา</v>
          </cell>
          <cell r="CD1018" t="str">
            <v>นางสาวปัทมา สกุลดิษฐ์</v>
          </cell>
          <cell r="CT1018">
            <v>243884</v>
          </cell>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S1019" t="str">
            <v>จังหวัดฮอด</v>
          </cell>
          <cell r="T1019" t="str">
            <v>ผบ.1039</v>
          </cell>
          <cell r="U1019">
            <v>2562</v>
          </cell>
          <cell r="V1019" t="str">
            <v>ผบ1177</v>
          </cell>
          <cell r="W1019">
            <v>2562</v>
          </cell>
          <cell r="AA1019">
            <v>19</v>
          </cell>
          <cell r="AB1019">
            <v>11</v>
          </cell>
          <cell r="AC1019">
            <v>2562</v>
          </cell>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B1019">
            <v>3</v>
          </cell>
          <cell r="CC1019" t="str">
            <v>ลลิตา</v>
          </cell>
          <cell r="CD1019" t="str">
            <v>นายสยาม จันทร์หล้า</v>
          </cell>
          <cell r="CT1019">
            <v>243884</v>
          </cell>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S1020" t="str">
            <v>จังหวัดฮอด</v>
          </cell>
          <cell r="T1020" t="str">
            <v>ผบ1048</v>
          </cell>
          <cell r="U1020">
            <v>2562</v>
          </cell>
          <cell r="V1020" t="str">
            <v>ผบ1181</v>
          </cell>
          <cell r="W1020">
            <v>2562</v>
          </cell>
          <cell r="AA1020">
            <v>19</v>
          </cell>
          <cell r="AB1020">
            <v>11</v>
          </cell>
          <cell r="AC1020">
            <v>2562</v>
          </cell>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B1020">
            <v>4</v>
          </cell>
          <cell r="CC1020" t="str">
            <v>ลลิตา</v>
          </cell>
          <cell r="CD1020" t="str">
            <v>นางสาวกัญชรัตน์ ปู่ทอง</v>
          </cell>
          <cell r="CT1020">
            <v>243884</v>
          </cell>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S1021" t="str">
            <v>จังหวัดฮอด</v>
          </cell>
          <cell r="T1021" t="str">
            <v>ผบ.260</v>
          </cell>
          <cell r="U1021">
            <v>2560</v>
          </cell>
          <cell r="V1021" t="str">
            <v>ผบ.262</v>
          </cell>
          <cell r="W1021">
            <v>2560</v>
          </cell>
          <cell r="X1021">
            <v>14</v>
          </cell>
          <cell r="Y1021">
            <v>6</v>
          </cell>
          <cell r="Z1021">
            <v>2560</v>
          </cell>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B1021">
            <v>4</v>
          </cell>
          <cell r="CC1021" t="str">
            <v>ลลิตา</v>
          </cell>
          <cell r="CD1021" t="str">
            <v>นางสาวธัญญรัตน์ ก้านต่อดอก</v>
          </cell>
          <cell r="CT1021">
            <v>243854</v>
          </cell>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ผบ1034</v>
          </cell>
          <cell r="U1022">
            <v>2562</v>
          </cell>
          <cell r="V1022" t="str">
            <v>ผบ1172</v>
          </cell>
          <cell r="W1022">
            <v>2562</v>
          </cell>
          <cell r="AA1022">
            <v>19</v>
          </cell>
          <cell r="AB1022">
            <v>11</v>
          </cell>
          <cell r="AC1022">
            <v>2562</v>
          </cell>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C1022" t="str">
            <v>ลลิตา</v>
          </cell>
          <cell r="CD1022" t="str">
            <v>นางสาวพรรณี เมืองมา</v>
          </cell>
          <cell r="CT1022">
            <v>243884</v>
          </cell>
        </row>
        <row r="1023">
          <cell r="B1023">
            <v>2495</v>
          </cell>
          <cell r="C1023">
            <v>1019</v>
          </cell>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S1023" t="str">
            <v>จังหวัดฮอด</v>
          </cell>
          <cell r="T1023" t="str">
            <v>ผบE209</v>
          </cell>
          <cell r="U1023">
            <v>2563</v>
          </cell>
          <cell r="V1023" t="str">
            <v>ผบE330</v>
          </cell>
          <cell r="W1023">
            <v>2563</v>
          </cell>
          <cell r="X1023">
            <v>10</v>
          </cell>
          <cell r="Y1023">
            <v>9</v>
          </cell>
          <cell r="Z1023">
            <v>2563</v>
          </cell>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B1023">
            <v>5</v>
          </cell>
          <cell r="CC1023" t="str">
            <v>ลลิตา</v>
          </cell>
          <cell r="CD1023" t="str">
            <v>นายอินเนตร อุ่นจิตร</v>
          </cell>
          <cell r="CT1023">
            <v>243884</v>
          </cell>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S1024" t="str">
            <v>จังหวัดลำพูน</v>
          </cell>
          <cell r="T1024" t="str">
            <v>ผบ.1100</v>
          </cell>
          <cell r="U1024">
            <v>2561</v>
          </cell>
          <cell r="V1024" t="str">
            <v>ผบ.1865</v>
          </cell>
          <cell r="W1024">
            <v>2561</v>
          </cell>
          <cell r="AA1024">
            <v>16</v>
          </cell>
          <cell r="AB1024">
            <v>7</v>
          </cell>
          <cell r="AC1024">
            <v>2561</v>
          </cell>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C1024" t="str">
            <v>วชิราภรณ์</v>
          </cell>
          <cell r="CD1024" t="str">
            <v>นายณัษฐพงษ์  ไชยพงศ์กูล</v>
          </cell>
          <cell r="CT1024">
            <v>243902</v>
          </cell>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S1025" t="str">
            <v>แขวงเชียงใหม่</v>
          </cell>
          <cell r="T1025" t="str">
            <v>ผบ3700</v>
          </cell>
          <cell r="U1025">
            <v>2560</v>
          </cell>
          <cell r="V1025" t="str">
            <v>ผบ5138</v>
          </cell>
          <cell r="W1025">
            <v>2560</v>
          </cell>
          <cell r="X1025">
            <v>31</v>
          </cell>
          <cell r="Y1025">
            <v>7</v>
          </cell>
          <cell r="Z1025">
            <v>2560</v>
          </cell>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K1025" t="str">
            <v>ปฏิยุทธ์</v>
          </cell>
          <cell r="CT1025">
            <v>243852</v>
          </cell>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S1026" t="str">
            <v>แขวงเชียงใหม่</v>
          </cell>
          <cell r="T1026" t="str">
            <v>ผบ.3699</v>
          </cell>
          <cell r="U1026">
            <v>2560</v>
          </cell>
          <cell r="V1026" t="str">
            <v>ผบ.7269</v>
          </cell>
          <cell r="W1026">
            <v>2560</v>
          </cell>
          <cell r="AA1026">
            <v>29</v>
          </cell>
          <cell r="AB1026">
            <v>8</v>
          </cell>
          <cell r="AC1026">
            <v>2560</v>
          </cell>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C1026" t="str">
            <v>วชิราภรณ์</v>
          </cell>
          <cell r="CD1026" t="str">
            <v>นางพิรานันท์ ธนัชเกียรติศิริ</v>
          </cell>
          <cell r="CT1026">
            <v>243852</v>
          </cell>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ผบ.9136</v>
          </cell>
          <cell r="U1027">
            <v>2560</v>
          </cell>
          <cell r="V1027" t="str">
            <v>ผบ.10028</v>
          </cell>
          <cell r="W1027">
            <v>2560</v>
          </cell>
          <cell r="X1027">
            <v>16</v>
          </cell>
          <cell r="Y1027">
            <v>10</v>
          </cell>
          <cell r="Z1027">
            <v>2560</v>
          </cell>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K1027" t="str">
            <v>ปฏิยุทธ์</v>
          </cell>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S1028" t="str">
            <v>แขวงเชียงใหม่</v>
          </cell>
          <cell r="T1028" t="str">
            <v>ผบ.3701</v>
          </cell>
          <cell r="U1028">
            <v>2560</v>
          </cell>
          <cell r="V1028">
            <v>5145</v>
          </cell>
          <cell r="W1028">
            <v>2560</v>
          </cell>
          <cell r="AA1028">
            <v>13</v>
          </cell>
          <cell r="AB1028">
            <v>7</v>
          </cell>
          <cell r="AC1028">
            <v>2560</v>
          </cell>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C1028" t="str">
            <v>วชิราภรณ์</v>
          </cell>
          <cell r="CD1028" t="str">
            <v>นายประสาน เย็นทรวง</v>
          </cell>
          <cell r="CT1028">
            <v>243902</v>
          </cell>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S1029" t="str">
            <v>จังหวัดฮอด</v>
          </cell>
          <cell r="T1029" t="str">
            <v>ผบ23</v>
          </cell>
          <cell r="U1029">
            <v>2564</v>
          </cell>
          <cell r="V1029" t="str">
            <v>ผบ42</v>
          </cell>
          <cell r="W1029">
            <v>2564</v>
          </cell>
          <cell r="AA1029">
            <v>1</v>
          </cell>
          <cell r="AB1029">
            <v>6</v>
          </cell>
          <cell r="AC1029">
            <v>2564</v>
          </cell>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B1029">
            <v>4</v>
          </cell>
          <cell r="CD1029" t="str">
            <v>นายปฏิภาณ อารีวงศ์</v>
          </cell>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ผบ.E175</v>
          </cell>
          <cell r="U1030">
            <v>2563</v>
          </cell>
          <cell r="V1030" t="str">
            <v>ผบE378</v>
          </cell>
          <cell r="W1030">
            <v>2563</v>
          </cell>
          <cell r="AA1030">
            <v>24</v>
          </cell>
          <cell r="AB1030">
            <v>9</v>
          </cell>
          <cell r="AC1030">
            <v>2563</v>
          </cell>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C1030" t="str">
            <v>ปฏิยุทธ์</v>
          </cell>
          <cell r="CT1030">
            <v>243880</v>
          </cell>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S1031" t="str">
            <v>จังหวัดฮอด</v>
          </cell>
          <cell r="T1031" t="str">
            <v>ผบE170</v>
          </cell>
          <cell r="U1031">
            <v>2563</v>
          </cell>
          <cell r="V1031" t="str">
            <v>ผบE285</v>
          </cell>
          <cell r="W1031">
            <v>2563</v>
          </cell>
          <cell r="AA1031">
            <v>3</v>
          </cell>
          <cell r="AB1031">
            <v>9</v>
          </cell>
          <cell r="AC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C1031" t="str">
            <v>ปฏิยุทธ์</v>
          </cell>
          <cell r="CT1031">
            <v>243880</v>
          </cell>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S1032" t="str">
            <v>จังหวัดฮอด</v>
          </cell>
          <cell r="T1032" t="str">
            <v>ผบE198</v>
          </cell>
          <cell r="U1032">
            <v>2563</v>
          </cell>
          <cell r="V1032" t="str">
            <v>ผบE325</v>
          </cell>
          <cell r="W1032">
            <v>2563</v>
          </cell>
          <cell r="X1032">
            <v>9</v>
          </cell>
          <cell r="Y1032">
            <v>9</v>
          </cell>
          <cell r="Z1032">
            <v>2563</v>
          </cell>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C1032" t="str">
            <v>ปฏิยุทธ์</v>
          </cell>
          <cell r="CT1032">
            <v>243880</v>
          </cell>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S1033" t="str">
            <v>จังหวัดฮอด</v>
          </cell>
          <cell r="T1033" t="str">
            <v>ผบ.598</v>
          </cell>
          <cell r="U1033">
            <v>2558</v>
          </cell>
          <cell r="V1033">
            <v>630</v>
          </cell>
          <cell r="W1033">
            <v>2558</v>
          </cell>
          <cell r="AA1033">
            <v>28</v>
          </cell>
          <cell r="AB1033">
            <v>12</v>
          </cell>
          <cell r="AC1033">
            <v>2558</v>
          </cell>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C1033" t="str">
            <v>ปฏิยุทธ์</v>
          </cell>
          <cell r="CT1033">
            <v>243880</v>
          </cell>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S1034" t="str">
            <v>จังหวัดฮอด</v>
          </cell>
          <cell r="T1034" t="str">
            <v>ผบE185</v>
          </cell>
          <cell r="U1034">
            <v>2563</v>
          </cell>
          <cell r="V1034" t="str">
            <v>ผบE310</v>
          </cell>
          <cell r="W1034">
            <v>2563</v>
          </cell>
          <cell r="AA1034">
            <v>9</v>
          </cell>
          <cell r="AB1034">
            <v>9</v>
          </cell>
          <cell r="AC1034">
            <v>2563</v>
          </cell>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C1034" t="str">
            <v>ปฏิยุทธ์</v>
          </cell>
          <cell r="CT1034">
            <v>243880</v>
          </cell>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ผบE179</v>
          </cell>
          <cell r="U1035">
            <v>2563</v>
          </cell>
          <cell r="V1035" t="str">
            <v>ผบE279</v>
          </cell>
          <cell r="W1035">
            <v>2563</v>
          </cell>
          <cell r="AA1035">
            <v>3</v>
          </cell>
          <cell r="AB1035">
            <v>9</v>
          </cell>
          <cell r="AC1035">
            <v>2563</v>
          </cell>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CD1035" t="str">
            <v>นางแสงทอง การบูรณ์</v>
          </cell>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ผบ.259</v>
          </cell>
          <cell r="U1036">
            <v>2560</v>
          </cell>
          <cell r="V1036" t="str">
            <v>ผบ.334</v>
          </cell>
          <cell r="W1036">
            <v>2560</v>
          </cell>
          <cell r="X1036">
            <v>25</v>
          </cell>
          <cell r="Y1036">
            <v>7</v>
          </cell>
          <cell r="Z1036">
            <v>2560</v>
          </cell>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C1036" t="str">
            <v>ปฏิยุทธ์</v>
          </cell>
          <cell r="CT1036">
            <v>243880</v>
          </cell>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ผบE178</v>
          </cell>
          <cell r="U1037">
            <v>2563</v>
          </cell>
          <cell r="V1037" t="str">
            <v>ผบE278</v>
          </cell>
          <cell r="W1037">
            <v>2563</v>
          </cell>
          <cell r="AA1037">
            <v>3</v>
          </cell>
          <cell r="AB1037">
            <v>9</v>
          </cell>
          <cell r="AC1037">
            <v>2563</v>
          </cell>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C1037" t="str">
            <v>ปฏิยุทธ์</v>
          </cell>
          <cell r="CT1037">
            <v>243880</v>
          </cell>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S1038" t="str">
            <v>จังหวัดฮอด</v>
          </cell>
          <cell r="T1038" t="str">
            <v>ผบ.748</v>
          </cell>
          <cell r="U1038">
            <v>2558</v>
          </cell>
          <cell r="V1038" t="str">
            <v>ผบ.142</v>
          </cell>
          <cell r="W1038">
            <v>2559</v>
          </cell>
          <cell r="AA1038">
            <v>8</v>
          </cell>
          <cell r="AB1038">
            <v>4</v>
          </cell>
          <cell r="AC1038">
            <v>2559</v>
          </cell>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C1038" t="str">
            <v>ปฏิยุทธ์</v>
          </cell>
          <cell r="CT1038">
            <v>243880</v>
          </cell>
        </row>
        <row r="1039">
          <cell r="B1039">
            <v>2511</v>
          </cell>
          <cell r="C1039">
            <v>1035</v>
          </cell>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S1039" t="str">
            <v>แขวงเชียงใหม่</v>
          </cell>
          <cell r="T1039" t="str">
            <v>ผบ828</v>
          </cell>
          <cell r="U1039">
            <v>2564</v>
          </cell>
          <cell r="V1039" t="str">
            <v>ผบ1041</v>
          </cell>
          <cell r="W1039">
            <v>2564</v>
          </cell>
          <cell r="X1039">
            <v>6</v>
          </cell>
          <cell r="Y1039">
            <v>7</v>
          </cell>
          <cell r="Z1039">
            <v>2564</v>
          </cell>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D1039" t="str">
            <v>นางไพรลิน พรหมมะ</v>
          </cell>
        </row>
        <row r="1040">
          <cell r="B1040">
            <v>2512</v>
          </cell>
          <cell r="C1040">
            <v>1036</v>
          </cell>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S1040" t="str">
            <v>แขวงลำปาง</v>
          </cell>
          <cell r="T1040" t="str">
            <v>ผบE1007</v>
          </cell>
          <cell r="U1040">
            <v>2565</v>
          </cell>
          <cell r="V1040" t="str">
            <v>ผบE1488</v>
          </cell>
          <cell r="W1040">
            <v>2565</v>
          </cell>
          <cell r="AA1040">
            <v>3</v>
          </cell>
          <cell r="AB1040">
            <v>5</v>
          </cell>
          <cell r="AC1040">
            <v>2565</v>
          </cell>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D1040" t="str">
            <v>นางกาญจน์สุดา พันธ์สมพงษ์</v>
          </cell>
        </row>
        <row r="1041">
          <cell r="B1041">
            <v>2513</v>
          </cell>
          <cell r="C1041">
            <v>1037</v>
          </cell>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S1041" t="str">
            <v>แขวงเชียงใหม่</v>
          </cell>
          <cell r="T1041" t="str">
            <v>ผบ 4392</v>
          </cell>
          <cell r="U1041">
            <v>2563</v>
          </cell>
          <cell r="V1041">
            <v>7117</v>
          </cell>
          <cell r="W1041">
            <v>2563</v>
          </cell>
          <cell r="AA1041">
            <v>19</v>
          </cell>
          <cell r="AB1041">
            <v>10</v>
          </cell>
          <cell r="AC1041">
            <v>2563</v>
          </cell>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D1041" t="str">
            <v>นายมานพ ศรีจันทร์แดง</v>
          </cell>
        </row>
        <row r="1042">
          <cell r="B1042">
            <v>2514</v>
          </cell>
          <cell r="C1042">
            <v>1038</v>
          </cell>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จังหวัดฮอด</v>
          </cell>
          <cell r="T1042" t="str">
            <v>ผบE466</v>
          </cell>
          <cell r="U1042">
            <v>2564</v>
          </cell>
          <cell r="V1042" t="str">
            <v>ผบE590</v>
          </cell>
          <cell r="W1042">
            <v>2564</v>
          </cell>
          <cell r="AA1042">
            <v>12</v>
          </cell>
          <cell r="AB1042">
            <v>10</v>
          </cell>
          <cell r="AC1042">
            <v>2564</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D1042" t="str">
            <v>นายกฤษดา วณีสอน</v>
          </cell>
        </row>
        <row r="1043">
          <cell r="B1043">
            <v>2515</v>
          </cell>
          <cell r="C1043">
            <v>1039</v>
          </cell>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ผบ4393</v>
          </cell>
          <cell r="U1043">
            <v>2563</v>
          </cell>
          <cell r="V1043">
            <v>7116</v>
          </cell>
          <cell r="W1043">
            <v>2563</v>
          </cell>
          <cell r="AA1043">
            <v>19</v>
          </cell>
          <cell r="AB1043">
            <v>10</v>
          </cell>
          <cell r="AC1043">
            <v>2563</v>
          </cell>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D1043" t="str">
            <v>นายผจญ วงค์ไชย</v>
          </cell>
        </row>
        <row r="1044">
          <cell r="B1044">
            <v>2516</v>
          </cell>
          <cell r="C1044">
            <v>1040</v>
          </cell>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ผบE1036</v>
          </cell>
          <cell r="U1044">
            <v>2563</v>
          </cell>
          <cell r="V1044">
            <v>1281</v>
          </cell>
          <cell r="W1044">
            <v>2563</v>
          </cell>
          <cell r="AA1044">
            <v>28</v>
          </cell>
          <cell r="AB1044">
            <v>9</v>
          </cell>
          <cell r="AC1044">
            <v>2563</v>
          </cell>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นายสมบุญ สีเหลือง</v>
          </cell>
        </row>
        <row r="1045">
          <cell r="B1045">
            <v>2517</v>
          </cell>
          <cell r="C1045">
            <v>1041</v>
          </cell>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S1045" t="str">
            <v>แขวงเชียงใหม่</v>
          </cell>
          <cell r="T1045" t="str">
            <v>ผบE1026</v>
          </cell>
          <cell r="U1045">
            <v>2563</v>
          </cell>
          <cell r="V1045">
            <v>1280</v>
          </cell>
          <cell r="W1045">
            <v>2563</v>
          </cell>
          <cell r="AA1045">
            <v>28</v>
          </cell>
          <cell r="AB1045">
            <v>9</v>
          </cell>
          <cell r="AC1045">
            <v>2563</v>
          </cell>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D1045" t="str">
            <v>นางจงรักษ์ คำใจ</v>
          </cell>
        </row>
        <row r="1046">
          <cell r="B1046">
            <v>2518</v>
          </cell>
          <cell r="C1046">
            <v>1042</v>
          </cell>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S1046" t="str">
            <v>แขวงเชียงใหม่</v>
          </cell>
          <cell r="T1046" t="str">
            <v>ผบ4885</v>
          </cell>
          <cell r="U1046">
            <v>2561</v>
          </cell>
          <cell r="V1046">
            <v>7572</v>
          </cell>
          <cell r="W1046">
            <v>2561</v>
          </cell>
          <cell r="AA1046">
            <v>14</v>
          </cell>
          <cell r="AB1046">
            <v>8</v>
          </cell>
          <cell r="AC1046">
            <v>2561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C1046" t="str">
            <v>วชิราภรณ์</v>
          </cell>
          <cell r="CD1046" t="str">
            <v>นางหมอกคำ มูลคำ</v>
          </cell>
          <cell r="CT1046">
            <v>243902</v>
          </cell>
        </row>
        <row r="1047">
          <cell r="B1047">
            <v>2519</v>
          </cell>
          <cell r="C1047">
            <v>1043</v>
          </cell>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S1047" t="str">
            <v>แขวงเชียงใหม่</v>
          </cell>
          <cell r="T1047" t="str">
            <v>ผบ.6714</v>
          </cell>
          <cell r="U1047">
            <v>2561</v>
          </cell>
          <cell r="V1047" t="str">
            <v>ผบ.8020</v>
          </cell>
          <cell r="W1047">
            <v>2561</v>
          </cell>
          <cell r="AA1047">
            <v>21</v>
          </cell>
          <cell r="AB1047">
            <v>8</v>
          </cell>
          <cell r="AC1047">
            <v>61</v>
          </cell>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C1047" t="str">
            <v>วชิราภรณ์</v>
          </cell>
          <cell r="CD1047" t="str">
            <v>นางธัญนันท์ แก้วกาวิล</v>
          </cell>
          <cell r="CT1047">
            <v>243902</v>
          </cell>
        </row>
        <row r="1048">
          <cell r="B1048">
            <v>2520</v>
          </cell>
          <cell r="C1048">
            <v>1044</v>
          </cell>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S1048" t="str">
            <v>แขวงเชียงใหม่</v>
          </cell>
          <cell r="T1048" t="str">
            <v>ผบ5295</v>
          </cell>
          <cell r="U1048">
            <v>2563</v>
          </cell>
          <cell r="V1048" t="str">
            <v>ผบ8016</v>
          </cell>
          <cell r="W1048">
            <v>2563</v>
          </cell>
          <cell r="X1048">
            <v>16</v>
          </cell>
          <cell r="Y1048">
            <v>11</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row>
        <row r="1049">
          <cell r="B1049">
            <v>2521</v>
          </cell>
          <cell r="C1049">
            <v>1045</v>
          </cell>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S1049" t="str">
            <v>จังหวัดลำพูน</v>
          </cell>
          <cell r="T1049" t="str">
            <v>ผบ.1989</v>
          </cell>
          <cell r="U1049">
            <v>2563</v>
          </cell>
          <cell r="V1049" t="str">
            <v>ผบ2711</v>
          </cell>
          <cell r="W1049">
            <v>2563</v>
          </cell>
          <cell r="X1049">
            <v>27</v>
          </cell>
          <cell r="Y1049">
            <v>10</v>
          </cell>
          <cell r="Z1049">
            <v>63</v>
          </cell>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D1049" t="str">
            <v>นางวันเพ็ญ แก้วคำ</v>
          </cell>
        </row>
        <row r="1050">
          <cell r="B1050">
            <v>2522</v>
          </cell>
          <cell r="C1050">
            <v>1046</v>
          </cell>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S1050" t="str">
            <v>แขวงเชียงใหม่</v>
          </cell>
          <cell r="T1050" t="str">
            <v>ผบE756</v>
          </cell>
          <cell r="U1050">
            <v>2563</v>
          </cell>
          <cell r="V1050" t="str">
            <v>E955</v>
          </cell>
          <cell r="W1050">
            <v>2563</v>
          </cell>
          <cell r="AA1050">
            <v>14</v>
          </cell>
          <cell r="AB1050">
            <v>9</v>
          </cell>
          <cell r="AC1050">
            <v>63</v>
          </cell>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B1050">
            <v>1</v>
          </cell>
          <cell r="CC1050" t="str">
            <v>ธิติพร</v>
          </cell>
          <cell r="CT1050">
            <v>243840</v>
          </cell>
        </row>
        <row r="1051">
          <cell r="B1051">
            <v>2523</v>
          </cell>
          <cell r="C1051">
            <v>1047</v>
          </cell>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S1051" t="str">
            <v>แขวงเชียงใหม่</v>
          </cell>
          <cell r="T1051" t="str">
            <v>ผบE762</v>
          </cell>
          <cell r="U1051">
            <v>2563</v>
          </cell>
          <cell r="V1051" t="str">
            <v>E972</v>
          </cell>
          <cell r="W1051">
            <v>2563</v>
          </cell>
          <cell r="AA1051">
            <v>14</v>
          </cell>
          <cell r="AB1051">
            <v>9</v>
          </cell>
          <cell r="AC1051">
            <v>63</v>
          </cell>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C1051" t="str">
            <v>วชิราภรณ์</v>
          </cell>
          <cell r="CD1051" t="str">
            <v>นายประกิต แก้วดวง</v>
          </cell>
          <cell r="CT1051">
            <v>243852</v>
          </cell>
        </row>
        <row r="1052">
          <cell r="B1052">
            <v>2524</v>
          </cell>
          <cell r="C1052">
            <v>1048</v>
          </cell>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S1052" t="str">
            <v>แขวงเชียงใหม่</v>
          </cell>
          <cell r="T1052" t="str">
            <v>ผบE757</v>
          </cell>
          <cell r="U1052">
            <v>2563</v>
          </cell>
          <cell r="V1052" t="str">
            <v>E956</v>
          </cell>
          <cell r="W1052">
            <v>2563</v>
          </cell>
          <cell r="AA1052">
            <v>14</v>
          </cell>
          <cell r="AB1052">
            <v>9</v>
          </cell>
          <cell r="AC1052">
            <v>63</v>
          </cell>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C1052" t="str">
            <v>วชิราภรณ์</v>
          </cell>
          <cell r="CT1052">
            <v>243852</v>
          </cell>
        </row>
        <row r="1053">
          <cell r="B1053">
            <v>2525</v>
          </cell>
          <cell r="C1053">
            <v>1049</v>
          </cell>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S1053" t="str">
            <v>จังหวัดลำพูน</v>
          </cell>
          <cell r="T1053" t="str">
            <v>ผบ2428</v>
          </cell>
          <cell r="U1053">
            <v>2563</v>
          </cell>
          <cell r="V1053" t="str">
            <v>ผบ.43</v>
          </cell>
          <cell r="W1053">
            <v>2564</v>
          </cell>
          <cell r="AA1053">
            <v>9</v>
          </cell>
          <cell r="AB1053">
            <v>3</v>
          </cell>
          <cell r="AC1053">
            <v>64</v>
          </cell>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C1053" t="str">
            <v>วชิราภรณ์</v>
          </cell>
          <cell r="CT1053">
            <v>243852</v>
          </cell>
        </row>
        <row r="1054">
          <cell r="B1054">
            <v>2526</v>
          </cell>
          <cell r="C1054">
            <v>1050</v>
          </cell>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ผบE1572</v>
          </cell>
          <cell r="U1054">
            <v>2565</v>
          </cell>
          <cell r="V1054" t="str">
            <v>ผบE2607</v>
          </cell>
          <cell r="W1054">
            <v>2565</v>
          </cell>
          <cell r="X1054">
            <v>11</v>
          </cell>
          <cell r="Y1054">
            <v>5</v>
          </cell>
          <cell r="Z1054">
            <v>2565</v>
          </cell>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C1054" t="str">
            <v>วชิราภรณ์</v>
          </cell>
          <cell r="CT1054">
            <v>243902</v>
          </cell>
        </row>
        <row r="1055">
          <cell r="B1055">
            <v>2527</v>
          </cell>
          <cell r="C1055">
            <v>1051</v>
          </cell>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ผบ.5560</v>
          </cell>
          <cell r="U1055">
            <v>2559</v>
          </cell>
          <cell r="V1055">
            <v>12504</v>
          </cell>
          <cell r="W1055">
            <v>2559</v>
          </cell>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C1055" t="str">
            <v>วชิราภรณ์</v>
          </cell>
          <cell r="CD1055" t="str">
            <v>นางสาวอำไพ จันทรา</v>
          </cell>
          <cell r="CT1055">
            <v>243852</v>
          </cell>
        </row>
        <row r="1056">
          <cell r="B1056">
            <v>2528</v>
          </cell>
          <cell r="C1056">
            <v>1052</v>
          </cell>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S1056" t="str">
            <v>แขวงเชียงใหม่</v>
          </cell>
          <cell r="T1056" t="str">
            <v>ผบ6971</v>
          </cell>
          <cell r="U1056">
            <v>2559</v>
          </cell>
          <cell r="V1056">
            <v>5374</v>
          </cell>
          <cell r="W1056">
            <v>2559</v>
          </cell>
          <cell r="AA1056">
            <v>2</v>
          </cell>
          <cell r="AB1056">
            <v>8</v>
          </cell>
          <cell r="AC1056">
            <v>2559</v>
          </cell>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C1056" t="str">
            <v>วชิราภรณ์</v>
          </cell>
          <cell r="CD1056" t="str">
            <v>นายนราห์ ชมภูยอด</v>
          </cell>
          <cell r="CT1056">
            <v>243852</v>
          </cell>
        </row>
        <row r="1057">
          <cell r="B1057">
            <v>2529</v>
          </cell>
          <cell r="C1057">
            <v>1053</v>
          </cell>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S1057" t="str">
            <v>จังหวัดเชียงคำ</v>
          </cell>
          <cell r="T1057" t="str">
            <v>ผบE252</v>
          </cell>
          <cell r="U1057">
            <v>2563</v>
          </cell>
          <cell r="V1057" t="str">
            <v>ผบE129</v>
          </cell>
          <cell r="W1057">
            <v>2563</v>
          </cell>
          <cell r="AA1057">
            <v>8</v>
          </cell>
          <cell r="AB1057">
            <v>9</v>
          </cell>
          <cell r="AC1057">
            <v>2563</v>
          </cell>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C1057" t="str">
            <v>วชิราภรณ์</v>
          </cell>
          <cell r="CD1057" t="str">
            <v>นางปวีณา กาติ๊บ</v>
          </cell>
          <cell r="CT1057">
            <v>243852</v>
          </cell>
        </row>
        <row r="1058">
          <cell r="B1058">
            <v>2530</v>
          </cell>
          <cell r="C1058">
            <v>1054</v>
          </cell>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ผบ.2408</v>
          </cell>
          <cell r="U1058">
            <v>2562</v>
          </cell>
          <cell r="V1058" t="str">
            <v>ผบ.3667</v>
          </cell>
          <cell r="W1058">
            <v>2562</v>
          </cell>
          <cell r="AA1058">
            <v>26</v>
          </cell>
          <cell r="AB1058">
            <v>5</v>
          </cell>
          <cell r="AC1058">
            <v>2562</v>
          </cell>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CD1058" t="str">
            <v>นางสาวนุชจีรา วงค์ชัย</v>
          </cell>
        </row>
        <row r="1059">
          <cell r="B1059">
            <v>2531</v>
          </cell>
          <cell r="C1059">
            <v>1055</v>
          </cell>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ผบE459</v>
          </cell>
          <cell r="U1059">
            <v>2566</v>
          </cell>
          <cell r="V1059" t="str">
            <v>ผบE3616</v>
          </cell>
          <cell r="W1059">
            <v>2566</v>
          </cell>
          <cell r="AA1059">
            <v>23</v>
          </cell>
          <cell r="AB1059">
            <v>5</v>
          </cell>
          <cell r="AC1059">
            <v>2566</v>
          </cell>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C1059" t="str">
            <v>วชิราภรณ์</v>
          </cell>
          <cell r="CD1059" t="str">
            <v>นางศิริพร ทาเรือน</v>
          </cell>
          <cell r="CT1059">
            <v>243902</v>
          </cell>
        </row>
        <row r="1060">
          <cell r="B1060">
            <v>2532</v>
          </cell>
          <cell r="C1060">
            <v>1056</v>
          </cell>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ผบE5492</v>
          </cell>
          <cell r="U1060">
            <v>2565</v>
          </cell>
          <cell r="V1060" t="str">
            <v>ผบE7605</v>
          </cell>
          <cell r="W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C1060" t="str">
            <v>ลลิตา</v>
          </cell>
          <cell r="CT1060">
            <v>243854</v>
          </cell>
        </row>
        <row r="1061">
          <cell r="B1061">
            <v>2533</v>
          </cell>
          <cell r="C1061">
            <v>1057</v>
          </cell>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S1061" t="str">
            <v>แขวงเชียงใหม่</v>
          </cell>
          <cell r="T1061" t="str">
            <v>ผบE5494</v>
          </cell>
          <cell r="U1061">
            <v>2565</v>
          </cell>
          <cell r="V1061" t="str">
            <v>ผบE7541</v>
          </cell>
          <cell r="W1061">
            <v>2565</v>
          </cell>
          <cell r="AA1061">
            <v>31</v>
          </cell>
          <cell r="AB1061">
            <v>10</v>
          </cell>
          <cell r="AC1061">
            <v>2565</v>
          </cell>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C1061" t="str">
            <v>ลลิตา</v>
          </cell>
          <cell r="CD1061" t="str">
            <v>นายนคร สะสมจิตต์</v>
          </cell>
          <cell r="CT1061">
            <v>243854</v>
          </cell>
        </row>
        <row r="1062">
          <cell r="B1062">
            <v>2534</v>
          </cell>
          <cell r="C1062">
            <v>1058</v>
          </cell>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S1062" t="str">
            <v>จังหวัดฝาง</v>
          </cell>
          <cell r="T1062" t="str">
            <v>ผบE1409</v>
          </cell>
          <cell r="U1062">
            <v>2566</v>
          </cell>
          <cell r="V1062" t="str">
            <v>ผบE1556</v>
          </cell>
          <cell r="W1062">
            <v>2566</v>
          </cell>
          <cell r="X1062">
            <v>12</v>
          </cell>
          <cell r="Y1062">
            <v>12</v>
          </cell>
          <cell r="Z1062">
            <v>2566</v>
          </cell>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2">
            <v>5</v>
          </cell>
          <cell r="CD1062" t="str">
            <v>นางศิริขวัญ ตาวงค์</v>
          </cell>
        </row>
        <row r="1063">
          <cell r="B1063">
            <v>2535</v>
          </cell>
          <cell r="C1063">
            <v>1059</v>
          </cell>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ผบE6886</v>
          </cell>
          <cell r="U1063">
            <v>2566</v>
          </cell>
          <cell r="V1063" t="str">
            <v>ผบE8675</v>
          </cell>
          <cell r="W1063">
            <v>2566</v>
          </cell>
          <cell r="AA1063">
            <v>25</v>
          </cell>
          <cell r="AB1063">
            <v>9</v>
          </cell>
          <cell r="AC1063">
            <v>2566</v>
          </cell>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cell r="CT1063">
            <v>243854</v>
          </cell>
        </row>
        <row r="1064">
          <cell r="B1064">
            <v>2536</v>
          </cell>
          <cell r="C1064">
            <v>1060</v>
          </cell>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S1064" t="str">
            <v>แขวงเชียงใหม่</v>
          </cell>
          <cell r="T1064" t="str">
            <v>ผบE6884</v>
          </cell>
          <cell r="U1064">
            <v>2566</v>
          </cell>
          <cell r="V1064" t="str">
            <v>ผบE8674</v>
          </cell>
          <cell r="W1064">
            <v>2566</v>
          </cell>
          <cell r="AA1064">
            <v>25</v>
          </cell>
          <cell r="AB1064">
            <v>9</v>
          </cell>
          <cell r="AC1064">
            <v>2566</v>
          </cell>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B1064">
            <v>3</v>
          </cell>
          <cell r="CC1064" t="str">
            <v>ธิติพร</v>
          </cell>
        </row>
        <row r="1065">
          <cell r="B1065">
            <v>2537</v>
          </cell>
          <cell r="C1065">
            <v>1061</v>
          </cell>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S1065" t="str">
            <v>จังหวัดฮอด</v>
          </cell>
          <cell r="T1065" t="str">
            <v>ผบE716</v>
          </cell>
          <cell r="U1065">
            <v>2566</v>
          </cell>
          <cell r="V1065" t="str">
            <v>ผบE913</v>
          </cell>
          <cell r="W1065">
            <v>2566</v>
          </cell>
          <cell r="AA1065">
            <v>26</v>
          </cell>
          <cell r="AB1065">
            <v>7</v>
          </cell>
          <cell r="AC1065">
            <v>2566</v>
          </cell>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D1065" t="str">
            <v>นางศรีออน ต๊ะทา</v>
          </cell>
        </row>
        <row r="1066">
          <cell r="B1066">
            <v>2538</v>
          </cell>
          <cell r="C1066">
            <v>1062</v>
          </cell>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S1066" t="str">
            <v>แขวงเชียงใหม่</v>
          </cell>
          <cell r="T1066" t="str">
            <v>ผบE41</v>
          </cell>
          <cell r="U1066">
            <v>2566</v>
          </cell>
          <cell r="V1066" t="str">
            <v>ผบE1712</v>
          </cell>
          <cell r="W1066">
            <v>2566</v>
          </cell>
          <cell r="X1066">
            <v>7</v>
          </cell>
          <cell r="Y1066">
            <v>3</v>
          </cell>
          <cell r="Z1066">
            <v>2566</v>
          </cell>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CB1066">
            <v>1</v>
          </cell>
          <cell r="CD1066" t="str">
            <v>นางสาวแก้วกานดา พงษ์ศรี</v>
          </cell>
        </row>
        <row r="1067">
          <cell r="B1067">
            <v>2539</v>
          </cell>
          <cell r="C1067">
            <v>1063</v>
          </cell>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S1067" t="str">
            <v>แขวงเชียงใหม่</v>
          </cell>
          <cell r="T1067" t="str">
            <v>ผบE7155</v>
          </cell>
          <cell r="U1067">
            <v>2565</v>
          </cell>
          <cell r="V1067" t="str">
            <v>ผบE1682</v>
          </cell>
          <cell r="W1067">
            <v>2566</v>
          </cell>
          <cell r="X1067">
            <v>7</v>
          </cell>
          <cell r="Y1067">
            <v>3</v>
          </cell>
          <cell r="Z1067">
            <v>2566</v>
          </cell>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7">
            <v>3</v>
          </cell>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7">
            <v>3</v>
          </cell>
        </row>
        <row r="1068">
          <cell r="B1068">
            <v>2540</v>
          </cell>
          <cell r="C1068">
            <v>1064</v>
          </cell>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S1068" t="str">
            <v>แขวงเชียงใหม่</v>
          </cell>
          <cell r="T1068" t="str">
            <v>ผบE1468</v>
          </cell>
          <cell r="U1068">
            <v>2566</v>
          </cell>
          <cell r="V1068" t="str">
            <v>ผบE3503</v>
          </cell>
          <cell r="W1068">
            <v>2566</v>
          </cell>
          <cell r="X1068">
            <v>22</v>
          </cell>
          <cell r="Y1068">
            <v>5</v>
          </cell>
          <cell r="Z1068">
            <v>2566</v>
          </cell>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8">
            <v>4</v>
          </cell>
          <cell r="CD1068" t="str">
            <v>นางสาวศรีพรรณ สุวรรณ</v>
          </cell>
        </row>
        <row r="1069">
          <cell r="B1069">
            <v>2541</v>
          </cell>
          <cell r="C1069">
            <v>1065</v>
          </cell>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S1069" t="str">
            <v>แขวงเชียงดาว</v>
          </cell>
          <cell r="T1069" t="str">
            <v>ผบE336</v>
          </cell>
          <cell r="U1069">
            <v>2563</v>
          </cell>
          <cell r="V1069" t="str">
            <v>ผบE320</v>
          </cell>
          <cell r="W1069">
            <v>2563</v>
          </cell>
          <cell r="AA1069">
            <v>10</v>
          </cell>
          <cell r="AB1069">
            <v>11</v>
          </cell>
          <cell r="AC1069">
            <v>2563</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9">
            <v>5</v>
          </cell>
          <cell r="CD1069" t="str">
            <v>นางสาวพิทยาภรณ์ อินทะบุญ</v>
          </cell>
        </row>
        <row r="1070">
          <cell r="B1070">
            <v>2542</v>
          </cell>
          <cell r="C1070">
            <v>1066</v>
          </cell>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S1070" t="str">
            <v>จังหวัดเชียงใหม่</v>
          </cell>
          <cell r="T1070" t="str">
            <v>ผบE328</v>
          </cell>
          <cell r="U1070">
            <v>2566</v>
          </cell>
          <cell r="V1070" t="str">
            <v>ผบE720</v>
          </cell>
          <cell r="W1070">
            <v>2566</v>
          </cell>
          <cell r="AA1070">
            <v>15</v>
          </cell>
          <cell r="AB1070">
            <v>5</v>
          </cell>
          <cell r="AC1070">
            <v>2566</v>
          </cell>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B1070">
            <v>3</v>
          </cell>
          <cell r="CC1070" t="str">
            <v>ปฏิยุทธ์</v>
          </cell>
          <cell r="CD1070" t="str">
            <v>นางสาวนิตยา คำอินต๊ะมูล</v>
          </cell>
        </row>
        <row r="1071">
          <cell r="B1071">
            <v>2543</v>
          </cell>
          <cell r="C1071">
            <v>1067</v>
          </cell>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S1071" t="str">
            <v>จังหวัดเชียงใหม่</v>
          </cell>
          <cell r="T1071" t="str">
            <v>ผบE1806</v>
          </cell>
          <cell r="U1071">
            <v>2565</v>
          </cell>
          <cell r="V1071" t="str">
            <v>ผบE152</v>
          </cell>
          <cell r="W1071">
            <v>2566</v>
          </cell>
          <cell r="AA1071">
            <v>31</v>
          </cell>
          <cell r="AB1071">
            <v>12</v>
          </cell>
          <cell r="AC1071">
            <v>2566</v>
          </cell>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1">
            <v>3</v>
          </cell>
          <cell r="CD1071" t="str">
            <v>นางอภิญญา วิถี</v>
          </cell>
        </row>
        <row r="1072">
          <cell r="B1072">
            <v>2544</v>
          </cell>
          <cell r="C1072">
            <v>1068</v>
          </cell>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S1072" t="str">
            <v>แขวงลำปาง</v>
          </cell>
          <cell r="T1072" t="str">
            <v>ผบE3911</v>
          </cell>
          <cell r="U1072">
            <v>2565</v>
          </cell>
          <cell r="V1072" t="str">
            <v>ผบE4248</v>
          </cell>
          <cell r="W1072">
            <v>2565</v>
          </cell>
          <cell r="X1072">
            <v>28</v>
          </cell>
          <cell r="Y1072">
            <v>11</v>
          </cell>
          <cell r="Z1072">
            <v>2565</v>
          </cell>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row>
        <row r="1073">
          <cell r="B1073">
            <v>2545</v>
          </cell>
          <cell r="C1073">
            <v>1069</v>
          </cell>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S1073" t="str">
            <v>แขวงเชียงใหม่</v>
          </cell>
          <cell r="T1073" t="str">
            <v>ผบE2734</v>
          </cell>
          <cell r="U1073">
            <v>2566</v>
          </cell>
          <cell r="V1073" t="str">
            <v>ผบE5669</v>
          </cell>
          <cell r="W1073">
            <v>2566</v>
          </cell>
          <cell r="X1073">
            <v>10</v>
          </cell>
          <cell r="Y1073">
            <v>7</v>
          </cell>
          <cell r="Z1073">
            <v>2566</v>
          </cell>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B1073">
            <v>4</v>
          </cell>
          <cell r="CD1073" t="str">
            <v>นางสาวปราณี แซ่อึ้ง</v>
          </cell>
        </row>
        <row r="1074">
          <cell r="B1074">
            <v>2546</v>
          </cell>
          <cell r="C1074">
            <v>1070</v>
          </cell>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B1074">
            <v>4</v>
          </cell>
          <cell r="CD1074" t="str">
            <v>นายสมชาย กันนะ</v>
          </cell>
        </row>
        <row r="1075">
          <cell r="B1075">
            <v>2547</v>
          </cell>
          <cell r="C1075">
            <v>1071</v>
          </cell>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ผบE44</v>
          </cell>
          <cell r="U1075">
            <v>2566</v>
          </cell>
          <cell r="V1075" t="str">
            <v>ผบE145</v>
          </cell>
          <cell r="W1075">
            <v>2566</v>
          </cell>
          <cell r="X1075">
            <v>21</v>
          </cell>
          <cell r="Y1075">
            <v>2</v>
          </cell>
          <cell r="Z1075">
            <v>2566</v>
          </cell>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B1075">
            <v>4</v>
          </cell>
          <cell r="CD1075" t="str">
            <v>นางสาวสุรินดา คำคิด</v>
          </cell>
        </row>
        <row r="1076">
          <cell r="B1076">
            <v>2548</v>
          </cell>
          <cell r="C1076">
            <v>1072</v>
          </cell>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S1076" t="str">
            <v>แขวงเชียงดาว</v>
          </cell>
          <cell r="T1076" t="str">
            <v>ผบE925</v>
          </cell>
          <cell r="U1076">
            <v>2565</v>
          </cell>
          <cell r="V1076" t="str">
            <v>ผบE21</v>
          </cell>
          <cell r="W1076">
            <v>2566</v>
          </cell>
          <cell r="X1076">
            <v>16</v>
          </cell>
          <cell r="Y1076">
            <v>1</v>
          </cell>
          <cell r="Z1076">
            <v>2566</v>
          </cell>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6" t="str">
            <v>นางสาวกมลชนก คำพลอย</v>
          </cell>
        </row>
        <row r="1077">
          <cell r="B1077">
            <v>2549</v>
          </cell>
          <cell r="C1077">
            <v>1073</v>
          </cell>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B1077">
            <v>4</v>
          </cell>
          <cell r="CD1077" t="str">
            <v>นายศักดา วงศ์ตระกูลโลหะ</v>
          </cell>
        </row>
        <row r="1078">
          <cell r="B1078">
            <v>2550</v>
          </cell>
          <cell r="C1078">
            <v>1074</v>
          </cell>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S1078" t="str">
            <v>แขวงเชียงดาว</v>
          </cell>
          <cell r="T1078" t="str">
            <v>ผบE924</v>
          </cell>
          <cell r="U1078">
            <v>2565</v>
          </cell>
          <cell r="V1078" t="str">
            <v>ผบE20</v>
          </cell>
          <cell r="W1078">
            <v>2566</v>
          </cell>
          <cell r="X1078">
            <v>16</v>
          </cell>
          <cell r="Y1078">
            <v>1</v>
          </cell>
          <cell r="Z1078">
            <v>2566</v>
          </cell>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B1078">
            <v>5</v>
          </cell>
          <cell r="CD1078" t="str">
            <v>นายวรวิทย์  จอมเดช</v>
          </cell>
        </row>
        <row r="1079">
          <cell r="B1079">
            <v>2551</v>
          </cell>
          <cell r="C1079">
            <v>1075</v>
          </cell>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80">
          <cell r="B1080">
            <v>2552</v>
          </cell>
          <cell r="C1080">
            <v>1076</v>
          </cell>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S1080" t="str">
            <v>จังหวัดลำพูน</v>
          </cell>
          <cell r="T1080" t="str">
            <v>ผบE929</v>
          </cell>
          <cell r="U1080">
            <v>2566</v>
          </cell>
          <cell r="V1080" t="str">
            <v>ผบE1556</v>
          </cell>
          <cell r="W1080">
            <v>2566</v>
          </cell>
          <cell r="X1080">
            <v>6</v>
          </cell>
          <cell r="Y1080">
            <v>6</v>
          </cell>
          <cell r="Z1080">
            <v>2566</v>
          </cell>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B1080">
            <v>3</v>
          </cell>
          <cell r="CD1080" t="str">
            <v>นายไชยากร ธารสุขวงศ์ไชย</v>
          </cell>
        </row>
        <row r="1081">
          <cell r="B1081">
            <v>2553</v>
          </cell>
          <cell r="C1081">
            <v>1077</v>
          </cell>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B1081">
            <v>1</v>
          </cell>
          <cell r="CD1081" t="str">
            <v>นางสาวเอมสิรินันท์ ท่าทาง</v>
          </cell>
        </row>
        <row r="1082">
          <cell r="B1082">
            <v>2554</v>
          </cell>
          <cell r="C1082">
            <v>1078</v>
          </cell>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ผบE708</v>
          </cell>
          <cell r="U1082">
            <v>2566</v>
          </cell>
          <cell r="V1082" t="str">
            <v>ผบE908</v>
          </cell>
          <cell r="W1082">
            <v>2566</v>
          </cell>
          <cell r="AA1082">
            <v>26</v>
          </cell>
          <cell r="AB1082">
            <v>7</v>
          </cell>
          <cell r="AC1082">
            <v>2566</v>
          </cell>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B1082">
            <v>6</v>
          </cell>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K1082" t="str">
            <v>ปฏิยุทธ์</v>
          </cell>
        </row>
        <row r="1083">
          <cell r="B1083">
            <v>2555</v>
          </cell>
          <cell r="C1083">
            <v>1079</v>
          </cell>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S1083" t="str">
            <v>จังหวัดฮอด</v>
          </cell>
          <cell r="T1083" t="str">
            <v>ผบE709</v>
          </cell>
          <cell r="U1083">
            <v>2566</v>
          </cell>
          <cell r="V1083" t="str">
            <v>ผบE909</v>
          </cell>
          <cell r="W1083">
            <v>2566</v>
          </cell>
          <cell r="AA1083">
            <v>26</v>
          </cell>
          <cell r="AB1083">
            <v>7</v>
          </cell>
          <cell r="AC1083">
            <v>2566</v>
          </cell>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B1083">
            <v>5</v>
          </cell>
          <cell r="CD1083" t="str">
            <v>นายประจักษ์ แก้วจันทร์</v>
          </cell>
        </row>
        <row r="1084">
          <cell r="B1084">
            <v>2556</v>
          </cell>
          <cell r="C1084">
            <v>1080</v>
          </cell>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แขวงเชียงใหม่</v>
          </cell>
          <cell r="T1084" t="str">
            <v>ผบE7755</v>
          </cell>
          <cell r="U1084">
            <v>2565</v>
          </cell>
          <cell r="V1084" t="str">
            <v>ผบE2349</v>
          </cell>
          <cell r="W1084">
            <v>2566</v>
          </cell>
          <cell r="AA1084">
            <v>25</v>
          </cell>
          <cell r="AB1084">
            <v>4</v>
          </cell>
          <cell r="AC1084">
            <v>2566</v>
          </cell>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B1084">
            <v>3</v>
          </cell>
          <cell r="CD1084" t="str">
            <v>นายอานิสงส์ เจริญธรรม</v>
          </cell>
        </row>
        <row r="1085">
          <cell r="B1085">
            <v>2557</v>
          </cell>
          <cell r="C1085">
            <v>1081</v>
          </cell>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S1085" t="str">
            <v>จังหวัดฮอด</v>
          </cell>
          <cell r="T1085" t="str">
            <v>ผบE850</v>
          </cell>
          <cell r="U1085">
            <v>2566</v>
          </cell>
          <cell r="V1085" t="str">
            <v>ผบE1096</v>
          </cell>
          <cell r="W1085">
            <v>2566</v>
          </cell>
          <cell r="X1085">
            <v>18</v>
          </cell>
          <cell r="Y1085">
            <v>9</v>
          </cell>
          <cell r="Z1085">
            <v>2566</v>
          </cell>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B1085">
            <v>3</v>
          </cell>
          <cell r="CD1085" t="str">
            <v>นางสาวแก่นจันทร์ ดีอูป</v>
          </cell>
        </row>
        <row r="1086">
          <cell r="B1086">
            <v>2558</v>
          </cell>
          <cell r="C1086">
            <v>1082</v>
          </cell>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S1086" t="str">
            <v>แขวงเชียงใหม่</v>
          </cell>
          <cell r="T1086" t="str">
            <v>ผบE2730</v>
          </cell>
          <cell r="U1086">
            <v>2566</v>
          </cell>
          <cell r="V1086">
            <v>5666</v>
          </cell>
          <cell r="W1086">
            <v>2566</v>
          </cell>
          <cell r="AA1086">
            <v>10</v>
          </cell>
          <cell r="AB1086">
            <v>7</v>
          </cell>
          <cell r="AC1086">
            <v>2566</v>
          </cell>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B1086">
            <v>2</v>
          </cell>
          <cell r="CD1086" t="str">
            <v>นายธนวัฒน์ กันธา</v>
          </cell>
        </row>
        <row r="1087">
          <cell r="B1087">
            <v>2559</v>
          </cell>
          <cell r="C1087">
            <v>1083</v>
          </cell>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S1087" t="str">
            <v>จังหวัดฝาง</v>
          </cell>
          <cell r="T1087" t="str">
            <v>ผบE1031</v>
          </cell>
          <cell r="U1087">
            <v>2566</v>
          </cell>
          <cell r="V1087" t="str">
            <v>ผบE1200</v>
          </cell>
          <cell r="W1087">
            <v>2566</v>
          </cell>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7">
            <v>4</v>
          </cell>
          <cell r="CD1087" t="str">
            <v>นางสาวนันธิกา สุภา</v>
          </cell>
        </row>
        <row r="1088">
          <cell r="B1088">
            <v>2560</v>
          </cell>
          <cell r="C1088">
            <v>1084</v>
          </cell>
          <cell r="H1088" t="str">
            <v>นาง</v>
          </cell>
          <cell r="I1088" t="str">
            <v>กฤษณา</v>
          </cell>
          <cell r="J1088" t="str">
            <v>โค้วตระกูล</v>
          </cell>
          <cell r="K1088" t="str">
            <v>3-5009-00346-79-5</v>
          </cell>
          <cell r="L1088" t="str">
            <v>ฝาง</v>
          </cell>
          <cell r="O1088" t="str">
            <v>สินเชื่อพัฒนาองค์กร</v>
          </cell>
          <cell r="P1088" t="str">
            <v>1.บุคคลค้ำประกัน</v>
          </cell>
          <cell r="S1088" t="str">
            <v>จังหวัดฝาง</v>
          </cell>
          <cell r="T1088" t="str">
            <v>ผบE1027</v>
          </cell>
          <cell r="U1088">
            <v>2566</v>
          </cell>
          <cell r="V1088" t="str">
            <v>ผบE1335</v>
          </cell>
          <cell r="W1088">
            <v>2566</v>
          </cell>
          <cell r="X1088">
            <v>31</v>
          </cell>
          <cell r="Y1088">
            <v>11</v>
          </cell>
          <cell r="Z1088">
            <v>2566</v>
          </cell>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8">
            <v>8</v>
          </cell>
        </row>
        <row r="1089">
          <cell r="B1089">
            <v>2561</v>
          </cell>
          <cell r="C1089">
            <v>1085</v>
          </cell>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S1089" t="str">
            <v>แขวงเชียงใหม่</v>
          </cell>
          <cell r="T1089" t="str">
            <v>ผบE1909</v>
          </cell>
          <cell r="U1089">
            <v>2566</v>
          </cell>
          <cell r="V1089">
            <v>3386</v>
          </cell>
          <cell r="W1089">
            <v>2566</v>
          </cell>
          <cell r="AA1089">
            <v>19</v>
          </cell>
          <cell r="AB1089">
            <v>5</v>
          </cell>
          <cell r="AC1089">
            <v>2566</v>
          </cell>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D1089" t="str">
            <v>นางสาวพัชรพร ลาภโต</v>
          </cell>
        </row>
        <row r="1090">
          <cell r="B1090">
            <v>2562</v>
          </cell>
          <cell r="C1090">
            <v>1086</v>
          </cell>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S1090" t="str">
            <v>แขวงเชียงใหม่</v>
          </cell>
          <cell r="T1090" t="str">
            <v>ผบE2740</v>
          </cell>
          <cell r="U1090">
            <v>2566</v>
          </cell>
          <cell r="V1090" t="str">
            <v>ผบE5703</v>
          </cell>
          <cell r="W1090">
            <v>2566</v>
          </cell>
          <cell r="X1090">
            <v>10</v>
          </cell>
          <cell r="Y1090">
            <v>7</v>
          </cell>
          <cell r="Z1090">
            <v>2566</v>
          </cell>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90">
            <v>5</v>
          </cell>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90">
            <v>5</v>
          </cell>
        </row>
        <row r="1091">
          <cell r="B1091">
            <v>2563</v>
          </cell>
          <cell r="C1091">
            <v>1087</v>
          </cell>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S1091" t="str">
            <v>แขวงเชียงดาว</v>
          </cell>
          <cell r="T1091" t="str">
            <v>ผบE466</v>
          </cell>
          <cell r="U1091">
            <v>2566</v>
          </cell>
          <cell r="V1091" t="str">
            <v>ผบE579</v>
          </cell>
          <cell r="W1091">
            <v>2566</v>
          </cell>
          <cell r="X1091">
            <v>4</v>
          </cell>
          <cell r="Y1091">
            <v>7</v>
          </cell>
          <cell r="Z1091">
            <v>2566</v>
          </cell>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1">
            <v>5</v>
          </cell>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1">
            <v>5</v>
          </cell>
        </row>
        <row r="1092">
          <cell r="B1092">
            <v>2564</v>
          </cell>
          <cell r="C1092">
            <v>1088</v>
          </cell>
          <cell r="G1092">
            <v>800029149260</v>
          </cell>
          <cell r="H1092" t="str">
            <v>นางสาว</v>
          </cell>
          <cell r="I1092" t="str">
            <v>วรรณวิภา</v>
          </cell>
          <cell r="J1092" t="str">
            <v>คำใจ</v>
          </cell>
          <cell r="L1092" t="str">
            <v>อมก๋อย</v>
          </cell>
          <cell r="M1092" t="str">
            <v>เชียงใหม่ 3</v>
          </cell>
          <cell r="N1092">
            <v>8</v>
          </cell>
          <cell r="O1092" t="str">
            <v>สินเชื่อธนาคารประชาชน</v>
          </cell>
          <cell r="P1092" t="str">
            <v>1.บุคคลค้ำประกัน</v>
          </cell>
          <cell r="S1092" t="str">
            <v>จังหวัดฮอด</v>
          </cell>
          <cell r="T1092" t="str">
            <v>ผบE504</v>
          </cell>
          <cell r="U1092">
            <v>2564</v>
          </cell>
          <cell r="V1092" t="str">
            <v>ผบE628</v>
          </cell>
          <cell r="W1092">
            <v>2564</v>
          </cell>
          <cell r="AA1092">
            <v>25</v>
          </cell>
          <cell r="AB1092">
            <v>10</v>
          </cell>
          <cell r="AC1092">
            <v>2564</v>
          </cell>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B1092">
            <v>3</v>
          </cell>
          <cell r="CD1092" t="str">
            <v>นางสาววรรณวิภา คำใจ</v>
          </cell>
        </row>
        <row r="1093">
          <cell r="B1093">
            <v>2565</v>
          </cell>
          <cell r="C1093">
            <v>1089</v>
          </cell>
          <cell r="G1093">
            <v>800017921357</v>
          </cell>
          <cell r="H1093" t="str">
            <v>นางสาว</v>
          </cell>
          <cell r="I1093" t="str">
            <v>ธิตินันท์</v>
          </cell>
          <cell r="J1093" t="str">
            <v>เรือนจินเจ็ก</v>
          </cell>
          <cell r="L1093" t="str">
            <v>ฮอด</v>
          </cell>
          <cell r="M1093" t="str">
            <v>เชียงใหม่ 3</v>
          </cell>
          <cell r="N1093">
            <v>8</v>
          </cell>
          <cell r="P1093" t="str">
            <v>1.บุคคลค้ำประกัน</v>
          </cell>
          <cell r="S1093" t="str">
            <v>แขวงเชียงใหม่</v>
          </cell>
          <cell r="T1093" t="str">
            <v>ผบ.5799</v>
          </cell>
          <cell r="U1093">
            <v>2557</v>
          </cell>
          <cell r="V1093" t="str">
            <v>ผบ.6210</v>
          </cell>
          <cell r="W1093">
            <v>2557</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CD1093" t="str">
            <v>นางสาวธิตินันท์ เรือนจินเจ็ก</v>
          </cell>
        </row>
        <row r="1094">
          <cell r="B1094">
            <v>2566</v>
          </cell>
          <cell r="C1094">
            <v>1090</v>
          </cell>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AA1094">
            <v>15</v>
          </cell>
          <cell r="AB1094">
            <v>5</v>
          </cell>
          <cell r="AC1094">
            <v>2566</v>
          </cell>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row>
        <row r="1095">
          <cell r="B1095">
            <v>2567</v>
          </cell>
          <cell r="C1095">
            <v>1091</v>
          </cell>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S1095" t="str">
            <v>จังหวัดลำพูน</v>
          </cell>
          <cell r="T1095" t="str">
            <v>ผบE3372</v>
          </cell>
          <cell r="U1095">
            <v>2566</v>
          </cell>
          <cell r="V1095" t="str">
            <v>ผบE4046</v>
          </cell>
          <cell r="W1095">
            <v>2566</v>
          </cell>
          <cell r="AA1095">
            <v>20</v>
          </cell>
          <cell r="AB1095">
            <v>11</v>
          </cell>
          <cell r="AC1095">
            <v>2566</v>
          </cell>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B1095">
            <v>6</v>
          </cell>
          <cell r="CD1095" t="str">
            <v>นางสาวณวรา หยองอนุกูล</v>
          </cell>
        </row>
        <row r="1096">
          <cell r="B1096">
            <v>2568</v>
          </cell>
          <cell r="C1096">
            <v>1092</v>
          </cell>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S1096" t="str">
            <v>จังหวัดเชียงใหม่</v>
          </cell>
          <cell r="T1096" t="str">
            <v>ผบE68</v>
          </cell>
          <cell r="U1096">
            <v>2566</v>
          </cell>
          <cell r="V1096" t="str">
            <v>ผบE470</v>
          </cell>
          <cell r="W1096">
            <v>2566</v>
          </cell>
          <cell r="AA1096">
            <v>29</v>
          </cell>
          <cell r="AB1096">
            <v>3</v>
          </cell>
          <cell r="AC1096">
            <v>2566</v>
          </cell>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B1096">
            <v>3</v>
          </cell>
          <cell r="CD1096" t="str">
            <v>นายวัชระ บัวใหญ่</v>
          </cell>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L1098" t="str">
            <v>ไชยปราการ</v>
          </cell>
          <cell r="M1098" t="str">
            <v>เชียงใหม่ 2</v>
          </cell>
          <cell r="N1098">
            <v>8</v>
          </cell>
          <cell r="O1098" t="str">
            <v>สินเชื่อธนาคารประชาชน</v>
          </cell>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B1098">
            <v>6</v>
          </cell>
          <cell r="CC1098" t="str">
            <v>นุสบา</v>
          </cell>
          <cell r="CT1098">
            <v>243936</v>
          </cell>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AA1099">
            <v>4</v>
          </cell>
          <cell r="AB1099">
            <v>8</v>
          </cell>
          <cell r="AC1099">
            <v>2563</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B1099">
            <v>2</v>
          </cell>
          <cell r="CC1099" t="str">
            <v>ธิติพร</v>
          </cell>
          <cell r="CT1099">
            <v>243857</v>
          </cell>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AA1100">
            <v>19</v>
          </cell>
          <cell r="AB1100">
            <v>4</v>
          </cell>
          <cell r="AC1100">
            <v>2565</v>
          </cell>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B1100">
            <v>2</v>
          </cell>
          <cell r="CC1100" t="str">
            <v>ธิติพร</v>
          </cell>
          <cell r="CT1100">
            <v>243857</v>
          </cell>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AA1101">
            <v>6</v>
          </cell>
          <cell r="AB1101">
            <v>12</v>
          </cell>
          <cell r="AC1101">
            <v>2565</v>
          </cell>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B1101">
            <v>4</v>
          </cell>
          <cell r="CD1101" t="str">
            <v>นางสาวโชติรส ประทุมมา</v>
          </cell>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AA1102">
            <v>15</v>
          </cell>
          <cell r="AB1102">
            <v>3</v>
          </cell>
          <cell r="AC1102">
            <v>2565</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B1102">
            <v>5</v>
          </cell>
          <cell r="CD1102" t="str">
            <v>นางสาวศิราณี ฟูเมือง</v>
          </cell>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AA1103">
            <v>21</v>
          </cell>
          <cell r="AB1103">
            <v>11</v>
          </cell>
          <cell r="AC1103">
            <v>2564</v>
          </cell>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B1103">
            <v>3</v>
          </cell>
          <cell r="CC1103" t="str">
            <v>ธิติพร</v>
          </cell>
          <cell r="CT1103">
            <v>243840</v>
          </cell>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AA1104">
            <v>20</v>
          </cell>
          <cell r="AB1104">
            <v>10</v>
          </cell>
          <cell r="AC1104">
            <v>2565</v>
          </cell>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5">
          <cell r="B1105">
            <v>2581</v>
          </cell>
          <cell r="C1105">
            <v>1101</v>
          </cell>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S1105" t="str">
            <v>จังหวัดฮอด</v>
          </cell>
          <cell r="T1105" t="str">
            <v>ผบE434</v>
          </cell>
          <cell r="U1105">
            <v>2565</v>
          </cell>
          <cell r="V1105" t="str">
            <v>ผบE544</v>
          </cell>
          <cell r="W1105">
            <v>2565</v>
          </cell>
          <cell r="AA1105">
            <v>27</v>
          </cell>
          <cell r="AB1105">
            <v>7</v>
          </cell>
          <cell r="AC1105">
            <v>2565</v>
          </cell>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B1105">
            <v>4</v>
          </cell>
        </row>
        <row r="1106">
          <cell r="B1106">
            <v>2582</v>
          </cell>
          <cell r="C1106">
            <v>1102</v>
          </cell>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S1106" t="str">
            <v>จังหวัดฮอด</v>
          </cell>
          <cell r="T1106" t="str">
            <v>ผบE429</v>
          </cell>
          <cell r="U1106">
            <v>2565</v>
          </cell>
          <cell r="V1106" t="str">
            <v>ผบE626</v>
          </cell>
          <cell r="W1106">
            <v>2565</v>
          </cell>
          <cell r="AA1106">
            <v>23</v>
          </cell>
          <cell r="AB1106">
            <v>8</v>
          </cell>
          <cell r="AC1106">
            <v>2565</v>
          </cell>
          <cell r="AZ1106" t="str">
            <v xml:space="preserve"> </v>
          </cell>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B1106">
            <v>3</v>
          </cell>
        </row>
        <row r="1107">
          <cell r="B1107">
            <v>2583</v>
          </cell>
          <cell r="C1107">
            <v>1103</v>
          </cell>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S1107" t="str">
            <v>แขวงเชียงใหม่</v>
          </cell>
          <cell r="T1107" t="str">
            <v>ผบ.889</v>
          </cell>
          <cell r="U1107">
            <v>2565</v>
          </cell>
          <cell r="V1107" t="str">
            <v>ผบ.1303</v>
          </cell>
          <cell r="W1107">
            <v>2565</v>
          </cell>
          <cell r="AA1107">
            <v>17</v>
          </cell>
          <cell r="AB1107">
            <v>8</v>
          </cell>
          <cell r="AC1107">
            <v>2565</v>
          </cell>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B1107">
            <v>4</v>
          </cell>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AA1108">
            <v>27</v>
          </cell>
          <cell r="AB1108">
            <v>7</v>
          </cell>
          <cell r="AC1108">
            <v>2565</v>
          </cell>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B1108">
            <v>4</v>
          </cell>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AA1109">
            <v>25</v>
          </cell>
          <cell r="AB1109">
            <v>10</v>
          </cell>
          <cell r="AC1109">
            <v>2565</v>
          </cell>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B1109">
            <v>3</v>
          </cell>
          <cell r="CC1109" t="str">
            <v>ธิติพร</v>
          </cell>
          <cell r="CT1109">
            <v>243857</v>
          </cell>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AA1110">
            <v>17</v>
          </cell>
          <cell r="AB1110">
            <v>8</v>
          </cell>
          <cell r="AC1110">
            <v>2565</v>
          </cell>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B1110">
            <v>3</v>
          </cell>
          <cell r="CC1110" t="str">
            <v>ธิติพร</v>
          </cell>
          <cell r="CT1110">
            <v>243854</v>
          </cell>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AA1111">
            <v>17</v>
          </cell>
          <cell r="AB1111">
            <v>8</v>
          </cell>
          <cell r="AC1111">
            <v>2565</v>
          </cell>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B1111">
            <v>2</v>
          </cell>
          <cell r="CC1111" t="str">
            <v>ธิติพร</v>
          </cell>
          <cell r="CT1111">
            <v>243857</v>
          </cell>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AA1112">
            <v>11</v>
          </cell>
          <cell r="AB1112">
            <v>10</v>
          </cell>
          <cell r="AC1112">
            <v>2565</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B1112">
            <v>5</v>
          </cell>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AA1113">
            <v>31</v>
          </cell>
          <cell r="AB1113">
            <v>1</v>
          </cell>
          <cell r="AC1113">
            <v>2565</v>
          </cell>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B1113">
            <v>4</v>
          </cell>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AA1114">
            <v>31</v>
          </cell>
          <cell r="AB1114">
            <v>10</v>
          </cell>
          <cell r="AC1114">
            <v>2565</v>
          </cell>
          <cell r="BB1114" t="str">
            <v>สืบแล้ว รายงานผล25/6/2567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AA1115">
            <v>22</v>
          </cell>
          <cell r="AB1115">
            <v>11</v>
          </cell>
          <cell r="AC1115">
            <v>2565</v>
          </cell>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B1115">
            <v>5</v>
          </cell>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AA1116">
            <v>22</v>
          </cell>
          <cell r="AB1116">
            <v>11</v>
          </cell>
          <cell r="AC1116">
            <v>2565</v>
          </cell>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AA1117">
            <v>25</v>
          </cell>
          <cell r="AB1117">
            <v>10</v>
          </cell>
          <cell r="AC1117">
            <v>2565</v>
          </cell>
          <cell r="AD1117" t="str">
            <v>สินเชื่อธนาคารประชาชน</v>
          </cell>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B1117">
            <v>6</v>
          </cell>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AA1118">
            <v>31</v>
          </cell>
          <cell r="AB1118">
            <v>10</v>
          </cell>
          <cell r="AC1118">
            <v>2565</v>
          </cell>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B1118">
            <v>6</v>
          </cell>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AA1119">
            <v>21</v>
          </cell>
          <cell r="AB1119">
            <v>11</v>
          </cell>
          <cell r="AC1119">
            <v>2565</v>
          </cell>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AA1120">
            <v>21</v>
          </cell>
          <cell r="AB1120">
            <v>11</v>
          </cell>
          <cell r="AC1120">
            <v>2565</v>
          </cell>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AA1121">
            <v>11</v>
          </cell>
          <cell r="AB1121">
            <v>10</v>
          </cell>
          <cell r="AC1121">
            <v>2565</v>
          </cell>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AA1122">
            <v>6</v>
          </cell>
          <cell r="AB1122">
            <v>12</v>
          </cell>
          <cell r="AC1122">
            <v>2566</v>
          </cell>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AA1123">
            <v>11</v>
          </cell>
          <cell r="AB1123">
            <v>10</v>
          </cell>
          <cell r="AC1123">
            <v>2565</v>
          </cell>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B1123">
            <v>4</v>
          </cell>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AA1124">
            <v>8</v>
          </cell>
          <cell r="AB1124">
            <v>5</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AA1125">
            <v>26</v>
          </cell>
          <cell r="AB1125">
            <v>7</v>
          </cell>
          <cell r="AC1125">
            <v>2566</v>
          </cell>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AA1126">
            <v>12</v>
          </cell>
          <cell r="AB1126">
            <v>10</v>
          </cell>
          <cell r="AC1126">
            <v>2566</v>
          </cell>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AA1127">
            <v>26</v>
          </cell>
          <cell r="AB1127">
            <v>7</v>
          </cell>
          <cell r="AC1127">
            <v>2566</v>
          </cell>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B1128">
            <v>4</v>
          </cell>
          <cell r="CC1128" t="str">
            <v>นุสบา</v>
          </cell>
          <cell r="CT1128">
            <v>243884</v>
          </cell>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AA1129">
            <v>18</v>
          </cell>
          <cell r="AB1129">
            <v>9</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B1129">
            <v>5</v>
          </cell>
          <cell r="CC1129" t="str">
            <v>ธิติพร</v>
          </cell>
          <cell r="CT1129">
            <v>243857</v>
          </cell>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AA1130">
            <v>24</v>
          </cell>
          <cell r="AB1130">
            <v>10</v>
          </cell>
          <cell r="AC1130">
            <v>2566</v>
          </cell>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B1130">
            <v>5</v>
          </cell>
          <cell r="CC1130" t="str">
            <v>ธิติพร</v>
          </cell>
          <cell r="CT1130">
            <v>243857</v>
          </cell>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AA1131">
            <v>29</v>
          </cell>
          <cell r="AB1131">
            <v>8</v>
          </cell>
          <cell r="AC1131">
            <v>2566</v>
          </cell>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B1131">
            <v>2</v>
          </cell>
          <cell r="CC1131" t="str">
            <v xml:space="preserve">นุสบา </v>
          </cell>
          <cell r="CT1131">
            <v>243884</v>
          </cell>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AA1132">
            <v>26</v>
          </cell>
          <cell r="AB1132">
            <v>7</v>
          </cell>
          <cell r="AC1132">
            <v>2566</v>
          </cell>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B1132">
            <v>2</v>
          </cell>
          <cell r="CC1132" t="str">
            <v xml:space="preserve">นุสบา </v>
          </cell>
          <cell r="CT1132">
            <v>243884</v>
          </cell>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AA1133">
            <v>18</v>
          </cell>
          <cell r="AB1133">
            <v>9</v>
          </cell>
          <cell r="AC1133">
            <v>2566</v>
          </cell>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B1133">
            <v>2</v>
          </cell>
          <cell r="CC1133" t="str">
            <v xml:space="preserve">นุสบา </v>
          </cell>
          <cell r="CT1133">
            <v>243884</v>
          </cell>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AA1134">
            <v>18</v>
          </cell>
          <cell r="AB1134">
            <v>9</v>
          </cell>
          <cell r="AC1134">
            <v>2566</v>
          </cell>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B1134">
            <v>5</v>
          </cell>
          <cell r="CC1134" t="str">
            <v>นุสบา</v>
          </cell>
          <cell r="CT1134">
            <v>243884</v>
          </cell>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AA1136">
            <v>16</v>
          </cell>
          <cell r="AB1136">
            <v>1</v>
          </cell>
          <cell r="AC1136">
            <v>2560</v>
          </cell>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6" t="str">
            <v>นางพจนา บุญสุทธิ์</v>
          </cell>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AA1137">
            <v>30</v>
          </cell>
          <cell r="AB1137">
            <v>1</v>
          </cell>
          <cell r="AC1137">
            <v>2560</v>
          </cell>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7" t="str">
            <v>นางสาวอัญชลินทร์  ธนะปรียวัชร์</v>
          </cell>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BB1138" t="str">
            <v>สั่งสืบทรัพย์ 26/3/67//คัดสมรส13/5/67//รายงาน29/5/2567//</v>
          </cell>
          <cell r="BC1138">
            <v>600</v>
          </cell>
          <cell r="BD1138">
            <v>20</v>
          </cell>
          <cell r="BE1138">
            <v>6</v>
          </cell>
          <cell r="BF1138">
            <v>2568</v>
          </cell>
          <cell r="BG1138">
            <v>0</v>
          </cell>
          <cell r="BH1138" t="str">
            <v>-</v>
          </cell>
          <cell r="BI1138" t="str">
            <v>-</v>
          </cell>
          <cell r="BJ1138" t="str">
            <v>-</v>
          </cell>
          <cell r="BK1138">
            <v>0</v>
          </cell>
          <cell r="BL1138">
            <v>740</v>
          </cell>
          <cell r="BM1138">
            <v>0</v>
          </cell>
          <cell r="BN1138" t="str">
            <v/>
          </cell>
          <cell r="BO1138" t="str">
            <v/>
          </cell>
          <cell r="BP1138" t="str">
            <v/>
          </cell>
          <cell r="BQ1138" t="str">
            <v>-</v>
          </cell>
          <cell r="BR1138" t="str">
            <v>-</v>
          </cell>
          <cell r="BS1138" t="str">
            <v>-</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B1138">
            <v>2</v>
          </cell>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S1139" t="str">
            <v>แขวงเชียงใหม่</v>
          </cell>
          <cell r="T1139" t="str">
            <v>ผบE7484</v>
          </cell>
          <cell r="U1139">
            <v>2565</v>
          </cell>
          <cell r="V1139" t="str">
            <v>ผบE5214</v>
          </cell>
          <cell r="W1139">
            <v>2565</v>
          </cell>
          <cell r="X1139">
            <v>25</v>
          </cell>
          <cell r="Y1139">
            <v>10</v>
          </cell>
          <cell r="Z1139">
            <v>2565</v>
          </cell>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B1139">
            <v>3</v>
          </cell>
          <cell r="CD1139" t="str">
            <v>นางสาวอุไรวรรณ เปี้ยกันทา</v>
          </cell>
        </row>
        <row r="1140">
          <cell r="B1140">
            <v>2620</v>
          </cell>
          <cell r="C1140">
            <v>1136</v>
          </cell>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S1140" t="str">
            <v>แขวงเชียงใหม่</v>
          </cell>
          <cell r="T1140" t="str">
            <v>ผบE331</v>
          </cell>
          <cell r="U1140">
            <v>2566</v>
          </cell>
          <cell r="V1140" t="str">
            <v>ผบE3539</v>
          </cell>
          <cell r="W1140">
            <v>2566</v>
          </cell>
          <cell r="AA1140">
            <v>23</v>
          </cell>
          <cell r="AB1140">
            <v>5</v>
          </cell>
          <cell r="AC1140">
            <v>2566</v>
          </cell>
          <cell r="BB1140" t="str">
            <v>สืบทรัพย์ 27/05/67//ลงผล 5/6/67//รายงานผลสืบทรัพย์11/6/2567//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CD1140" t="str">
            <v>นายประสพโชค ตุ้ยดง</v>
          </cell>
        </row>
        <row r="1141">
          <cell r="B1141">
            <v>2621</v>
          </cell>
          <cell r="C1141">
            <v>1137</v>
          </cell>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S1141" t="str">
            <v>แขวงเชียงใหม่</v>
          </cell>
          <cell r="T1141" t="str">
            <v>ผบE323</v>
          </cell>
          <cell r="U1141">
            <v>2566</v>
          </cell>
          <cell r="V1141" t="str">
            <v>ผบE2298</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B1141">
            <v>2</v>
          </cell>
          <cell r="CD1141" t="str">
            <v>นางจันทร์ดี  ทำสวน</v>
          </cell>
        </row>
        <row r="1142">
          <cell r="B1142">
            <v>2622</v>
          </cell>
          <cell r="C1142">
            <v>1138</v>
          </cell>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S1142" t="str">
            <v>แขวงเชียงใหม่</v>
          </cell>
          <cell r="T1142" t="str">
            <v>ผบE379</v>
          </cell>
          <cell r="U1142">
            <v>2566</v>
          </cell>
          <cell r="V1142" t="str">
            <v>ผบE2332</v>
          </cell>
          <cell r="W1142">
            <v>2566</v>
          </cell>
          <cell r="X1142">
            <v>24</v>
          </cell>
          <cell r="Y1142">
            <v>4</v>
          </cell>
          <cell r="Z1142">
            <v>2566</v>
          </cell>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B1142">
            <v>1</v>
          </cell>
          <cell r="CD1142" t="str">
            <v>นางสาวจุฑามาศ ปุดตา</v>
          </cell>
        </row>
        <row r="1143">
          <cell r="B1143">
            <v>2623</v>
          </cell>
          <cell r="C1143">
            <v>1139</v>
          </cell>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S1143" t="str">
            <v>แขวงเชียงใหม่</v>
          </cell>
          <cell r="T1143" t="str">
            <v>ผบE1895</v>
          </cell>
          <cell r="U1143">
            <v>2566</v>
          </cell>
          <cell r="V1143" t="str">
            <v>ผบE3378</v>
          </cell>
          <cell r="W1143">
            <v>2566</v>
          </cell>
          <cell r="X1143">
            <v>19</v>
          </cell>
          <cell r="Y1143">
            <v>5</v>
          </cell>
          <cell r="Z1143">
            <v>2566</v>
          </cell>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v>10</v>
          </cell>
          <cell r="BO1143">
            <v>4</v>
          </cell>
          <cell r="BP1143">
            <v>2568</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3" t="str">
            <v>นางสาวลิขิตตา มุ่งหมาย</v>
          </cell>
        </row>
        <row r="1144">
          <cell r="B1144">
            <v>2624</v>
          </cell>
          <cell r="C1144">
            <v>1140</v>
          </cell>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S1144" t="str">
            <v>แขวงเชียงใหม่</v>
          </cell>
          <cell r="T1144" t="str">
            <v>ผบE326</v>
          </cell>
          <cell r="U1144">
            <v>2566</v>
          </cell>
          <cell r="V1144" t="str">
            <v>ผบE2299</v>
          </cell>
          <cell r="W1144">
            <v>2566</v>
          </cell>
          <cell r="X1144">
            <v>24</v>
          </cell>
          <cell r="Y1144">
            <v>4</v>
          </cell>
          <cell r="Z1144">
            <v>2566</v>
          </cell>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B1144">
            <v>1</v>
          </cell>
          <cell r="CD1144" t="str">
            <v>นายอนุพงค์ ต่อมคำ</v>
          </cell>
        </row>
        <row r="1145">
          <cell r="B1145">
            <v>2625</v>
          </cell>
          <cell r="C1145">
            <v>1141</v>
          </cell>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S1145" t="str">
            <v>แขวงเชียงใหม่</v>
          </cell>
          <cell r="T1145" t="str">
            <v>ผบE328</v>
          </cell>
          <cell r="U1145">
            <v>2566</v>
          </cell>
          <cell r="V1145" t="str">
            <v>ผบE2331</v>
          </cell>
          <cell r="W1145">
            <v>2566</v>
          </cell>
          <cell r="X1145">
            <v>24</v>
          </cell>
          <cell r="Y1145">
            <v>4</v>
          </cell>
          <cell r="Z1145">
            <v>2566</v>
          </cell>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B1145">
            <v>2</v>
          </cell>
          <cell r="CD1145" t="str">
            <v>นายปราณนต์ หน่ออินตา</v>
          </cell>
        </row>
        <row r="1146">
          <cell r="B1146">
            <v>2626</v>
          </cell>
          <cell r="C1146">
            <v>1142</v>
          </cell>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S1146" t="str">
            <v>แขวงเชียงใหม่</v>
          </cell>
          <cell r="T1146" t="str">
            <v>ผบE383</v>
          </cell>
          <cell r="U1146">
            <v>2566</v>
          </cell>
          <cell r="V1146" t="str">
            <v>ผบE2280</v>
          </cell>
          <cell r="W1146">
            <v>2566</v>
          </cell>
          <cell r="AA1146">
            <v>24</v>
          </cell>
          <cell r="AB1146">
            <v>4</v>
          </cell>
          <cell r="AC1146">
            <v>2566</v>
          </cell>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6" t="str">
            <v>นางสาวนงเยาว์ โพธานารักษ์</v>
          </cell>
        </row>
        <row r="1147">
          <cell r="B1147">
            <v>2627</v>
          </cell>
          <cell r="C1147">
            <v>1143</v>
          </cell>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S1147" t="str">
            <v>จังหวัดฮอด</v>
          </cell>
          <cell r="T1147" t="str">
            <v>ผบE203</v>
          </cell>
          <cell r="U1147">
            <v>2566</v>
          </cell>
          <cell r="V1147" t="str">
            <v>ผบE566</v>
          </cell>
          <cell r="W1147">
            <v>2566</v>
          </cell>
          <cell r="X1147">
            <v>1</v>
          </cell>
          <cell r="Y1147">
            <v>6</v>
          </cell>
          <cell r="Z1147">
            <v>2566</v>
          </cell>
          <cell r="BB1147" t="str">
            <v>สืบแล้ว รายงานผล 25/6/2567</v>
          </cell>
          <cell r="BC1147">
            <v>1200</v>
          </cell>
          <cell r="BD1147">
            <v>25</v>
          </cell>
          <cell r="BE1147">
            <v>6</v>
          </cell>
          <cell r="BF1147">
            <v>2568</v>
          </cell>
          <cell r="BG1147">
            <v>0</v>
          </cell>
          <cell r="BH1147" t="str">
            <v>-</v>
          </cell>
          <cell r="BI1147" t="str">
            <v>-</v>
          </cell>
          <cell r="BJ1147" t="str">
            <v>-</v>
          </cell>
          <cell r="BK1147">
            <v>0</v>
          </cell>
          <cell r="BL1147">
            <v>1170</v>
          </cell>
          <cell r="BM1147">
            <v>0</v>
          </cell>
          <cell r="BN1147" t="str">
            <v/>
          </cell>
          <cell r="BO1147" t="str">
            <v/>
          </cell>
          <cell r="BP1147" t="str">
            <v/>
          </cell>
          <cell r="BQ1147" t="str">
            <v>-</v>
          </cell>
          <cell r="BR1147" t="str">
            <v>-</v>
          </cell>
          <cell r="BS1147" t="str">
            <v>-</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7">
            <v>4</v>
          </cell>
          <cell r="CD1147" t="str">
            <v>นายสุรวัช ฟ้ากุศล</v>
          </cell>
        </row>
        <row r="1148">
          <cell r="B1148">
            <v>2628</v>
          </cell>
          <cell r="C1148">
            <v>1144</v>
          </cell>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S1148" t="str">
            <v>จังหวัดฝาง</v>
          </cell>
          <cell r="T1148" t="str">
            <v>ผบE1241</v>
          </cell>
          <cell r="U1148">
            <v>2566</v>
          </cell>
          <cell r="V1148" t="str">
            <v>ผบE1473</v>
          </cell>
          <cell r="W1148">
            <v>2566</v>
          </cell>
          <cell r="AA1148">
            <v>28</v>
          </cell>
          <cell r="AB1148">
            <v>11</v>
          </cell>
          <cell r="AC1148">
            <v>2566</v>
          </cell>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t="str">
            <v/>
          </cell>
          <cell r="BO1148" t="str">
            <v/>
          </cell>
          <cell r="BP1148" t="str">
            <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8">
            <v>3</v>
          </cell>
          <cell r="CD1148" t="str">
            <v>นางสาวจุฑามาศ แก้วภา</v>
          </cell>
        </row>
        <row r="1149">
          <cell r="B1149">
            <v>2629</v>
          </cell>
          <cell r="C1149">
            <v>1145</v>
          </cell>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S1149" t="str">
            <v>แขวงเชียงใหม่</v>
          </cell>
          <cell r="T1149" t="str">
            <v>ผบE55</v>
          </cell>
          <cell r="U1149">
            <v>2566</v>
          </cell>
          <cell r="V1149" t="str">
            <v>ผบE1812</v>
          </cell>
          <cell r="W1149">
            <v>2566</v>
          </cell>
          <cell r="AA1149">
            <v>13</v>
          </cell>
          <cell r="AB1149">
            <v>3</v>
          </cell>
          <cell r="AC1149">
            <v>2566</v>
          </cell>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9">
            <v>5</v>
          </cell>
          <cell r="CD1149" t="str">
            <v>นายสิงหลกะ สืบท้าว</v>
          </cell>
        </row>
        <row r="1150">
          <cell r="B1150">
            <v>2630</v>
          </cell>
          <cell r="C1150">
            <v>1146</v>
          </cell>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S1150" t="str">
            <v>จังหวัดฮอด</v>
          </cell>
          <cell r="T1150" t="str">
            <v>ผบ.603</v>
          </cell>
          <cell r="U1150">
            <v>2557</v>
          </cell>
          <cell r="V1150" t="str">
            <v>ผบE721</v>
          </cell>
          <cell r="W1150">
            <v>2567</v>
          </cell>
          <cell r="AA1150">
            <v>7</v>
          </cell>
          <cell r="AB1150">
            <v>10</v>
          </cell>
          <cell r="AC1150">
            <v>2557</v>
          </cell>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t="str">
            <v/>
          </cell>
          <cell r="BO1150" t="str">
            <v/>
          </cell>
          <cell r="BP1150" t="str">
            <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CB1150">
            <v>2</v>
          </cell>
          <cell r="CD1150" t="str">
            <v>นางพิกุล ปวงคำ</v>
          </cell>
        </row>
        <row r="1151">
          <cell r="B1151">
            <v>2631</v>
          </cell>
          <cell r="C1151">
            <v>1147</v>
          </cell>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S1151" t="str">
            <v>แขวงเชียงใหม่</v>
          </cell>
          <cell r="T1151" t="str">
            <v>ผบE5356</v>
          </cell>
          <cell r="U1151">
            <v>2565</v>
          </cell>
          <cell r="V1151" t="str">
            <v>ผบE8585</v>
          </cell>
          <cell r="W1151">
            <v>2565</v>
          </cell>
          <cell r="X1151">
            <v>29</v>
          </cell>
          <cell r="Y1151">
            <v>11</v>
          </cell>
          <cell r="Z1151">
            <v>2565</v>
          </cell>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1">
            <v>2</v>
          </cell>
          <cell r="CD1151" t="str">
            <v>นางสาวสาระภี สีสมหรือยะตุ้ย</v>
          </cell>
        </row>
        <row r="1152">
          <cell r="B1152">
            <v>2632</v>
          </cell>
          <cell r="C1152">
            <v>1148</v>
          </cell>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S1152" t="str">
            <v>แขวงเชียงใหม่</v>
          </cell>
          <cell r="T1152" t="str">
            <v>ผบE5353</v>
          </cell>
          <cell r="U1152">
            <v>2565</v>
          </cell>
          <cell r="V1152" t="str">
            <v>ผบE311</v>
          </cell>
          <cell r="W1152">
            <v>2566</v>
          </cell>
          <cell r="X1152">
            <v>23</v>
          </cell>
          <cell r="Y1152">
            <v>1</v>
          </cell>
          <cell r="Z1152">
            <v>2566</v>
          </cell>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CB1152">
            <v>1</v>
          </cell>
          <cell r="CD1152" t="str">
            <v>นายพรมงคล ตาแก้ว</v>
          </cell>
        </row>
        <row r="1153">
          <cell r="B1153">
            <v>2633</v>
          </cell>
          <cell r="C1153">
            <v>1149</v>
          </cell>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S1153" t="str">
            <v>จังหวัดเชียงใหม่</v>
          </cell>
          <cell r="T1153" t="str">
            <v>ผบ1244</v>
          </cell>
          <cell r="U1153">
            <v>2561</v>
          </cell>
          <cell r="V1153" t="str">
            <v>ผบ1730</v>
          </cell>
          <cell r="W1153">
            <v>2561</v>
          </cell>
          <cell r="AA1153">
            <v>26</v>
          </cell>
          <cell r="AB1153">
            <v>7</v>
          </cell>
          <cell r="AC1153">
            <v>2561</v>
          </cell>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B1153">
            <v>10</v>
          </cell>
          <cell r="CC1153" t="str">
            <v>นุสบา</v>
          </cell>
          <cell r="CT1153">
            <v>243852</v>
          </cell>
        </row>
        <row r="1154">
          <cell r="B1154">
            <v>2634</v>
          </cell>
          <cell r="C1154">
            <v>1150</v>
          </cell>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S1154" t="str">
            <v>แขวงเชียงใหม่</v>
          </cell>
          <cell r="T1154" t="str">
            <v>ผบ.4830</v>
          </cell>
          <cell r="U1154">
            <v>2562</v>
          </cell>
          <cell r="V1154" t="str">
            <v>ผบ.4990</v>
          </cell>
          <cell r="W1154">
            <v>2562</v>
          </cell>
          <cell r="AA1154">
            <v>16</v>
          </cell>
          <cell r="AB1154">
            <v>6</v>
          </cell>
          <cell r="AC1154">
            <v>2562</v>
          </cell>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4">
            <v>4</v>
          </cell>
          <cell r="CD1154" t="str">
            <v>นายณัฐวัฒน์ วรเมธากร</v>
          </cell>
        </row>
        <row r="1155">
          <cell r="B1155">
            <v>2635</v>
          </cell>
          <cell r="C1155">
            <v>1151</v>
          </cell>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AA1155">
            <v>17</v>
          </cell>
          <cell r="AB1155">
            <v>11</v>
          </cell>
          <cell r="AC1155">
            <v>2566</v>
          </cell>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C1155" t="str">
            <v>วชิราภรณ์</v>
          </cell>
          <cell r="CD1155" t="str">
            <v>นายดาวชัย สุกันทา</v>
          </cell>
          <cell r="CT1155">
            <v>243902</v>
          </cell>
        </row>
        <row r="1156">
          <cell r="B1156">
            <v>2636</v>
          </cell>
          <cell r="C1156">
            <v>1152</v>
          </cell>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S1156" t="str">
            <v>จังหวัดฮอด</v>
          </cell>
          <cell r="T1156" t="str">
            <v>ผบE715</v>
          </cell>
          <cell r="U1156">
            <v>2566</v>
          </cell>
          <cell r="V1156" t="str">
            <v>ผบE898</v>
          </cell>
          <cell r="W1156">
            <v>2566</v>
          </cell>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7">
          <cell r="B1157">
            <v>2637</v>
          </cell>
          <cell r="C1157">
            <v>1153</v>
          </cell>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S1157" t="str">
            <v>จังหวัดเชียงใหม่</v>
          </cell>
          <cell r="T1157" t="str">
            <v>ผบE1518</v>
          </cell>
          <cell r="U1157">
            <v>2566</v>
          </cell>
          <cell r="V1157" t="str">
            <v>ผบE1902</v>
          </cell>
          <cell r="W1157">
            <v>2566</v>
          </cell>
          <cell r="X1157">
            <v>16</v>
          </cell>
          <cell r="Y1157">
            <v>10</v>
          </cell>
          <cell r="Z1157">
            <v>2566</v>
          </cell>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7">
            <v>2</v>
          </cell>
          <cell r="CD1157" t="str">
            <v>นายสุขคำ ป๊อกแก้ว</v>
          </cell>
        </row>
        <row r="1158">
          <cell r="B1158">
            <v>2638</v>
          </cell>
          <cell r="C1158">
            <v>1154</v>
          </cell>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S1158" t="str">
            <v>จังหวัดฮอด</v>
          </cell>
          <cell r="T1158" t="str">
            <v>ผบE707</v>
          </cell>
          <cell r="U1158">
            <v>2566</v>
          </cell>
          <cell r="V1158" t="str">
            <v>ผบE897</v>
          </cell>
          <cell r="W1158">
            <v>2566</v>
          </cell>
          <cell r="X1158">
            <v>26</v>
          </cell>
          <cell r="Y1158">
            <v>7</v>
          </cell>
          <cell r="Z1158">
            <v>2566</v>
          </cell>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9">
          <cell r="B1159">
            <v>2639</v>
          </cell>
          <cell r="C1159">
            <v>1155</v>
          </cell>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S1159" t="str">
            <v>จังหวัดฮอด</v>
          </cell>
          <cell r="T1159" t="str">
            <v>ผบE720</v>
          </cell>
          <cell r="U1159">
            <v>2566</v>
          </cell>
          <cell r="V1159" t="str">
            <v>ผบE904</v>
          </cell>
          <cell r="W1159">
            <v>2566</v>
          </cell>
          <cell r="X1159">
            <v>26</v>
          </cell>
          <cell r="Y1159">
            <v>7</v>
          </cell>
          <cell r="Z1159">
            <v>2566</v>
          </cell>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v>26</v>
          </cell>
          <cell r="BO1159">
            <v>5</v>
          </cell>
          <cell r="BP1159">
            <v>2568</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9" t="str">
            <v>นางสาวชุลีมาส บุญเทียม</v>
          </cell>
        </row>
        <row r="1160">
          <cell r="B1160">
            <v>2640</v>
          </cell>
          <cell r="C1160">
            <v>1156</v>
          </cell>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S1160" t="str">
            <v>แขวงเชียงใหม่</v>
          </cell>
          <cell r="T1160" t="str">
            <v>ผบE6890</v>
          </cell>
          <cell r="U1160">
            <v>2566</v>
          </cell>
          <cell r="V1160" t="str">
            <v>ผบE11045</v>
          </cell>
          <cell r="W1160">
            <v>2566</v>
          </cell>
          <cell r="X1160">
            <v>20</v>
          </cell>
          <cell r="Y1160">
            <v>11</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row>
        <row r="1161">
          <cell r="B1161">
            <v>2641</v>
          </cell>
          <cell r="C1161">
            <v>1157</v>
          </cell>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S1161" t="str">
            <v>จังหวัดฮอด</v>
          </cell>
          <cell r="T1161" t="str">
            <v>ผบE710</v>
          </cell>
          <cell r="U1161">
            <v>2566</v>
          </cell>
          <cell r="V1161" t="str">
            <v>ผบE901</v>
          </cell>
          <cell r="W1161">
            <v>2566</v>
          </cell>
          <cell r="X1161">
            <v>26</v>
          </cell>
          <cell r="Y1161">
            <v>7</v>
          </cell>
          <cell r="Z1161">
            <v>2566</v>
          </cell>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row>
        <row r="1162">
          <cell r="B1162">
            <v>2642</v>
          </cell>
          <cell r="C1162">
            <v>1158</v>
          </cell>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S1162" t="str">
            <v>จังหวัดฮอด</v>
          </cell>
          <cell r="T1162" t="str">
            <v>ผบE719</v>
          </cell>
          <cell r="U1162">
            <v>2566</v>
          </cell>
          <cell r="V1162" t="str">
            <v>ผบE899</v>
          </cell>
          <cell r="W1162">
            <v>2566</v>
          </cell>
          <cell r="X1162">
            <v>26</v>
          </cell>
          <cell r="Y1162">
            <v>7</v>
          </cell>
          <cell r="Z1162">
            <v>2566</v>
          </cell>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v>10</v>
          </cell>
          <cell r="BO1162">
            <v>4</v>
          </cell>
          <cell r="BP1162">
            <v>2568</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B1162">
            <v>5</v>
          </cell>
          <cell r="CC1162" t="str">
            <v>ธิติพร</v>
          </cell>
          <cell r="CT1162">
            <v>243840</v>
          </cell>
        </row>
        <row r="1163">
          <cell r="B1163">
            <v>2643</v>
          </cell>
          <cell r="C1163">
            <v>1159</v>
          </cell>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v>10</v>
          </cell>
          <cell r="BO1163">
            <v>4</v>
          </cell>
          <cell r="BP1163">
            <v>2568</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B1163">
            <v>5</v>
          </cell>
          <cell r="CC1163" t="str">
            <v>ธิติพร</v>
          </cell>
          <cell r="CT1163">
            <v>243857</v>
          </cell>
        </row>
        <row r="1164">
          <cell r="B1164">
            <v>2644</v>
          </cell>
          <cell r="C1164">
            <v>1160</v>
          </cell>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S1164" t="str">
            <v>จังหวัดฮอด</v>
          </cell>
          <cell r="T1164" t="str">
            <v>ผบE856</v>
          </cell>
          <cell r="U1164">
            <v>2566</v>
          </cell>
          <cell r="V1164" t="str">
            <v>ผบE1101</v>
          </cell>
          <cell r="W1164">
            <v>2566</v>
          </cell>
          <cell r="X1164">
            <v>18</v>
          </cell>
          <cell r="Y1164">
            <v>9</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v>10</v>
          </cell>
          <cell r="BO1164">
            <v>4</v>
          </cell>
          <cell r="BP1164">
            <v>2568</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B1164">
            <v>4</v>
          </cell>
          <cell r="CC1164" t="str">
            <v>ธิติพร</v>
          </cell>
          <cell r="CT1164">
            <v>243840</v>
          </cell>
        </row>
        <row r="1165">
          <cell r="B1165">
            <v>2645</v>
          </cell>
          <cell r="C1165">
            <v>1161</v>
          </cell>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S1165" t="str">
            <v>จังหวัดฮอด</v>
          </cell>
          <cell r="T1165" t="str">
            <v>ผบE718</v>
          </cell>
          <cell r="U1165">
            <v>2566</v>
          </cell>
          <cell r="V1165" t="str">
            <v>ผบE903</v>
          </cell>
          <cell r="W1165">
            <v>2566</v>
          </cell>
          <cell r="X1165">
            <v>26</v>
          </cell>
          <cell r="Y1165">
            <v>7</v>
          </cell>
          <cell r="Z1165">
            <v>2566</v>
          </cell>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v>10</v>
          </cell>
          <cell r="BO1165">
            <v>4</v>
          </cell>
          <cell r="BP1165">
            <v>2568</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B1165">
            <v>4</v>
          </cell>
          <cell r="CC1165" t="str">
            <v>ธิติพร</v>
          </cell>
          <cell r="CT1165">
            <v>243840</v>
          </cell>
        </row>
        <row r="1166">
          <cell r="B1166">
            <v>2646</v>
          </cell>
          <cell r="C1166">
            <v>1162</v>
          </cell>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แขวงเชียงใหม่</v>
          </cell>
          <cell r="T1166" t="str">
            <v>ผบE6885</v>
          </cell>
          <cell r="U1166">
            <v>2566</v>
          </cell>
          <cell r="V1166" t="str">
            <v>ผบE8677</v>
          </cell>
          <cell r="W1166">
            <v>2566</v>
          </cell>
          <cell r="X1166">
            <v>25</v>
          </cell>
          <cell r="Y1166">
            <v>9</v>
          </cell>
          <cell r="Z1166">
            <v>2566</v>
          </cell>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B1166">
            <v>4</v>
          </cell>
          <cell r="CC1166" t="str">
            <v>นุสบา</v>
          </cell>
          <cell r="CD1166" t="str">
            <v>นางคริษฐา พัฒนไพรงาม</v>
          </cell>
          <cell r="CT1166">
            <v>243884</v>
          </cell>
        </row>
        <row r="1167">
          <cell r="B1167">
            <v>2647</v>
          </cell>
          <cell r="C1167">
            <v>1163</v>
          </cell>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ผบE854</v>
          </cell>
          <cell r="U1167">
            <v>2566</v>
          </cell>
          <cell r="V1167" t="str">
            <v>ผบE1100</v>
          </cell>
          <cell r="W1167">
            <v>2566</v>
          </cell>
          <cell r="X1167">
            <v>18</v>
          </cell>
          <cell r="Y1167">
            <v>9</v>
          </cell>
          <cell r="Z1167">
            <v>2566</v>
          </cell>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B1167">
            <v>5</v>
          </cell>
          <cell r="CC1167" t="str">
            <v>นุสบา</v>
          </cell>
          <cell r="CD1167" t="str">
            <v>นายบุญมา วนาเดชสกุล</v>
          </cell>
          <cell r="CT1167">
            <v>243884</v>
          </cell>
        </row>
        <row r="1168">
          <cell r="B1168">
            <v>2648</v>
          </cell>
          <cell r="C1168">
            <v>1164</v>
          </cell>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S1168" t="str">
            <v>จังหวัดฮอด</v>
          </cell>
          <cell r="T1168" t="str">
            <v>ผบE800</v>
          </cell>
          <cell r="U1168">
            <v>2565</v>
          </cell>
          <cell r="V1168" t="str">
            <v>ผบE900</v>
          </cell>
          <cell r="W1168">
            <v>2565</v>
          </cell>
          <cell r="X1168">
            <v>22</v>
          </cell>
          <cell r="Y1168">
            <v>11</v>
          </cell>
          <cell r="Z1168">
            <v>2565</v>
          </cell>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B1168">
            <v>4</v>
          </cell>
          <cell r="CC1168" t="str">
            <v>นุสบา</v>
          </cell>
          <cell r="CD1168" t="str">
            <v>นางธีธิดา มาคำ</v>
          </cell>
          <cell r="CT1168">
            <v>243884</v>
          </cell>
        </row>
        <row r="1169">
          <cell r="B1169">
            <v>2649</v>
          </cell>
          <cell r="C1169">
            <v>1165</v>
          </cell>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S1169" t="str">
            <v>แขวงเชียงใหม่</v>
          </cell>
          <cell r="T1169" t="str">
            <v>ผบE1469</v>
          </cell>
          <cell r="U1169">
            <v>2566</v>
          </cell>
          <cell r="V1169" t="str">
            <v>ผบE5007</v>
          </cell>
          <cell r="W1169">
            <v>2566</v>
          </cell>
          <cell r="X1169">
            <v>26</v>
          </cell>
          <cell r="Y1169">
            <v>6</v>
          </cell>
          <cell r="Z1169">
            <v>2566</v>
          </cell>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9">
            <v>2</v>
          </cell>
          <cell r="CD1169" t="str">
            <v>นางสุนทรี พานิชเจริญ</v>
          </cell>
        </row>
        <row r="1170">
          <cell r="B1170">
            <v>2650</v>
          </cell>
          <cell r="C1170">
            <v>1166</v>
          </cell>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S1170" t="str">
            <v>แขวงเชียงใหม่</v>
          </cell>
          <cell r="T1170" t="str">
            <v>ผบE8963</v>
          </cell>
          <cell r="U1170">
            <v>2566</v>
          </cell>
          <cell r="V1170" t="str">
            <v>ผบE260</v>
          </cell>
          <cell r="W1170">
            <v>2567</v>
          </cell>
          <cell r="X1170">
            <v>16</v>
          </cell>
          <cell r="Y1170">
            <v>1</v>
          </cell>
          <cell r="Z1170">
            <v>2567</v>
          </cell>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C1170" t="str">
            <v>วชิราภรณ์</v>
          </cell>
          <cell r="CD1170" t="str">
            <v>นางอารี เนตรคำยวง</v>
          </cell>
          <cell r="CT1170">
            <v>243902</v>
          </cell>
          <cell r="CU1170">
            <v>244061</v>
          </cell>
        </row>
        <row r="1171">
          <cell r="B1171">
            <v>2651</v>
          </cell>
          <cell r="C1171">
            <v>1167</v>
          </cell>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S1171" t="str">
            <v>แขวงเชียงใหม่</v>
          </cell>
          <cell r="T1171" t="str">
            <v>ผบE8962</v>
          </cell>
          <cell r="U1171">
            <v>2566</v>
          </cell>
          <cell r="V1171" t="str">
            <v>ผบE11123</v>
          </cell>
          <cell r="W1171">
            <v>2566</v>
          </cell>
          <cell r="AA1171">
            <v>21</v>
          </cell>
          <cell r="AB1171">
            <v>11</v>
          </cell>
          <cell r="AC1171">
            <v>2566</v>
          </cell>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C1171" t="str">
            <v>วชิราภรณ์</v>
          </cell>
          <cell r="CD1171" t="str">
            <v>นายธนัช สุวรรณโฉม</v>
          </cell>
          <cell r="CT1171">
            <v>243902</v>
          </cell>
        </row>
        <row r="1172">
          <cell r="B1172">
            <v>2652</v>
          </cell>
          <cell r="C1172">
            <v>1803</v>
          </cell>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AA1172">
            <v>28</v>
          </cell>
          <cell r="AB1172">
            <v>1</v>
          </cell>
          <cell r="AC1172">
            <v>2563</v>
          </cell>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2">
            <v>3</v>
          </cell>
          <cell r="CD1172" t="str">
            <v>นางสาวนฤมล พรมเทศ</v>
          </cell>
        </row>
        <row r="1173">
          <cell r="B1173">
            <v>2653</v>
          </cell>
          <cell r="C1173">
            <v>1169</v>
          </cell>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S1173" t="str">
            <v>แขวงเชียงใหม่</v>
          </cell>
          <cell r="T1173" t="str">
            <v>ผบE320</v>
          </cell>
          <cell r="U1173">
            <v>2566</v>
          </cell>
          <cell r="V1173" t="str">
            <v>ผบE3636</v>
          </cell>
          <cell r="W1173">
            <v>2566</v>
          </cell>
          <cell r="AA1173">
            <v>23</v>
          </cell>
          <cell r="AB1173">
            <v>5</v>
          </cell>
          <cell r="AC1173">
            <v>2566</v>
          </cell>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D1173" t="str">
            <v>นายสถาพร อินเป็ง</v>
          </cell>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S1174" t="str">
            <v>แขวงเชียงใหม่</v>
          </cell>
          <cell r="T1174" t="str">
            <v>ผบE545</v>
          </cell>
          <cell r="U1174">
            <v>2563</v>
          </cell>
          <cell r="V1174" t="str">
            <v>ผบE1066</v>
          </cell>
          <cell r="W1174">
            <v>2563</v>
          </cell>
          <cell r="X1174">
            <v>21</v>
          </cell>
          <cell r="Y1174">
            <v>9</v>
          </cell>
          <cell r="Z1174">
            <v>2563</v>
          </cell>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D1174" t="str">
            <v>นายอุทัย ภู่ภักดี</v>
          </cell>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S1175" t="str">
            <v>จังหวัดเชียงใหม่</v>
          </cell>
          <cell r="T1175" t="str">
            <v>ผบ 1375</v>
          </cell>
          <cell r="U1175">
            <v>2563</v>
          </cell>
          <cell r="V1175" t="str">
            <v>ผบ 2547</v>
          </cell>
          <cell r="W1175">
            <v>2563</v>
          </cell>
          <cell r="AA1175">
            <v>19</v>
          </cell>
          <cell r="AB1175">
            <v>10</v>
          </cell>
          <cell r="AC1175">
            <v>2563</v>
          </cell>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5" t="str">
            <v>พ.อ.อ.หรือนายไกรธวัช วิริยะ</v>
          </cell>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S1176" t="str">
            <v>แขวงเชียงใหม่</v>
          </cell>
          <cell r="T1176" t="str">
            <v>ผบE7795</v>
          </cell>
          <cell r="U1176">
            <v>2565</v>
          </cell>
          <cell r="V1176" t="str">
            <v>ผบE809</v>
          </cell>
          <cell r="W1176">
            <v>2566</v>
          </cell>
          <cell r="X1176">
            <v>7</v>
          </cell>
          <cell r="Y1176">
            <v>2</v>
          </cell>
          <cell r="Z1176">
            <v>2566</v>
          </cell>
          <cell r="BB1176" t="str">
            <v>สืบทรัพย์ (คำสั่ง 13/3/2567) // รายงานวันที่ 13/7/2567</v>
          </cell>
          <cell r="BC1176">
            <v>900</v>
          </cell>
          <cell r="BD1176">
            <v>20</v>
          </cell>
          <cell r="BE1176">
            <v>6</v>
          </cell>
          <cell r="BF1176">
            <v>2568</v>
          </cell>
          <cell r="BG1176">
            <v>0</v>
          </cell>
          <cell r="BH1176" t="str">
            <v>-</v>
          </cell>
          <cell r="BI1176" t="str">
            <v>-</v>
          </cell>
          <cell r="BJ1176" t="str">
            <v>-</v>
          </cell>
          <cell r="BK1176">
            <v>0</v>
          </cell>
          <cell r="BL1176">
            <v>1055</v>
          </cell>
          <cell r="BM1176">
            <v>0</v>
          </cell>
          <cell r="BN1176" t="str">
            <v/>
          </cell>
          <cell r="BO1176" t="str">
            <v/>
          </cell>
          <cell r="BP1176" t="str">
            <v/>
          </cell>
          <cell r="BQ1176" t="str">
            <v>-</v>
          </cell>
          <cell r="BR1176" t="str">
            <v>-</v>
          </cell>
          <cell r="BS1176" t="str">
            <v>-</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B1176">
            <v>3</v>
          </cell>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S1177" t="str">
            <v>แขวงเชียงดาว</v>
          </cell>
          <cell r="T1177" t="str">
            <v>ผบE871</v>
          </cell>
          <cell r="U1177">
            <v>2566</v>
          </cell>
          <cell r="V1177" t="str">
            <v>ผบE951</v>
          </cell>
          <cell r="W1177">
            <v>2566</v>
          </cell>
          <cell r="X1177">
            <v>4</v>
          </cell>
          <cell r="Y1177">
            <v>8</v>
          </cell>
          <cell r="Z1177">
            <v>2566</v>
          </cell>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C1177" t="str">
            <v>ลลิตา</v>
          </cell>
          <cell r="CT1177">
            <v>243854</v>
          </cell>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S1178" t="str">
            <v>แขวงเชียงใหม่</v>
          </cell>
          <cell r="T1178" t="str">
            <v>ผบE3554</v>
          </cell>
          <cell r="U1178">
            <v>2565</v>
          </cell>
          <cell r="V1178" t="str">
            <v>ผบE5840</v>
          </cell>
          <cell r="W1178">
            <v>2565</v>
          </cell>
          <cell r="X1178">
            <v>15</v>
          </cell>
          <cell r="Y1178">
            <v>8</v>
          </cell>
          <cell r="Z1178">
            <v>2565</v>
          </cell>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C1178" t="str">
            <v>ลลิตา</v>
          </cell>
          <cell r="CT1178">
            <v>243854</v>
          </cell>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S1179" t="str">
            <v>แขวงเชียงใหม่</v>
          </cell>
          <cell r="T1179" t="str">
            <v>ผบE384</v>
          </cell>
          <cell r="U1179">
            <v>2566</v>
          </cell>
          <cell r="V1179" t="str">
            <v>ผบE2276</v>
          </cell>
          <cell r="W1179">
            <v>2566</v>
          </cell>
          <cell r="AA1179">
            <v>24</v>
          </cell>
          <cell r="AB1179">
            <v>4</v>
          </cell>
          <cell r="AC1179">
            <v>2566</v>
          </cell>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S1180" t="str">
            <v>จังหวัดฮอด</v>
          </cell>
          <cell r="T1180" t="str">
            <v>ผบE794</v>
          </cell>
          <cell r="U1180">
            <v>2565</v>
          </cell>
          <cell r="V1180" t="str">
            <v>ผบE957</v>
          </cell>
          <cell r="W1180">
            <v>2565</v>
          </cell>
          <cell r="X1180">
            <v>13</v>
          </cell>
          <cell r="Y1180">
            <v>12</v>
          </cell>
          <cell r="Z1180">
            <v>2565</v>
          </cell>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v>21</v>
          </cell>
          <cell r="BO1180">
            <v>5</v>
          </cell>
          <cell r="BP1180">
            <v>2568</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S1181" t="str">
            <v>แขวงเชียงใหม่</v>
          </cell>
          <cell r="T1181" t="str">
            <v>ผบE382</v>
          </cell>
          <cell r="U1181">
            <v>2566</v>
          </cell>
          <cell r="V1181" t="str">
            <v>ผบE2268</v>
          </cell>
          <cell r="W1181">
            <v>2566</v>
          </cell>
          <cell r="X1181">
            <v>24</v>
          </cell>
          <cell r="Y1181">
            <v>4</v>
          </cell>
          <cell r="Z1181">
            <v>2566</v>
          </cell>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S1182" t="str">
            <v>แขวงเชียงใหม่</v>
          </cell>
          <cell r="T1182" t="str">
            <v>ผบE1435</v>
          </cell>
          <cell r="U1182">
            <v>2566</v>
          </cell>
          <cell r="V1182" t="str">
            <v>ผบE3290</v>
          </cell>
          <cell r="W1182">
            <v>2566</v>
          </cell>
          <cell r="AA1182">
            <v>16</v>
          </cell>
          <cell r="AB1182">
            <v>5</v>
          </cell>
          <cell r="AC1182">
            <v>2566</v>
          </cell>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S1183" t="str">
            <v>แขวงเชียงใหม่</v>
          </cell>
          <cell r="T1183" t="str">
            <v>ผบE303</v>
          </cell>
          <cell r="U1183">
            <v>2566</v>
          </cell>
          <cell r="V1183" t="str">
            <v>ผบE3595</v>
          </cell>
          <cell r="W1183">
            <v>2566</v>
          </cell>
          <cell r="X1183">
            <v>23</v>
          </cell>
          <cell r="Y1183">
            <v>5</v>
          </cell>
          <cell r="Z1183">
            <v>2566</v>
          </cell>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S1184" t="str">
            <v>แขวงเชียงใหม่</v>
          </cell>
          <cell r="T1184" t="str">
            <v>ผบE1889</v>
          </cell>
          <cell r="U1184">
            <v>2566</v>
          </cell>
          <cell r="V1184" t="str">
            <v>ผบE3415</v>
          </cell>
          <cell r="W1184">
            <v>2566</v>
          </cell>
          <cell r="AA1184">
            <v>19</v>
          </cell>
          <cell r="AB1184">
            <v>5</v>
          </cell>
          <cell r="AC1184">
            <v>2566</v>
          </cell>
          <cell r="BB1184" t="str">
            <v xml:space="preserve"> .สืบทรัพย์ (คำสั่ง 22/8/2566) // รายงานวันที่ 16/8/2567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S1185" t="str">
            <v>แขวงเชียงใหม่</v>
          </cell>
          <cell r="T1185" t="str">
            <v>ผบE1891</v>
          </cell>
          <cell r="U1185">
            <v>2566</v>
          </cell>
          <cell r="V1185" t="str">
            <v>ผบE3422</v>
          </cell>
          <cell r="W1185">
            <v>2566</v>
          </cell>
          <cell r="X1185">
            <v>19</v>
          </cell>
          <cell r="Y1185">
            <v>5</v>
          </cell>
          <cell r="Z1185">
            <v>2566</v>
          </cell>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ผบE283</v>
          </cell>
          <cell r="U1186">
            <v>2567</v>
          </cell>
          <cell r="V1186" t="str">
            <v>ผบE503</v>
          </cell>
          <cell r="W1186">
            <v>2567</v>
          </cell>
          <cell r="X1186">
            <v>28</v>
          </cell>
          <cell r="Y1186">
            <v>5</v>
          </cell>
          <cell r="Z1186">
            <v>67</v>
          </cell>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v>10</v>
          </cell>
          <cell r="BO1186">
            <v>4</v>
          </cell>
          <cell r="BP1186">
            <v>2568</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B1186">
            <v>4</v>
          </cell>
          <cell r="CC1186" t="str">
            <v>นุสบา</v>
          </cell>
          <cell r="CT1186">
            <v>243884</v>
          </cell>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ผบE279</v>
          </cell>
          <cell r="U1187">
            <v>2567</v>
          </cell>
          <cell r="V1187" t="str">
            <v>ผบE501</v>
          </cell>
          <cell r="W1187">
            <v>2567</v>
          </cell>
          <cell r="X1187">
            <v>28</v>
          </cell>
          <cell r="Y1187">
            <v>5</v>
          </cell>
          <cell r="Z1187">
            <v>2567</v>
          </cell>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v>10</v>
          </cell>
          <cell r="BO1187">
            <v>4</v>
          </cell>
          <cell r="BP1187">
            <v>2568</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B1187">
            <v>6</v>
          </cell>
          <cell r="CC1187" t="str">
            <v>นุสบา</v>
          </cell>
          <cell r="CT1187">
            <v>243884</v>
          </cell>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ผบE280</v>
          </cell>
          <cell r="U1188">
            <v>2567</v>
          </cell>
          <cell r="V1188" t="str">
            <v>ผบE508</v>
          </cell>
          <cell r="W1188">
            <v>2567</v>
          </cell>
          <cell r="X1188">
            <v>28</v>
          </cell>
          <cell r="Y1188">
            <v>5</v>
          </cell>
          <cell r="Z1188">
            <v>2567</v>
          </cell>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v>10</v>
          </cell>
          <cell r="BO1188">
            <v>4</v>
          </cell>
          <cell r="BP1188">
            <v>2568</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B1188">
            <v>4</v>
          </cell>
          <cell r="CC1188" t="str">
            <v>นุสบา</v>
          </cell>
          <cell r="CT1188">
            <v>243884</v>
          </cell>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ผบE281</v>
          </cell>
          <cell r="U1189">
            <v>2567</v>
          </cell>
          <cell r="V1189" t="str">
            <v>ผบE500</v>
          </cell>
          <cell r="W1189">
            <v>2567</v>
          </cell>
          <cell r="X1189">
            <v>28</v>
          </cell>
          <cell r="Y1189">
            <v>5</v>
          </cell>
          <cell r="Z1189">
            <v>2567</v>
          </cell>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v>10</v>
          </cell>
          <cell r="BO1189">
            <v>4</v>
          </cell>
          <cell r="BP1189">
            <v>2568</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B1189">
            <v>6</v>
          </cell>
          <cell r="CC1189" t="str">
            <v>นุสบา</v>
          </cell>
          <cell r="CT1189">
            <v>243884</v>
          </cell>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S1190" t="str">
            <v>จังหวัดฮอด</v>
          </cell>
          <cell r="T1190" t="str">
            <v>ผบE282</v>
          </cell>
          <cell r="U1190">
            <v>2567</v>
          </cell>
          <cell r="V1190" t="str">
            <v>ผบE504</v>
          </cell>
          <cell r="W1190">
            <v>2567</v>
          </cell>
          <cell r="X1190">
            <v>28</v>
          </cell>
          <cell r="Y1190">
            <v>5</v>
          </cell>
          <cell r="Z1190">
            <v>2567</v>
          </cell>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v>10</v>
          </cell>
          <cell r="BO1190">
            <v>4</v>
          </cell>
          <cell r="BP1190">
            <v>2568</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B1190">
            <v>4</v>
          </cell>
          <cell r="CC1190" t="str">
            <v>นุสบา</v>
          </cell>
          <cell r="CT1190">
            <v>243884</v>
          </cell>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C1191" t="str">
            <v>วชิราภรณ์</v>
          </cell>
          <cell r="CT1191">
            <v>243852</v>
          </cell>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C1192" t="str">
            <v>วชิราภรณ์</v>
          </cell>
          <cell r="CT1192">
            <v>243852</v>
          </cell>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C1193" t="str">
            <v>วชิราภรณ์</v>
          </cell>
          <cell r="CT1193">
            <v>243852</v>
          </cell>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C1194" t="str">
            <v>วชิราภรณ์</v>
          </cell>
          <cell r="CT1194">
            <v>243852</v>
          </cell>
        </row>
        <row r="1195">
          <cell r="B1195">
            <v>2678</v>
          </cell>
          <cell r="C1195">
            <v>1192</v>
          </cell>
          <cell r="D1195">
            <v>9</v>
          </cell>
          <cell r="E1195">
            <v>7</v>
          </cell>
          <cell r="F1195">
            <v>2567</v>
          </cell>
          <cell r="G1195">
            <v>800027168759</v>
          </cell>
          <cell r="H1195" t="str">
            <v>นาง</v>
          </cell>
          <cell r="I1195" t="str">
            <v>จารุณีย์</v>
          </cell>
          <cell r="J1195" t="str">
            <v>บัวชุ่ม</v>
          </cell>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C1195" t="str">
            <v>วชิราภรณ์</v>
          </cell>
          <cell r="CT1195">
            <v>243852</v>
          </cell>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C1196" t="str">
            <v>วชิราภรณ์</v>
          </cell>
          <cell r="CT1196">
            <v>243852</v>
          </cell>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S1197" t="str">
            <v>แขวงเชียงใหม่</v>
          </cell>
          <cell r="T1197" t="str">
            <v>ผบE7796</v>
          </cell>
          <cell r="U1197">
            <v>2565</v>
          </cell>
          <cell r="V1197" t="str">
            <v>ผบE1681</v>
          </cell>
          <cell r="W1197">
            <v>2566</v>
          </cell>
          <cell r="AA1197">
            <v>7</v>
          </cell>
          <cell r="AB1197">
            <v>3</v>
          </cell>
          <cell r="AC1197">
            <v>2566</v>
          </cell>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C1197" t="str">
            <v>วชิราภรณ์</v>
          </cell>
          <cell r="CT1197">
            <v>243902</v>
          </cell>
        </row>
        <row r="1198">
          <cell r="B1198">
            <v>2683</v>
          </cell>
          <cell r="C1198">
            <v>1195</v>
          </cell>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C1198" t="str">
            <v>ปฏิยุทธ์</v>
          </cell>
          <cell r="CT1198">
            <v>243941</v>
          </cell>
        </row>
        <row r="1199">
          <cell r="B1199">
            <v>2684</v>
          </cell>
          <cell r="C1199">
            <v>1196</v>
          </cell>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S1199" t="str">
            <v>จังหวัดฝาง</v>
          </cell>
          <cell r="T1199" t="str">
            <v>ผบE36</v>
          </cell>
          <cell r="U1199">
            <v>2566</v>
          </cell>
          <cell r="V1199" t="str">
            <v>ผบE382</v>
          </cell>
          <cell r="W1199">
            <v>2566</v>
          </cell>
          <cell r="X1199">
            <v>20</v>
          </cell>
          <cell r="Y1199">
            <v>4</v>
          </cell>
          <cell r="Z1199">
            <v>2566</v>
          </cell>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C1199" t="str">
            <v>ปฏิยุทธ์</v>
          </cell>
        </row>
        <row r="1200">
          <cell r="B1200">
            <v>2685</v>
          </cell>
          <cell r="C1200">
            <v>1197</v>
          </cell>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S1200" t="str">
            <v>แขวงเชียงใหม่</v>
          </cell>
          <cell r="T1200" t="str">
            <v>ผบE1897</v>
          </cell>
          <cell r="U1200">
            <v>2566</v>
          </cell>
          <cell r="V1200" t="str">
            <v>ผบE3412</v>
          </cell>
          <cell r="W1200">
            <v>2566</v>
          </cell>
          <cell r="X1200">
            <v>19</v>
          </cell>
          <cell r="Y1200">
            <v>5</v>
          </cell>
          <cell r="Z1200">
            <v>2566</v>
          </cell>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C1200" t="str">
            <v>ปฏิยุทธ์</v>
          </cell>
        </row>
        <row r="1201">
          <cell r="B1201">
            <v>2686</v>
          </cell>
          <cell r="C1201">
            <v>1198</v>
          </cell>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P1201" t="str">
            <v>1.บุคคลค้ำประกัน</v>
          </cell>
          <cell r="S1201" t="str">
            <v>แขวงเชียงใหม่</v>
          </cell>
          <cell r="T1201" t="str">
            <v>ผบE1896</v>
          </cell>
          <cell r="U1201">
            <v>2566</v>
          </cell>
          <cell r="V1201" t="str">
            <v>ผบE3372</v>
          </cell>
          <cell r="W1201">
            <v>2566</v>
          </cell>
          <cell r="X1201">
            <v>19</v>
          </cell>
          <cell r="Y1201">
            <v>5</v>
          </cell>
          <cell r="Z1201">
            <v>2566</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row>
        <row r="1202">
          <cell r="B1202">
            <v>2687</v>
          </cell>
          <cell r="C1202">
            <v>1199</v>
          </cell>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ผบE1432</v>
          </cell>
          <cell r="U1202">
            <v>2566</v>
          </cell>
          <cell r="V1202" t="str">
            <v xml:space="preserve">  ผบE3295</v>
          </cell>
          <cell r="W1202">
            <v>2566</v>
          </cell>
          <cell r="X1202">
            <v>16</v>
          </cell>
          <cell r="Y1202">
            <v>5</v>
          </cell>
          <cell r="Z1202">
            <v>2566</v>
          </cell>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C1202" t="str">
            <v>ปฏิยุทธ์</v>
          </cell>
        </row>
        <row r="1203">
          <cell r="B1203">
            <v>2688</v>
          </cell>
          <cell r="C1203">
            <v>1200</v>
          </cell>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แขวงเชียงใหม่</v>
          </cell>
          <cell r="T1203" t="str">
            <v>ผบE1890</v>
          </cell>
          <cell r="U1203">
            <v>2566</v>
          </cell>
          <cell r="V1203" t="str">
            <v>ผบE3417</v>
          </cell>
          <cell r="W1203">
            <v>2566</v>
          </cell>
          <cell r="AA1203">
            <v>19</v>
          </cell>
          <cell r="AB1203">
            <v>5</v>
          </cell>
          <cell r="AC1203">
            <v>2566</v>
          </cell>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C1203" t="str">
            <v>ปฏิยุทธ์</v>
          </cell>
        </row>
        <row r="1204">
          <cell r="B1204">
            <v>2689</v>
          </cell>
          <cell r="C1204">
            <v>1201</v>
          </cell>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จังหวัดฮอด</v>
          </cell>
          <cell r="T1204" t="str">
            <v>ผบE211</v>
          </cell>
          <cell r="U1204">
            <v>2566</v>
          </cell>
          <cell r="V1204" t="str">
            <v>ผบE567</v>
          </cell>
          <cell r="W1204">
            <v>2566</v>
          </cell>
          <cell r="AA1204">
            <v>1</v>
          </cell>
          <cell r="AB1204">
            <v>6</v>
          </cell>
          <cell r="AC1204">
            <v>2566</v>
          </cell>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C1204" t="str">
            <v>ปฏิยุทธ์</v>
          </cell>
        </row>
        <row r="1205">
          <cell r="B1205">
            <v>2690</v>
          </cell>
          <cell r="C1205">
            <v>1202</v>
          </cell>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ผบE1888</v>
          </cell>
          <cell r="U1205">
            <v>2566</v>
          </cell>
          <cell r="V1205" t="str">
            <v>ผบE3421</v>
          </cell>
          <cell r="W1205">
            <v>2566</v>
          </cell>
          <cell r="X1205">
            <v>19</v>
          </cell>
          <cell r="Y1205">
            <v>5</v>
          </cell>
          <cell r="Z1205">
            <v>2566</v>
          </cell>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C1205" t="str">
            <v>ปฏิยุทธ์</v>
          </cell>
        </row>
        <row r="1206">
          <cell r="B1206">
            <v>2691</v>
          </cell>
          <cell r="C1206">
            <v>1203</v>
          </cell>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แขวงเชียงใหม่</v>
          </cell>
          <cell r="T1206" t="str">
            <v>ผบE322</v>
          </cell>
          <cell r="U1206">
            <v>2566</v>
          </cell>
          <cell r="V1206" t="str">
            <v>ผบE2297</v>
          </cell>
          <cell r="W1206">
            <v>2566</v>
          </cell>
          <cell r="X1206">
            <v>24</v>
          </cell>
          <cell r="Y1206">
            <v>4</v>
          </cell>
          <cell r="Z1206">
            <v>2566</v>
          </cell>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C1206" t="str">
            <v>ปฏิยุทธ์</v>
          </cell>
        </row>
        <row r="1207">
          <cell r="B1207">
            <v>2692</v>
          </cell>
          <cell r="C1207">
            <v>1204</v>
          </cell>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จังหวัดลำพูน</v>
          </cell>
          <cell r="T1207" t="str">
            <v>ผบE545</v>
          </cell>
          <cell r="U1207">
            <v>2566</v>
          </cell>
          <cell r="V1207" t="str">
            <v>ผบE1153</v>
          </cell>
          <cell r="W1207">
            <v>2566</v>
          </cell>
          <cell r="X1207">
            <v>1</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C1207" t="str">
            <v>ปฏิยุทธ์</v>
          </cell>
        </row>
        <row r="1208">
          <cell r="B1208">
            <v>2693</v>
          </cell>
          <cell r="C1208">
            <v>1205</v>
          </cell>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S1208" t="str">
            <v>แขวงเชียงใหม่</v>
          </cell>
          <cell r="T1208" t="str">
            <v>ผบE1892</v>
          </cell>
          <cell r="U1208">
            <v>2566</v>
          </cell>
          <cell r="V1208" t="str">
            <v>ผบE3420</v>
          </cell>
          <cell r="W1208">
            <v>2566</v>
          </cell>
          <cell r="X1208">
            <v>19</v>
          </cell>
          <cell r="Y1208">
            <v>5</v>
          </cell>
          <cell r="Z1208">
            <v>2566</v>
          </cell>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C1208" t="str">
            <v>ปฏิยุทธ์</v>
          </cell>
        </row>
        <row r="1209">
          <cell r="B1209">
            <v>2694</v>
          </cell>
          <cell r="C1209">
            <v>1206</v>
          </cell>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S1209" t="str">
            <v>จังหวัดฮอด</v>
          </cell>
          <cell r="T1209" t="str">
            <v>ผบE428</v>
          </cell>
          <cell r="U1209">
            <v>2565</v>
          </cell>
          <cell r="V1209" t="str">
            <v>ผบE553</v>
          </cell>
          <cell r="W1209">
            <v>2565</v>
          </cell>
          <cell r="X1209">
            <v>27</v>
          </cell>
          <cell r="Y1209">
            <v>7</v>
          </cell>
          <cell r="Z1209">
            <v>2565</v>
          </cell>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C1209" t="str">
            <v>ปฏิยุทธ์</v>
          </cell>
        </row>
        <row r="1210">
          <cell r="B1210">
            <v>2695</v>
          </cell>
          <cell r="C1210">
            <v>1207</v>
          </cell>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P1210" t="str">
            <v>1.บุคคลค้ำประกัน</v>
          </cell>
          <cell r="S1210" t="str">
            <v>จังหวัดฮอด</v>
          </cell>
          <cell r="T1210" t="str">
            <v>ผบE209</v>
          </cell>
          <cell r="U1210">
            <v>2566</v>
          </cell>
          <cell r="V1210" t="str">
            <v>ผบE419</v>
          </cell>
          <cell r="W1210">
            <v>2566</v>
          </cell>
          <cell r="X1210">
            <v>8</v>
          </cell>
          <cell r="Y1210">
            <v>5</v>
          </cell>
          <cell r="Z1210">
            <v>2566</v>
          </cell>
          <cell r="BB1210" t="str">
            <v>สืบทรัพย์ (คำสั่ง 23/8/2567)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C1210" t="str">
            <v>ปฏิยุทธ์</v>
          </cell>
        </row>
        <row r="1211">
          <cell r="B1211">
            <v>2696</v>
          </cell>
          <cell r="C1211">
            <v>1208</v>
          </cell>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S1211" t="str">
            <v>จังหวัดฮอด</v>
          </cell>
          <cell r="T1211" t="str">
            <v>ผบE714</v>
          </cell>
          <cell r="U1211">
            <v>2566</v>
          </cell>
          <cell r="V1211" t="str">
            <v>ผบE912</v>
          </cell>
          <cell r="W1211">
            <v>2566</v>
          </cell>
          <cell r="X1211">
            <v>26</v>
          </cell>
          <cell r="Y1211">
            <v>7</v>
          </cell>
          <cell r="Z1211">
            <v>2566</v>
          </cell>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C1211" t="str">
            <v>ปฏิยุทธ์</v>
          </cell>
        </row>
        <row r="1212">
          <cell r="B1212">
            <v>2697</v>
          </cell>
          <cell r="C1212">
            <v>1209</v>
          </cell>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P1212" t="str">
            <v>1.บุคคลค้ำประกัน</v>
          </cell>
          <cell r="S1212" t="str">
            <v>จังหวัดฮอด</v>
          </cell>
          <cell r="T1212" t="str">
            <v>ผบE431</v>
          </cell>
          <cell r="U1212">
            <v>2565</v>
          </cell>
          <cell r="V1212" t="str">
            <v>ผบE541</v>
          </cell>
          <cell r="W1212">
            <v>2565</v>
          </cell>
          <cell r="X1212">
            <v>27</v>
          </cell>
          <cell r="Y1212">
            <v>7</v>
          </cell>
          <cell r="Z1212">
            <v>2565</v>
          </cell>
          <cell r="BB1212" t="str">
            <v>สืบทรัพย์ 23/8/66 // (รายงาน 12/10/2567)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C1212" t="str">
            <v>ปฏิยุทธ์</v>
          </cell>
        </row>
        <row r="1213">
          <cell r="B1213">
            <v>2698</v>
          </cell>
          <cell r="C1213">
            <v>1210</v>
          </cell>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ผบE1180</v>
          </cell>
          <cell r="U1213">
            <v>2566</v>
          </cell>
          <cell r="V1213" t="str">
            <v>ผบE1337</v>
          </cell>
          <cell r="W1213">
            <v>2566</v>
          </cell>
          <cell r="X1213">
            <v>31</v>
          </cell>
          <cell r="Y1213" t="str">
            <v>ตุลาคม</v>
          </cell>
          <cell r="Z1213">
            <v>2566</v>
          </cell>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B1213">
            <v>5</v>
          </cell>
          <cell r="CC1213" t="str">
            <v>นุสบา</v>
          </cell>
          <cell r="CT1213">
            <v>243936</v>
          </cell>
        </row>
        <row r="1214">
          <cell r="B1214">
            <v>2699</v>
          </cell>
          <cell r="C1214">
            <v>1211</v>
          </cell>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S1214" t="str">
            <v>จังหวัดฝาง</v>
          </cell>
          <cell r="T1214" t="str">
            <v>ผบE1181</v>
          </cell>
          <cell r="U1214">
            <v>2566</v>
          </cell>
          <cell r="V1214" t="str">
            <v>ผบE1338</v>
          </cell>
          <cell r="W1214">
            <v>2566</v>
          </cell>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B1214">
            <v>1</v>
          </cell>
          <cell r="CC1214" t="str">
            <v>นุสบา</v>
          </cell>
          <cell r="CT1214">
            <v>243936</v>
          </cell>
        </row>
        <row r="1215">
          <cell r="B1215">
            <v>2700</v>
          </cell>
          <cell r="C1215">
            <v>1212</v>
          </cell>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S1215" t="str">
            <v>แขวงเชียงใหม่</v>
          </cell>
          <cell r="T1215" t="str">
            <v>ผบE3643</v>
          </cell>
          <cell r="U1215">
            <v>2565</v>
          </cell>
          <cell r="V1215" t="str">
            <v>ผบE7107</v>
          </cell>
          <cell r="W1215">
            <v>2565</v>
          </cell>
          <cell r="X1215">
            <v>4</v>
          </cell>
          <cell r="Y1215">
            <v>10</v>
          </cell>
          <cell r="Z1215">
            <v>2565</v>
          </cell>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B1215">
            <v>4</v>
          </cell>
          <cell r="CC1215" t="str">
            <v>นุสบา</v>
          </cell>
          <cell r="CT1215">
            <v>243936</v>
          </cell>
        </row>
        <row r="1216">
          <cell r="B1216">
            <v>2701</v>
          </cell>
          <cell r="C1216">
            <v>1213</v>
          </cell>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S1216" t="str">
            <v>แขวงเชียงใหม่</v>
          </cell>
          <cell r="T1216" t="str">
            <v>ผบE59</v>
          </cell>
          <cell r="U1216">
            <v>2566</v>
          </cell>
          <cell r="V1216" t="str">
            <v>ผบE2403</v>
          </cell>
          <cell r="W1216">
            <v>2566</v>
          </cell>
          <cell r="X1216">
            <v>25</v>
          </cell>
          <cell r="Y1216">
            <v>4</v>
          </cell>
          <cell r="Z1216">
            <v>2566</v>
          </cell>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v>4</v>
          </cell>
          <cell r="BO1216">
            <v>6</v>
          </cell>
          <cell r="BP1216">
            <v>2567</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B1216">
            <v>5</v>
          </cell>
          <cell r="CC1216" t="str">
            <v>นุสบา</v>
          </cell>
          <cell r="CT1216">
            <v>243936</v>
          </cell>
        </row>
        <row r="1217">
          <cell r="B1217">
            <v>2702</v>
          </cell>
          <cell r="C1217">
            <v>1214</v>
          </cell>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S1217" t="str">
            <v>แขวงเชียงใหม่</v>
          </cell>
          <cell r="T1217" t="str">
            <v>ผบ574</v>
          </cell>
          <cell r="U1217">
            <v>2566</v>
          </cell>
          <cell r="V1217" t="str">
            <v>ผบ882</v>
          </cell>
          <cell r="W1217">
            <v>2566</v>
          </cell>
          <cell r="X1217">
            <v>8</v>
          </cell>
          <cell r="Y1217">
            <v>8</v>
          </cell>
          <cell r="Z1217">
            <v>2566</v>
          </cell>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v>4</v>
          </cell>
          <cell r="BO1217">
            <v>6</v>
          </cell>
          <cell r="BP1217">
            <v>2567</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B1217">
            <v>4</v>
          </cell>
          <cell r="CC1217" t="str">
            <v>นุสบา</v>
          </cell>
          <cell r="CT1217">
            <v>243936</v>
          </cell>
        </row>
        <row r="1218">
          <cell r="B1218">
            <v>2703</v>
          </cell>
          <cell r="C1218">
            <v>1215</v>
          </cell>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T1218">
            <v>243941</v>
          </cell>
        </row>
        <row r="1219">
          <cell r="B1219">
            <v>2704</v>
          </cell>
          <cell r="C1219">
            <v>1216</v>
          </cell>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C1219" t="str">
            <v>ปฏิยุทธ์</v>
          </cell>
          <cell r="CT1219">
            <v>243941</v>
          </cell>
        </row>
        <row r="1220">
          <cell r="B1220">
            <v>2706</v>
          </cell>
          <cell r="C1220">
            <v>1217</v>
          </cell>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C1220" t="str">
            <v>ปฏิยุทธ์</v>
          </cell>
          <cell r="CT1220">
            <v>243941</v>
          </cell>
        </row>
        <row r="1221">
          <cell r="B1221">
            <v>2707</v>
          </cell>
          <cell r="C1221">
            <v>1218</v>
          </cell>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C1221" t="str">
            <v>ปฏิยุทธ์</v>
          </cell>
          <cell r="CT1221">
            <v>243941</v>
          </cell>
        </row>
        <row r="1222">
          <cell r="B1222">
            <v>2708</v>
          </cell>
          <cell r="C1222">
            <v>1219</v>
          </cell>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C1222" t="str">
            <v>ปฏิยุทธ์</v>
          </cell>
          <cell r="CT1222">
            <v>243941</v>
          </cell>
        </row>
        <row r="1223">
          <cell r="B1223">
            <v>2709</v>
          </cell>
          <cell r="C1223">
            <v>1220</v>
          </cell>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C1223" t="str">
            <v>ปฏิยุทธ์</v>
          </cell>
          <cell r="CT1223">
            <v>243941</v>
          </cell>
        </row>
        <row r="1224">
          <cell r="B1224">
            <v>2710</v>
          </cell>
          <cell r="C1224">
            <v>1221</v>
          </cell>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C1224" t="str">
            <v>ปฏิยุทธ์</v>
          </cell>
          <cell r="CT1224">
            <v>243941</v>
          </cell>
        </row>
        <row r="1225">
          <cell r="B1225">
            <v>2711</v>
          </cell>
          <cell r="C1225">
            <v>1222</v>
          </cell>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C1225" t="str">
            <v>ปฏิยุทธ์</v>
          </cell>
          <cell r="CT1225">
            <v>243941</v>
          </cell>
        </row>
        <row r="1226">
          <cell r="B1226">
            <v>2712</v>
          </cell>
          <cell r="C1226">
            <v>1223</v>
          </cell>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C1226" t="str">
            <v>ปฏิยุทธ์</v>
          </cell>
          <cell r="CT1226">
            <v>243941</v>
          </cell>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S1227" t="str">
            <v>แขวงเชียงใหม่</v>
          </cell>
          <cell r="T1227" t="str">
            <v>ผบE3221</v>
          </cell>
          <cell r="U1227">
            <v>2567</v>
          </cell>
          <cell r="V1227" t="str">
            <v>ผบE5127</v>
          </cell>
          <cell r="W1227">
            <v>2567</v>
          </cell>
          <cell r="X1227">
            <v>10</v>
          </cell>
          <cell r="Y1227">
            <v>6</v>
          </cell>
          <cell r="Z1227">
            <v>2567</v>
          </cell>
          <cell r="BB1227" t="str">
            <v>สืบทรัพย์ 9/8/67 รายงาน 24/6/2567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C1227" t="str">
            <v>ปฏิยุทธ์</v>
          </cell>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S1228" t="str">
            <v>แขวงเชียงใหม่</v>
          </cell>
          <cell r="T1228" t="str">
            <v>ผบE3202</v>
          </cell>
          <cell r="U1228">
            <v>2567</v>
          </cell>
          <cell r="V1228" t="str">
            <v>ผบE5130</v>
          </cell>
          <cell r="W1228">
            <v>2567</v>
          </cell>
          <cell r="X1228">
            <v>10</v>
          </cell>
          <cell r="Y1228">
            <v>6</v>
          </cell>
          <cell r="Z1228">
            <v>2567</v>
          </cell>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C1228" t="str">
            <v>ปฏิยุทธ์</v>
          </cell>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S1229" t="str">
            <v>แขวงเชียงใหม่</v>
          </cell>
          <cell r="T1229" t="str">
            <v>ผบE3204</v>
          </cell>
          <cell r="U1229">
            <v>2567</v>
          </cell>
          <cell r="V1229" t="str">
            <v>ผบE5131</v>
          </cell>
          <cell r="W1229">
            <v>2567</v>
          </cell>
          <cell r="X1229">
            <v>10</v>
          </cell>
          <cell r="Y1229">
            <v>6</v>
          </cell>
          <cell r="Z1229">
            <v>2567</v>
          </cell>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v>23</v>
          </cell>
          <cell r="BO1229">
            <v>5</v>
          </cell>
          <cell r="BP1229">
            <v>2568</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B1229">
            <v>2</v>
          </cell>
          <cell r="CC1229" t="str">
            <v>นุสบา</v>
          </cell>
          <cell r="CT1229">
            <v>243936</v>
          </cell>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S1230" t="str">
            <v>จังหวัดฮอด</v>
          </cell>
          <cell r="T1230" t="str">
            <v>ผบE419</v>
          </cell>
          <cell r="U1230">
            <v>2565</v>
          </cell>
          <cell r="V1230" t="str">
            <v>ผบE545</v>
          </cell>
          <cell r="W1230">
            <v>2565</v>
          </cell>
          <cell r="X1230">
            <v>27</v>
          </cell>
          <cell r="Y1230">
            <v>7</v>
          </cell>
          <cell r="Z1230">
            <v>2565</v>
          </cell>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C1230" t="str">
            <v>ปฏิยุทธ์</v>
          </cell>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S1231" t="str">
            <v>จังหวัดฮอด</v>
          </cell>
          <cell r="T1231" t="str">
            <v>ผบE436</v>
          </cell>
          <cell r="U1231">
            <v>2565</v>
          </cell>
          <cell r="V1231" t="str">
            <v>ผบE555</v>
          </cell>
          <cell r="W1231">
            <v>2565</v>
          </cell>
          <cell r="AA1231">
            <v>27</v>
          </cell>
          <cell r="AB1231">
            <v>7</v>
          </cell>
          <cell r="AC1231">
            <v>2565</v>
          </cell>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C1231" t="str">
            <v>ปฏิยุทธ์</v>
          </cell>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S1232" t="str">
            <v>จังหวัดฮอด</v>
          </cell>
          <cell r="T1232" t="str">
            <v>ผบE435</v>
          </cell>
          <cell r="U1232">
            <v>2565</v>
          </cell>
          <cell r="V1232" t="str">
            <v>ผบE554</v>
          </cell>
          <cell r="W1232">
            <v>2565</v>
          </cell>
          <cell r="AA1232">
            <v>27</v>
          </cell>
          <cell r="AB1232">
            <v>7</v>
          </cell>
          <cell r="AC1232">
            <v>2565</v>
          </cell>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C1232" t="str">
            <v>ปฏิยุทธ์</v>
          </cell>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ผบE286</v>
          </cell>
          <cell r="U1233">
            <v>2567</v>
          </cell>
          <cell r="V1233" t="str">
            <v>ผบE509</v>
          </cell>
          <cell r="W1233">
            <v>2567</v>
          </cell>
          <cell r="AA1233">
            <v>28</v>
          </cell>
          <cell r="AB1233">
            <v>5</v>
          </cell>
          <cell r="AC1233">
            <v>2567</v>
          </cell>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C1233" t="str">
            <v>ปฏิยุทธ์</v>
          </cell>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ผบE278</v>
          </cell>
          <cell r="U1234">
            <v>2567</v>
          </cell>
          <cell r="V1234" t="str">
            <v>ผบE506</v>
          </cell>
          <cell r="W1234">
            <v>2567</v>
          </cell>
          <cell r="AA1234">
            <v>28</v>
          </cell>
          <cell r="AB1234">
            <v>5</v>
          </cell>
          <cell r="AC1234">
            <v>2567</v>
          </cell>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S1235" t="str">
            <v>จังหวัดฮอด</v>
          </cell>
          <cell r="T1235" t="str">
            <v>ผบE284</v>
          </cell>
          <cell r="U1235">
            <v>2567</v>
          </cell>
          <cell r="V1235" t="str">
            <v>ผบE507</v>
          </cell>
          <cell r="W1235">
            <v>2567</v>
          </cell>
          <cell r="AA1235">
            <v>28</v>
          </cell>
          <cell r="AB1235">
            <v>5</v>
          </cell>
          <cell r="AC1235">
            <v>2567</v>
          </cell>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C1235" t="str">
            <v>ปฏิยุทธ์</v>
          </cell>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AA1236">
            <v>28</v>
          </cell>
          <cell r="AB1236">
            <v>5</v>
          </cell>
          <cell r="AC1236">
            <v>2567</v>
          </cell>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C1236" t="str">
            <v>ปฏิยุทธ์</v>
          </cell>
          <cell r="CT1236">
            <v>243941</v>
          </cell>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L1237" t="str">
            <v>เชียงใหม่</v>
          </cell>
          <cell r="M1237" t="str">
            <v>เชียงใหม่</v>
          </cell>
          <cell r="N1237">
            <v>8</v>
          </cell>
          <cell r="O1237" t="str">
            <v>ธนาคารประชาชน</v>
          </cell>
          <cell r="S1237" t="str">
            <v>จังหวัดฮอด</v>
          </cell>
          <cell r="T1237" t="str">
            <v>ผบE47</v>
          </cell>
          <cell r="U1237">
            <v>2566</v>
          </cell>
          <cell r="V1237" t="str">
            <v>ผบE308</v>
          </cell>
          <cell r="W1237">
            <v>2566</v>
          </cell>
          <cell r="AA1237">
            <v>18</v>
          </cell>
          <cell r="AB1237">
            <v>4</v>
          </cell>
          <cell r="AC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C1237" t="str">
            <v>วชิราภรณ์</v>
          </cell>
          <cell r="CT1237">
            <v>243902</v>
          </cell>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S1238" t="str">
            <v>แขวงเชียงใหม่</v>
          </cell>
          <cell r="T1238" t="str">
            <v>ผบE8961</v>
          </cell>
          <cell r="U1238">
            <v>2566</v>
          </cell>
          <cell r="V1238" t="str">
            <v>ผบE11110</v>
          </cell>
          <cell r="W1238">
            <v>2566</v>
          </cell>
          <cell r="X1238">
            <v>14</v>
          </cell>
          <cell r="Y1238">
            <v>11</v>
          </cell>
          <cell r="Z1238">
            <v>2566</v>
          </cell>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C1238" t="str">
            <v>วชิราภรณ์</v>
          </cell>
          <cell r="CT1238">
            <v>243902</v>
          </cell>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S1239" t="str">
            <v>จังหวัดฝาง</v>
          </cell>
          <cell r="T1239" t="str">
            <v>ผบE361</v>
          </cell>
          <cell r="U1239">
            <v>2559</v>
          </cell>
          <cell r="V1239" t="str">
            <v>ผบE483</v>
          </cell>
          <cell r="W1239">
            <v>2559</v>
          </cell>
          <cell r="AA1239">
            <v>11</v>
          </cell>
          <cell r="AB1239">
            <v>7</v>
          </cell>
          <cell r="AC1239">
            <v>2559</v>
          </cell>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B1239">
            <v>7</v>
          </cell>
          <cell r="CC1239" t="str">
            <v>นุสบา</v>
          </cell>
          <cell r="CT1239">
            <v>243936</v>
          </cell>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L1240" t="str">
            <v>บิ๊กซี หางดง</v>
          </cell>
          <cell r="M1240" t="str">
            <v>เชียงใหม่ 3</v>
          </cell>
          <cell r="N1240">
            <v>8</v>
          </cell>
          <cell r="S1240" t="str">
            <v>แขวงเชียงใหม่</v>
          </cell>
          <cell r="T1240" t="str">
            <v>ผบE3208</v>
          </cell>
          <cell r="U1240">
            <v>2567</v>
          </cell>
          <cell r="V1240" t="str">
            <v>ผบE5124</v>
          </cell>
          <cell r="W1240">
            <v>2567</v>
          </cell>
          <cell r="AA1240">
            <v>10</v>
          </cell>
          <cell r="AB1240">
            <v>6</v>
          </cell>
          <cell r="AC1240">
            <v>2567</v>
          </cell>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C1240" t="str">
            <v>ปฏิยุทธ์</v>
          </cell>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ผบ.2453</v>
          </cell>
          <cell r="U1241">
            <v>2559</v>
          </cell>
          <cell r="V1241" t="str">
            <v>ผบ.3740</v>
          </cell>
          <cell r="W1241">
            <v>2559</v>
          </cell>
          <cell r="AA1241">
            <v>31</v>
          </cell>
          <cell r="AB1241">
            <v>7</v>
          </cell>
          <cell r="AC1241">
            <v>2559</v>
          </cell>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C1241" t="str">
            <v>วชิราภรณ์</v>
          </cell>
          <cell r="CT1241">
            <v>243902</v>
          </cell>
          <cell r="CU1241">
            <v>244061</v>
          </cell>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ผบ.2028</v>
          </cell>
          <cell r="U1242">
            <v>2560</v>
          </cell>
          <cell r="V1242" t="str">
            <v>ผบ.9243</v>
          </cell>
          <cell r="W1242">
            <v>2560</v>
          </cell>
          <cell r="AA1242">
            <v>27</v>
          </cell>
          <cell r="AB1242">
            <v>9</v>
          </cell>
          <cell r="AC1242">
            <v>2560</v>
          </cell>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C1242" t="str">
            <v>วชิราภรณ์</v>
          </cell>
          <cell r="CT1242">
            <v>243902</v>
          </cell>
          <cell r="CU1242">
            <v>244061</v>
          </cell>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ผบ.6795</v>
          </cell>
          <cell r="U1243">
            <v>2563</v>
          </cell>
          <cell r="V1243" t="str">
            <v>ผบ.2551</v>
          </cell>
          <cell r="W1243">
            <v>2564</v>
          </cell>
          <cell r="X1243">
            <v>15</v>
          </cell>
          <cell r="Y1243">
            <v>11</v>
          </cell>
          <cell r="Z1243">
            <v>2564</v>
          </cell>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C1243" t="str">
            <v>วชิราภรณ์</v>
          </cell>
          <cell r="CT1243">
            <v>243902</v>
          </cell>
          <cell r="CU1243">
            <v>244061</v>
          </cell>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ผบ.183</v>
          </cell>
          <cell r="U1244">
            <v>2559</v>
          </cell>
          <cell r="V1244" t="str">
            <v>ผบ.2291</v>
          </cell>
          <cell r="W1244">
            <v>2559</v>
          </cell>
          <cell r="X1244">
            <v>19</v>
          </cell>
          <cell r="Y1244">
            <v>4</v>
          </cell>
          <cell r="Z1244">
            <v>2559</v>
          </cell>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C1244" t="str">
            <v>วชิราภรณ์</v>
          </cell>
          <cell r="CT1244">
            <v>243902</v>
          </cell>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ผบ.11278</v>
          </cell>
          <cell r="U1245">
            <v>2559</v>
          </cell>
          <cell r="V1245" t="str">
            <v>ผบ.89</v>
          </cell>
          <cell r="W1245">
            <v>2560</v>
          </cell>
          <cell r="X1245">
            <v>17</v>
          </cell>
          <cell r="Y1245">
            <v>1</v>
          </cell>
          <cell r="Z1245">
            <v>2560</v>
          </cell>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C1245" t="str">
            <v>วชิราภรณ์</v>
          </cell>
          <cell r="CT1245">
            <v>243902</v>
          </cell>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ผบ.2576</v>
          </cell>
          <cell r="U1246">
            <v>2560</v>
          </cell>
          <cell r="V1246" t="str">
            <v>ผบ.4114</v>
          </cell>
          <cell r="W1246">
            <v>2560</v>
          </cell>
          <cell r="X1246">
            <v>4</v>
          </cell>
          <cell r="Y1246">
            <v>7</v>
          </cell>
          <cell r="Z1246">
            <v>2560</v>
          </cell>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C1246" t="str">
            <v>วชิราภรณ์</v>
          </cell>
          <cell r="CT1246">
            <v>243902</v>
          </cell>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ผบ.14769</v>
          </cell>
          <cell r="U1247">
            <v>2562</v>
          </cell>
          <cell r="V1247" t="str">
            <v>ผบ.2889</v>
          </cell>
          <cell r="W1247">
            <v>2563</v>
          </cell>
          <cell r="AA1247">
            <v>25</v>
          </cell>
          <cell r="AB1247">
            <v>2</v>
          </cell>
          <cell r="AC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T1247">
            <v>243902</v>
          </cell>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S1248" t="str">
            <v>จังหวัดลำพูน</v>
          </cell>
          <cell r="T1248" t="str">
            <v>ผบ.1248</v>
          </cell>
          <cell r="U1248">
            <v>2563</v>
          </cell>
          <cell r="V1248" t="str">
            <v>ผบ.1915</v>
          </cell>
          <cell r="W1248">
            <v>2563</v>
          </cell>
          <cell r="X1248">
            <v>17</v>
          </cell>
          <cell r="Y1248">
            <v>8</v>
          </cell>
          <cell r="Z1248">
            <v>2563</v>
          </cell>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C1248" t="str">
            <v>วชิราภรณ์</v>
          </cell>
          <cell r="CT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B1251">
            <v>2</v>
          </cell>
          <cell r="CC1251" t="str">
            <v>นุสบา</v>
          </cell>
        </row>
        <row r="1252">
          <cell r="B1252">
            <v>2742</v>
          </cell>
          <cell r="C1252">
            <v>1882</v>
          </cell>
          <cell r="G1252">
            <v>800098194239</v>
          </cell>
          <cell r="H1252" t="str">
            <v>นางสาว</v>
          </cell>
          <cell r="I1252" t="str">
            <v>สุภาภรณ์</v>
          </cell>
          <cell r="J1252" t="str">
            <v>พันหาญ</v>
          </cell>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AA1252">
            <v>28</v>
          </cell>
          <cell r="AB1252">
            <v>6</v>
          </cell>
          <cell r="AC1252">
            <v>2566</v>
          </cell>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C1252" t="str">
            <v>วชิราภรณ์</v>
          </cell>
          <cell r="CT1252">
            <v>243910</v>
          </cell>
          <cell r="CU1252">
            <v>244061</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B1257">
            <v>3</v>
          </cell>
          <cell r="CC1257" t="str">
            <v>นุสบา</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CT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B1263" t="str">
            <v>รายงานผล 16/12/2567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C1271" t="str">
            <v>ปฏิยุทธ์</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C1275" t="str">
            <v>ปฏิยุทธ์</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C1276" t="str">
            <v>ปฏิยุทธ์</v>
          </cell>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C1278" t="str">
            <v>ปฏิยุทธ์</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C1281" t="str">
            <v>ปฏิยุทธ์</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C1282" t="str">
            <v>ปฏิยุทธ์</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C1283" t="str">
            <v>ปฏิยุทธ์</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C1286" t="str">
            <v>ปฏิยุทธ์</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C1288" t="str">
            <v>ปฏิยุทธ์</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Q1289">
            <v>55082.94</v>
          </cell>
          <cell r="R1289">
            <v>11617.16</v>
          </cell>
          <cell r="S1289" t="str">
            <v>แขวงเชียงดาว</v>
          </cell>
          <cell r="T1289" t="str">
            <v>ผบE23</v>
          </cell>
          <cell r="U1289">
            <v>2563</v>
          </cell>
          <cell r="V1289" t="str">
            <v>ผบE49</v>
          </cell>
          <cell r="W1289">
            <v>2563</v>
          </cell>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C1290" t="str">
            <v>ปฏิยุทธ์</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ผบ.6045</v>
          </cell>
          <cell r="W1293">
            <v>2561</v>
          </cell>
          <cell r="AA1293">
            <v>10</v>
          </cell>
          <cell r="AB1293">
            <v>7</v>
          </cell>
          <cell r="AC1293">
            <v>2561</v>
          </cell>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สืบทรัพย์//รายงานผลสืบทรัพย์ 31/1/2568</v>
          </cell>
          <cell r="BC1294">
            <v>600</v>
          </cell>
          <cell r="BD1294">
            <v>11</v>
          </cell>
          <cell r="BE1294">
            <v>6</v>
          </cell>
          <cell r="BF1294">
            <v>2568</v>
          </cell>
          <cell r="BG1294">
            <v>0</v>
          </cell>
          <cell r="BH1294" t="str">
            <v>-</v>
          </cell>
          <cell r="BI1294" t="str">
            <v>-</v>
          </cell>
          <cell r="BJ1294" t="str">
            <v>-</v>
          </cell>
          <cell r="BK1294">
            <v>0</v>
          </cell>
          <cell r="BL1294">
            <v>170</v>
          </cell>
          <cell r="BM1294">
            <v>0</v>
          </cell>
          <cell r="BN1294" t="str">
            <v/>
          </cell>
          <cell r="BO1294" t="str">
            <v/>
          </cell>
          <cell r="BP1294" t="str">
            <v/>
          </cell>
          <cell r="BQ1294" t="str">
            <v>-</v>
          </cell>
          <cell r="BR1294" t="str">
            <v>-</v>
          </cell>
          <cell r="BS1294" t="str">
            <v>-</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C1294" t="str">
            <v>วชิราภรณ์</v>
          </cell>
          <cell r="CT1294">
            <v>244029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สืบทรัพย์//รายงานผลสืบทรัพย์ 13/2/2568</v>
          </cell>
          <cell r="BC1295">
            <v>1200</v>
          </cell>
          <cell r="BD1295">
            <v>11</v>
          </cell>
          <cell r="BE1295">
            <v>6</v>
          </cell>
          <cell r="BF1295">
            <v>2568</v>
          </cell>
          <cell r="BG1295">
            <v>0</v>
          </cell>
          <cell r="BH1295" t="str">
            <v>-</v>
          </cell>
          <cell r="BI1295" t="str">
            <v>-</v>
          </cell>
          <cell r="BJ1295" t="str">
            <v>-</v>
          </cell>
          <cell r="BK1295">
            <v>0</v>
          </cell>
          <cell r="BL1295">
            <v>1110</v>
          </cell>
          <cell r="BM1295">
            <v>0</v>
          </cell>
          <cell r="BN1295" t="str">
            <v/>
          </cell>
          <cell r="BO1295" t="str">
            <v/>
          </cell>
          <cell r="BP1295" t="str">
            <v/>
          </cell>
          <cell r="BQ1295" t="str">
            <v>-</v>
          </cell>
          <cell r="BR1295" t="str">
            <v>-</v>
          </cell>
          <cell r="BS1295" t="str">
            <v>-</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C1295" t="str">
            <v>วชิราภรณ์</v>
          </cell>
          <cell r="CT1295">
            <v>244029</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สืบทรัพย์//รายงานผลสืบทรัพย์ 13/2/2568</v>
          </cell>
          <cell r="BC1296">
            <v>600</v>
          </cell>
          <cell r="BD1296">
            <v>11</v>
          </cell>
          <cell r="BE1296">
            <v>6</v>
          </cell>
          <cell r="BF1296">
            <v>2568</v>
          </cell>
          <cell r="BG1296">
            <v>0</v>
          </cell>
          <cell r="BH1296" t="str">
            <v>-</v>
          </cell>
          <cell r="BI1296" t="str">
            <v>-</v>
          </cell>
          <cell r="BJ1296" t="str">
            <v>-</v>
          </cell>
          <cell r="BK1296">
            <v>0</v>
          </cell>
          <cell r="BL1296">
            <v>395</v>
          </cell>
          <cell r="BM1296">
            <v>0</v>
          </cell>
          <cell r="BN1296" t="str">
            <v/>
          </cell>
          <cell r="BO1296" t="str">
            <v/>
          </cell>
          <cell r="BP1296" t="str">
            <v/>
          </cell>
          <cell r="BQ1296" t="str">
            <v>-</v>
          </cell>
          <cell r="BR1296" t="str">
            <v>-</v>
          </cell>
          <cell r="BS1296" t="str">
            <v>-</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C1296" t="str">
            <v>วชิราภรณ์</v>
          </cell>
          <cell r="CT1296">
            <v>244029</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C1297" t="str">
            <v>วชิราภรณ์</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สืบทรัพย์(ค้ำวน 2792)//รายงานผลสืบทรัพย์ 13/2/2568</v>
          </cell>
          <cell r="BC1298">
            <v>1200</v>
          </cell>
          <cell r="BD1298">
            <v>11</v>
          </cell>
          <cell r="BE1298">
            <v>6</v>
          </cell>
          <cell r="BF1298">
            <v>2568</v>
          </cell>
          <cell r="BG1298">
            <v>0</v>
          </cell>
          <cell r="BH1298" t="str">
            <v>-</v>
          </cell>
          <cell r="BI1298" t="str">
            <v>-</v>
          </cell>
          <cell r="BJ1298" t="str">
            <v>-</v>
          </cell>
          <cell r="BK1298">
            <v>0</v>
          </cell>
          <cell r="BL1298">
            <v>565</v>
          </cell>
          <cell r="BM1298">
            <v>0</v>
          </cell>
          <cell r="BN1298" t="str">
            <v/>
          </cell>
          <cell r="BO1298" t="str">
            <v/>
          </cell>
          <cell r="BP1298" t="str">
            <v/>
          </cell>
          <cell r="BQ1298" t="str">
            <v>-</v>
          </cell>
          <cell r="BR1298" t="str">
            <v>-</v>
          </cell>
          <cell r="BS1298" t="str">
            <v>-</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C1298" t="str">
            <v>วชิราภรณ์</v>
          </cell>
          <cell r="CT1298">
            <v>244029</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สืบทรัพย์//รายงานผลสืบทรัพย์ 5/2/2568</v>
          </cell>
          <cell r="BC1299">
            <v>1200</v>
          </cell>
          <cell r="BD1299">
            <v>11</v>
          </cell>
          <cell r="BE1299">
            <v>6</v>
          </cell>
          <cell r="BF1299">
            <v>2568</v>
          </cell>
          <cell r="BG1299">
            <v>0</v>
          </cell>
          <cell r="BH1299" t="str">
            <v>-</v>
          </cell>
          <cell r="BI1299" t="str">
            <v>-</v>
          </cell>
          <cell r="BJ1299" t="str">
            <v>-</v>
          </cell>
          <cell r="BK1299">
            <v>0</v>
          </cell>
          <cell r="BL1299">
            <v>1005</v>
          </cell>
          <cell r="BM1299">
            <v>0</v>
          </cell>
          <cell r="BN1299" t="str">
            <v/>
          </cell>
          <cell r="BO1299" t="str">
            <v/>
          </cell>
          <cell r="BP1299" t="str">
            <v/>
          </cell>
          <cell r="BQ1299" t="str">
            <v>-</v>
          </cell>
          <cell r="BR1299" t="str">
            <v>-</v>
          </cell>
          <cell r="BS1299" t="str">
            <v>-</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C1299" t="str">
            <v>วชิราภรณ์</v>
          </cell>
          <cell r="CT1299">
            <v>244029</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สืบทรัพย์//รายงานผลสืบทรัพย์ 5/2/2568</v>
          </cell>
          <cell r="BC1300">
            <v>900</v>
          </cell>
          <cell r="BD1300">
            <v>11</v>
          </cell>
          <cell r="BE1300">
            <v>6</v>
          </cell>
          <cell r="BF1300">
            <v>2568</v>
          </cell>
          <cell r="BG1300">
            <v>0</v>
          </cell>
          <cell r="BH1300" t="str">
            <v>-</v>
          </cell>
          <cell r="BI1300" t="str">
            <v>-</v>
          </cell>
          <cell r="BJ1300" t="str">
            <v>-</v>
          </cell>
          <cell r="BK1300">
            <v>0</v>
          </cell>
          <cell r="BL1300">
            <v>450</v>
          </cell>
          <cell r="BM1300">
            <v>0</v>
          </cell>
          <cell r="BN1300" t="str">
            <v/>
          </cell>
          <cell r="BO1300" t="str">
            <v/>
          </cell>
          <cell r="BP1300" t="str">
            <v/>
          </cell>
          <cell r="BQ1300" t="str">
            <v>-</v>
          </cell>
          <cell r="BR1300" t="str">
            <v>-</v>
          </cell>
          <cell r="BS1300" t="str">
            <v>-</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C1300" t="str">
            <v>วชิราภรณ์</v>
          </cell>
          <cell r="CT1300">
            <v>244029</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สืบทรัพย์//รายงานผลสืบทรัพย์ 5/2/2568</v>
          </cell>
          <cell r="BC1301">
            <v>1500</v>
          </cell>
          <cell r="BD1301">
            <v>11</v>
          </cell>
          <cell r="BE1301">
            <v>6</v>
          </cell>
          <cell r="BF1301">
            <v>2568</v>
          </cell>
          <cell r="BG1301">
            <v>0</v>
          </cell>
          <cell r="BH1301" t="str">
            <v>-</v>
          </cell>
          <cell r="BI1301" t="str">
            <v>-</v>
          </cell>
          <cell r="BJ1301" t="str">
            <v>-</v>
          </cell>
          <cell r="BK1301">
            <v>0</v>
          </cell>
          <cell r="BL1301">
            <v>1065</v>
          </cell>
          <cell r="BM1301">
            <v>0</v>
          </cell>
          <cell r="BN1301" t="str">
            <v/>
          </cell>
          <cell r="BO1301" t="str">
            <v/>
          </cell>
          <cell r="BP1301" t="str">
            <v/>
          </cell>
          <cell r="BQ1301" t="str">
            <v>-</v>
          </cell>
          <cell r="BR1301" t="str">
            <v>-</v>
          </cell>
          <cell r="BS1301" t="str">
            <v>-</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C1301" t="str">
            <v>วชิราภรณ์</v>
          </cell>
          <cell r="CT1301">
            <v>244029</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B1302" t="str">
            <v>//รายงานผลสืบทรัพย์ 5/2/2568</v>
          </cell>
          <cell r="BC1302">
            <v>1800</v>
          </cell>
          <cell r="BD1302">
            <v>11</v>
          </cell>
          <cell r="BE1302">
            <v>6</v>
          </cell>
          <cell r="BF1302">
            <v>2568</v>
          </cell>
          <cell r="BG1302">
            <v>0</v>
          </cell>
          <cell r="BH1302" t="str">
            <v>-</v>
          </cell>
          <cell r="BI1302" t="str">
            <v>-</v>
          </cell>
          <cell r="BJ1302" t="str">
            <v>-</v>
          </cell>
          <cell r="BK1302">
            <v>0</v>
          </cell>
          <cell r="BL1302">
            <v>910</v>
          </cell>
          <cell r="BM1302">
            <v>0</v>
          </cell>
          <cell r="BN1302" t="str">
            <v/>
          </cell>
          <cell r="BO1302" t="str">
            <v/>
          </cell>
          <cell r="BP1302" t="str">
            <v/>
          </cell>
          <cell r="BQ1302" t="str">
            <v>-</v>
          </cell>
          <cell r="BR1302" t="str">
            <v>-</v>
          </cell>
          <cell r="BS1302" t="str">
            <v>-</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C1302" t="str">
            <v>วชิราภรณ์</v>
          </cell>
          <cell r="CT1302">
            <v>244029</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B1303" t="str">
            <v>รายงานผลสืบทรัพย์ 25/2/2568</v>
          </cell>
          <cell r="BC1303">
            <v>900</v>
          </cell>
          <cell r="BD1303">
            <v>11</v>
          </cell>
          <cell r="BE1303">
            <v>6</v>
          </cell>
          <cell r="BF1303">
            <v>2568</v>
          </cell>
          <cell r="BG1303">
            <v>0</v>
          </cell>
          <cell r="BH1303" t="str">
            <v>-</v>
          </cell>
          <cell r="BI1303" t="str">
            <v>-</v>
          </cell>
          <cell r="BJ1303" t="str">
            <v>-</v>
          </cell>
          <cell r="BK1303">
            <v>0</v>
          </cell>
          <cell r="BL1303">
            <v>520</v>
          </cell>
          <cell r="BM1303">
            <v>0</v>
          </cell>
          <cell r="BN1303" t="str">
            <v/>
          </cell>
          <cell r="BO1303" t="str">
            <v/>
          </cell>
          <cell r="BP1303" t="str">
            <v/>
          </cell>
          <cell r="BQ1303" t="str">
            <v>-</v>
          </cell>
          <cell r="BR1303" t="str">
            <v>-</v>
          </cell>
          <cell r="BS1303" t="str">
            <v>-</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C1303" t="str">
            <v>วชิราภรณ์</v>
          </cell>
          <cell r="CV1303">
            <v>244039</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B1304" t="str">
            <v>//รายงานผลสืบทรัพย์ 13/2/2568</v>
          </cell>
          <cell r="BC1304">
            <v>1200</v>
          </cell>
          <cell r="BD1304">
            <v>11</v>
          </cell>
          <cell r="BE1304">
            <v>6</v>
          </cell>
          <cell r="BF1304">
            <v>2568</v>
          </cell>
          <cell r="BG1304">
            <v>0</v>
          </cell>
          <cell r="BH1304" t="str">
            <v>-</v>
          </cell>
          <cell r="BI1304" t="str">
            <v>-</v>
          </cell>
          <cell r="BJ1304" t="str">
            <v>-</v>
          </cell>
          <cell r="BK1304">
            <v>0</v>
          </cell>
          <cell r="BL1304">
            <v>960</v>
          </cell>
          <cell r="BM1304">
            <v>0</v>
          </cell>
          <cell r="BN1304" t="str">
            <v/>
          </cell>
          <cell r="BO1304" t="str">
            <v/>
          </cell>
          <cell r="BP1304" t="str">
            <v/>
          </cell>
          <cell r="BQ1304" t="str">
            <v>-</v>
          </cell>
          <cell r="BR1304" t="str">
            <v>-</v>
          </cell>
          <cell r="BS1304" t="str">
            <v>-</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C1304" t="str">
            <v>วชิราภรณ์</v>
          </cell>
          <cell r="CT1304">
            <v>244029</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B1305" t="str">
            <v>รายงานผลสืบทรัพย์ 31/1/2568</v>
          </cell>
          <cell r="BC1305">
            <v>1200</v>
          </cell>
          <cell r="BD1305">
            <v>11</v>
          </cell>
          <cell r="BE1305">
            <v>6</v>
          </cell>
          <cell r="BF1305">
            <v>2568</v>
          </cell>
          <cell r="BG1305">
            <v>0</v>
          </cell>
          <cell r="BH1305" t="str">
            <v>-</v>
          </cell>
          <cell r="BI1305" t="str">
            <v>-</v>
          </cell>
          <cell r="BJ1305" t="str">
            <v>-</v>
          </cell>
          <cell r="BK1305">
            <v>0</v>
          </cell>
          <cell r="BL1305">
            <v>525</v>
          </cell>
          <cell r="BM1305">
            <v>0</v>
          </cell>
          <cell r="BN1305" t="str">
            <v/>
          </cell>
          <cell r="BO1305" t="str">
            <v/>
          </cell>
          <cell r="BP1305" t="str">
            <v/>
          </cell>
          <cell r="BQ1305" t="str">
            <v>-</v>
          </cell>
          <cell r="BR1305" t="str">
            <v>-</v>
          </cell>
          <cell r="BS1305" t="str">
            <v>-</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C1305" t="str">
            <v>วชิราภรณ์</v>
          </cell>
          <cell r="CT1305">
            <v>244029</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B1306" t="str">
            <v>//รายงานผลสืบทรัพย์ 13/2/2568</v>
          </cell>
          <cell r="BC1306">
            <v>600</v>
          </cell>
          <cell r="BD1306">
            <v>11</v>
          </cell>
          <cell r="BE1306">
            <v>6</v>
          </cell>
          <cell r="BF1306">
            <v>2568</v>
          </cell>
          <cell r="BG1306">
            <v>0</v>
          </cell>
          <cell r="BH1306" t="str">
            <v>-</v>
          </cell>
          <cell r="BI1306" t="str">
            <v>-</v>
          </cell>
          <cell r="BJ1306" t="str">
            <v>-</v>
          </cell>
          <cell r="BK1306">
            <v>0</v>
          </cell>
          <cell r="BL1306">
            <v>800</v>
          </cell>
          <cell r="BM1306">
            <v>0</v>
          </cell>
          <cell r="BN1306" t="str">
            <v/>
          </cell>
          <cell r="BO1306" t="str">
            <v/>
          </cell>
          <cell r="BP1306" t="str">
            <v/>
          </cell>
          <cell r="BQ1306" t="str">
            <v>-</v>
          </cell>
          <cell r="BR1306" t="str">
            <v>-</v>
          </cell>
          <cell r="BS1306" t="str">
            <v>-</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C1306" t="str">
            <v>วชิราภรณ์</v>
          </cell>
          <cell r="CT1306">
            <v>244029</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385</v>
          </cell>
          <cell r="BM1307">
            <v>0</v>
          </cell>
          <cell r="BN1307" t="str">
            <v/>
          </cell>
          <cell r="BO1307" t="str">
            <v/>
          </cell>
          <cell r="BP1307" t="str">
            <v/>
          </cell>
          <cell r="BQ1307" t="str">
            <v>-</v>
          </cell>
          <cell r="BR1307" t="str">
            <v>-</v>
          </cell>
          <cell r="BS1307" t="str">
            <v>-</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C1307" t="str">
            <v>วชิราภรณ์</v>
          </cell>
          <cell r="CT1307">
            <v>244029</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B1308" t="str">
            <v>รายงานผลสืบทรัพย์ 31/1/2568</v>
          </cell>
          <cell r="BC1308">
            <v>900</v>
          </cell>
          <cell r="BD1308">
            <v>11</v>
          </cell>
          <cell r="BE1308">
            <v>6</v>
          </cell>
          <cell r="BF1308">
            <v>2568</v>
          </cell>
          <cell r="BG1308">
            <v>0</v>
          </cell>
          <cell r="BH1308" t="str">
            <v>-</v>
          </cell>
          <cell r="BI1308" t="str">
            <v>-</v>
          </cell>
          <cell r="BJ1308" t="str">
            <v>-</v>
          </cell>
          <cell r="BK1308">
            <v>0</v>
          </cell>
          <cell r="BL1308">
            <v>345</v>
          </cell>
          <cell r="BM1308">
            <v>0</v>
          </cell>
          <cell r="BN1308" t="str">
            <v/>
          </cell>
          <cell r="BO1308" t="str">
            <v/>
          </cell>
          <cell r="BP1308" t="str">
            <v/>
          </cell>
          <cell r="BQ1308" t="str">
            <v>-</v>
          </cell>
          <cell r="BR1308" t="str">
            <v>-</v>
          </cell>
          <cell r="BS1308" t="str">
            <v>-</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C1308" t="str">
            <v>วชิราภรณ์</v>
          </cell>
          <cell r="CT1308">
            <v>244029</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B1310" t="str">
            <v>//รายงานผลสืบทรัพย์ 13/2/2568</v>
          </cell>
          <cell r="BC1310">
            <v>900</v>
          </cell>
          <cell r="BD1310">
            <v>11</v>
          </cell>
          <cell r="BE1310">
            <v>6</v>
          </cell>
          <cell r="BF1310">
            <v>2568</v>
          </cell>
          <cell r="BG1310">
            <v>0</v>
          </cell>
          <cell r="BH1310" t="str">
            <v>-</v>
          </cell>
          <cell r="BI1310" t="str">
            <v>-</v>
          </cell>
          <cell r="BJ1310" t="str">
            <v>-</v>
          </cell>
          <cell r="BK1310">
            <v>0</v>
          </cell>
          <cell r="BL1310">
            <v>530</v>
          </cell>
          <cell r="BM1310">
            <v>0</v>
          </cell>
          <cell r="BN1310" t="str">
            <v/>
          </cell>
          <cell r="BO1310" t="str">
            <v/>
          </cell>
          <cell r="BP1310" t="str">
            <v/>
          </cell>
          <cell r="BQ1310" t="str">
            <v>-</v>
          </cell>
          <cell r="BR1310" t="str">
            <v>-</v>
          </cell>
          <cell r="BS1310" t="str">
            <v>-</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C1310" t="str">
            <v>วชิราภรณ์</v>
          </cell>
          <cell r="CT1310">
            <v>244029</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C1311" t="str">
            <v>วชิราภรณ์</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B1312" t="str">
            <v>//รายงานผลสืบทรัพย์ 13/2/2568//ค้ำวน 2806</v>
          </cell>
          <cell r="BC1312">
            <v>1200</v>
          </cell>
          <cell r="BD1312">
            <v>11</v>
          </cell>
          <cell r="BE1312">
            <v>6</v>
          </cell>
          <cell r="BF1312">
            <v>2568</v>
          </cell>
          <cell r="BG1312">
            <v>0</v>
          </cell>
          <cell r="BH1312" t="str">
            <v>-</v>
          </cell>
          <cell r="BI1312" t="str">
            <v>-</v>
          </cell>
          <cell r="BJ1312" t="str">
            <v>-</v>
          </cell>
          <cell r="BK1312">
            <v>0</v>
          </cell>
          <cell r="BL1312">
            <v>1235</v>
          </cell>
          <cell r="BM1312">
            <v>0</v>
          </cell>
          <cell r="BN1312" t="str">
            <v/>
          </cell>
          <cell r="BO1312" t="str">
            <v/>
          </cell>
          <cell r="BP1312" t="str">
            <v/>
          </cell>
          <cell r="BQ1312" t="str">
            <v>-</v>
          </cell>
          <cell r="BR1312" t="str">
            <v>-</v>
          </cell>
          <cell r="BS1312" t="str">
            <v>-</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C1312" t="str">
            <v>วชิราภรณ์</v>
          </cell>
          <cell r="CT1312">
            <v>244029</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B1313" t="str">
            <v>//รายงานผลสืบทรัพย์ 13/2/2568</v>
          </cell>
          <cell r="BC1313">
            <v>1500</v>
          </cell>
          <cell r="BD1313">
            <v>11</v>
          </cell>
          <cell r="BE1313">
            <v>6</v>
          </cell>
          <cell r="BF1313">
            <v>2568</v>
          </cell>
          <cell r="BG1313">
            <v>0</v>
          </cell>
          <cell r="BH1313" t="str">
            <v>-</v>
          </cell>
          <cell r="BI1313" t="str">
            <v>-</v>
          </cell>
          <cell r="BJ1313" t="str">
            <v>-</v>
          </cell>
          <cell r="BK1313">
            <v>0</v>
          </cell>
          <cell r="BL1313">
            <v>715</v>
          </cell>
          <cell r="BM1313">
            <v>0</v>
          </cell>
          <cell r="BN1313" t="str">
            <v/>
          </cell>
          <cell r="BO1313" t="str">
            <v/>
          </cell>
          <cell r="BP1313" t="str">
            <v/>
          </cell>
          <cell r="BQ1313" t="str">
            <v>-</v>
          </cell>
          <cell r="BR1313" t="str">
            <v>-</v>
          </cell>
          <cell r="BS1313" t="str">
            <v>-</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C1313" t="str">
            <v>วชิราภรณ์</v>
          </cell>
          <cell r="CT1313">
            <v>244029</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B1314" t="str">
            <v>//รายงานผลสืบทรัพย์ 13/2/2568</v>
          </cell>
          <cell r="BC1314">
            <v>1200</v>
          </cell>
          <cell r="BD1314">
            <v>11</v>
          </cell>
          <cell r="BE1314">
            <v>6</v>
          </cell>
          <cell r="BF1314">
            <v>2568</v>
          </cell>
          <cell r="BG1314">
            <v>0</v>
          </cell>
          <cell r="BH1314" t="str">
            <v>-</v>
          </cell>
          <cell r="BI1314" t="str">
            <v>-</v>
          </cell>
          <cell r="BJ1314" t="str">
            <v>-</v>
          </cell>
          <cell r="BK1314">
            <v>0</v>
          </cell>
          <cell r="BL1314">
            <v>795</v>
          </cell>
          <cell r="BM1314">
            <v>0</v>
          </cell>
          <cell r="BN1314" t="str">
            <v/>
          </cell>
          <cell r="BO1314" t="str">
            <v/>
          </cell>
          <cell r="BP1314" t="str">
            <v/>
          </cell>
          <cell r="BQ1314" t="str">
            <v>-</v>
          </cell>
          <cell r="BR1314" t="str">
            <v>-</v>
          </cell>
          <cell r="BS1314" t="str">
            <v>-</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C1314" t="str">
            <v>วชิราภรณ์</v>
          </cell>
          <cell r="CT1314">
            <v>244029</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B1315" t="str">
            <v>รายงานผลสืบทรัพย์ 25/2/2568</v>
          </cell>
          <cell r="BC1315">
            <v>900</v>
          </cell>
          <cell r="BD1315">
            <v>11</v>
          </cell>
          <cell r="BE1315">
            <v>6</v>
          </cell>
          <cell r="BF1315">
            <v>2568</v>
          </cell>
          <cell r="BG1315">
            <v>0</v>
          </cell>
          <cell r="BH1315" t="str">
            <v>-</v>
          </cell>
          <cell r="BI1315" t="str">
            <v>-</v>
          </cell>
          <cell r="BJ1315" t="str">
            <v>-</v>
          </cell>
          <cell r="BK1315">
            <v>0</v>
          </cell>
          <cell r="BL1315">
            <v>780</v>
          </cell>
          <cell r="BM1315">
            <v>0</v>
          </cell>
          <cell r="BN1315" t="str">
            <v/>
          </cell>
          <cell r="BO1315" t="str">
            <v/>
          </cell>
          <cell r="BP1315" t="str">
            <v/>
          </cell>
          <cell r="BQ1315" t="str">
            <v>-</v>
          </cell>
          <cell r="BR1315" t="str">
            <v>-</v>
          </cell>
          <cell r="BS1315" t="str">
            <v>-</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C1315" t="str">
            <v>วชิราภรณ์</v>
          </cell>
          <cell r="CV1315">
            <v>244039</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B1316" t="str">
            <v>//รายงานผลสืบทรัพย์ 13/2/2568</v>
          </cell>
          <cell r="BC1316">
            <v>1200</v>
          </cell>
          <cell r="BD1316">
            <v>11</v>
          </cell>
          <cell r="BE1316">
            <v>6</v>
          </cell>
          <cell r="BF1316">
            <v>2568</v>
          </cell>
          <cell r="BG1316">
            <v>0</v>
          </cell>
          <cell r="BH1316" t="str">
            <v>-</v>
          </cell>
          <cell r="BI1316" t="str">
            <v>-</v>
          </cell>
          <cell r="BJ1316" t="str">
            <v>-</v>
          </cell>
          <cell r="BK1316">
            <v>0</v>
          </cell>
          <cell r="BL1316">
            <v>630</v>
          </cell>
          <cell r="BM1316">
            <v>0</v>
          </cell>
          <cell r="BN1316" t="str">
            <v/>
          </cell>
          <cell r="BO1316" t="str">
            <v/>
          </cell>
          <cell r="BP1316" t="str">
            <v/>
          </cell>
          <cell r="BQ1316" t="str">
            <v>-</v>
          </cell>
          <cell r="BR1316" t="str">
            <v>-</v>
          </cell>
          <cell r="BS1316" t="str">
            <v>-</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C1316" t="str">
            <v>วชิราภรณ์</v>
          </cell>
          <cell r="CT1316">
            <v>244029</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585</v>
          </cell>
          <cell r="BM1317">
            <v>0</v>
          </cell>
          <cell r="BN1317" t="str">
            <v/>
          </cell>
          <cell r="BO1317" t="str">
            <v/>
          </cell>
          <cell r="BP1317" t="str">
            <v/>
          </cell>
          <cell r="BQ1317" t="str">
            <v>-</v>
          </cell>
          <cell r="BR1317" t="str">
            <v>-</v>
          </cell>
          <cell r="BS1317" t="str">
            <v>-</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C1317" t="str">
            <v>วชิราภรณ์</v>
          </cell>
          <cell r="CT1317">
            <v>244029</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C1318" t="str">
            <v>ปฏิยุทธ์</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C1319" t="str">
            <v>ปฏิยุทธ์</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C1320" t="str">
            <v>ปฏิยุทธ์</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C1321" t="str">
            <v>ปฏิยุทธ์</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AA1322">
            <v>20</v>
          </cell>
          <cell r="AB1322">
            <v>4</v>
          </cell>
          <cell r="AC1322">
            <v>2566</v>
          </cell>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C1322" t="str">
            <v>ปฏิยุทธ์</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C1323" t="str">
            <v>ปฏิยุทธ์</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B1324" t="str">
            <v>สืบรอบ 1 รายงานวันที่ 14/2/2568</v>
          </cell>
          <cell r="BC1324">
            <v>1200</v>
          </cell>
          <cell r="BD1324">
            <v>11</v>
          </cell>
          <cell r="BE1324">
            <v>6</v>
          </cell>
          <cell r="BF1324">
            <v>2568</v>
          </cell>
          <cell r="BG1324">
            <v>0</v>
          </cell>
          <cell r="BH1324" t="str">
            <v>-</v>
          </cell>
          <cell r="BI1324" t="str">
            <v>-</v>
          </cell>
          <cell r="BJ1324" t="str">
            <v>-</v>
          </cell>
          <cell r="BK1324">
            <v>0</v>
          </cell>
          <cell r="BL1324">
            <v>745</v>
          </cell>
          <cell r="BM1324">
            <v>0</v>
          </cell>
          <cell r="BN1324" t="str">
            <v/>
          </cell>
          <cell r="BO1324" t="str">
            <v/>
          </cell>
          <cell r="BP1324" t="str">
            <v/>
          </cell>
          <cell r="BQ1324" t="str">
            <v>-</v>
          </cell>
          <cell r="BR1324" t="str">
            <v>-</v>
          </cell>
          <cell r="BS1324" t="str">
            <v>-</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C1324" t="str">
            <v>ปฏิยุทธ์</v>
          </cell>
          <cell r="CT1324">
            <v>244031</v>
          </cell>
          <cell r="CU1324">
            <v>244127</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B1325" t="str">
            <v>สืบรอบ 1 รายงานวันที่ 14/2/2568</v>
          </cell>
          <cell r="BC1325">
            <v>600</v>
          </cell>
          <cell r="BD1325">
            <v>11</v>
          </cell>
          <cell r="BE1325">
            <v>6</v>
          </cell>
          <cell r="BF1325">
            <v>2568</v>
          </cell>
          <cell r="BG1325">
            <v>0</v>
          </cell>
          <cell r="BH1325" t="str">
            <v>-</v>
          </cell>
          <cell r="BI1325" t="str">
            <v>-</v>
          </cell>
          <cell r="BJ1325" t="str">
            <v>-</v>
          </cell>
          <cell r="BK1325">
            <v>0</v>
          </cell>
          <cell r="BL1325">
            <v>325</v>
          </cell>
          <cell r="BM1325">
            <v>0</v>
          </cell>
          <cell r="BN1325" t="str">
            <v/>
          </cell>
          <cell r="BO1325" t="str">
            <v/>
          </cell>
          <cell r="BP1325" t="str">
            <v/>
          </cell>
          <cell r="BQ1325" t="str">
            <v>-</v>
          </cell>
          <cell r="BR1325" t="str">
            <v>-</v>
          </cell>
          <cell r="BS1325" t="str">
            <v>-</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C1325" t="str">
            <v>ปฏิยุทธ์</v>
          </cell>
          <cell r="CT1325">
            <v>244031</v>
          </cell>
          <cell r="CU1325">
            <v>244127</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B1326" t="str">
            <v>สืบแล้ว รายงานผล 4/2/2568</v>
          </cell>
          <cell r="BC1326">
            <v>2100</v>
          </cell>
          <cell r="BD1326">
            <v>20</v>
          </cell>
          <cell r="BE1326">
            <v>6</v>
          </cell>
          <cell r="BF1326">
            <v>2568</v>
          </cell>
          <cell r="BG1326">
            <v>0</v>
          </cell>
          <cell r="BH1326" t="str">
            <v>-</v>
          </cell>
          <cell r="BI1326" t="str">
            <v>-</v>
          </cell>
          <cell r="BJ1326" t="str">
            <v>-</v>
          </cell>
          <cell r="BK1326">
            <v>0</v>
          </cell>
          <cell r="BL1326">
            <v>3725</v>
          </cell>
          <cell r="BM1326">
            <v>0</v>
          </cell>
          <cell r="BN1326" t="str">
            <v/>
          </cell>
          <cell r="BO1326" t="str">
            <v/>
          </cell>
          <cell r="BP1326" t="str">
            <v/>
          </cell>
          <cell r="BQ1326" t="str">
            <v>-</v>
          </cell>
          <cell r="BR1326" t="str">
            <v>-</v>
          </cell>
          <cell r="BS1326" t="str">
            <v>-</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B1326">
            <v>7</v>
          </cell>
          <cell r="CC1326" t="str">
            <v>นุสบา</v>
          </cell>
          <cell r="CT1326">
            <v>244036</v>
          </cell>
          <cell r="CU1326">
            <v>244127</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B1327" t="str">
            <v>สืบแล้ว รายงานผล 4/2/2568</v>
          </cell>
          <cell r="BC1327">
            <v>1200</v>
          </cell>
          <cell r="BD1327">
            <v>20</v>
          </cell>
          <cell r="BE1327">
            <v>6</v>
          </cell>
          <cell r="BF1327">
            <v>2568</v>
          </cell>
          <cell r="BG1327">
            <v>0</v>
          </cell>
          <cell r="BH1327" t="str">
            <v>-</v>
          </cell>
          <cell r="BI1327" t="str">
            <v>-</v>
          </cell>
          <cell r="BJ1327" t="str">
            <v>-</v>
          </cell>
          <cell r="BK1327">
            <v>0</v>
          </cell>
          <cell r="BL1327">
            <v>2580</v>
          </cell>
          <cell r="BM1327">
            <v>0</v>
          </cell>
          <cell r="BN1327" t="str">
            <v/>
          </cell>
          <cell r="BO1327" t="str">
            <v/>
          </cell>
          <cell r="BP1327" t="str">
            <v/>
          </cell>
          <cell r="BQ1327" t="str">
            <v>-</v>
          </cell>
          <cell r="BR1327" t="str">
            <v>-</v>
          </cell>
          <cell r="BS1327" t="str">
            <v>-</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B1327">
            <v>4</v>
          </cell>
          <cell r="CC1327" t="str">
            <v>นุสบา</v>
          </cell>
          <cell r="CT1327">
            <v>244036</v>
          </cell>
          <cell r="CU1327">
            <v>244127</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BB1328" t="str">
            <v>สืบแล้ว รายงานผลสืบ 13/2/2568</v>
          </cell>
          <cell r="BC1328">
            <v>900</v>
          </cell>
          <cell r="BD1328">
            <v>20</v>
          </cell>
          <cell r="BE1328">
            <v>6</v>
          </cell>
          <cell r="BF1328">
            <v>2568</v>
          </cell>
          <cell r="BG1328">
            <v>0</v>
          </cell>
          <cell r="BH1328" t="str">
            <v>-</v>
          </cell>
          <cell r="BI1328" t="str">
            <v>-</v>
          </cell>
          <cell r="BJ1328" t="str">
            <v>-</v>
          </cell>
          <cell r="BK1328">
            <v>0</v>
          </cell>
          <cell r="BL1328">
            <v>1345</v>
          </cell>
          <cell r="BM1328">
            <v>0</v>
          </cell>
          <cell r="BN1328" t="str">
            <v/>
          </cell>
          <cell r="BO1328" t="str">
            <v/>
          </cell>
          <cell r="BP1328" t="str">
            <v/>
          </cell>
          <cell r="BQ1328" t="str">
            <v>-</v>
          </cell>
          <cell r="BR1328" t="str">
            <v>-</v>
          </cell>
          <cell r="BS1328" t="str">
            <v>-</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B1328">
            <v>3</v>
          </cell>
          <cell r="CC1328" t="str">
            <v>นุสบา</v>
          </cell>
          <cell r="CT1328">
            <v>244036</v>
          </cell>
          <cell r="CU1328">
            <v>244127</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V1329" t="str">
            <v>ผบE1848</v>
          </cell>
          <cell r="W1329">
            <v>2567</v>
          </cell>
          <cell r="X1329">
            <v>26</v>
          </cell>
          <cell r="Y1329">
            <v>8</v>
          </cell>
          <cell r="Z1329">
            <v>2567</v>
          </cell>
          <cell r="BB1329" t="str">
            <v>สืบแล้ว รายงานผลสืบ 4/2/2568</v>
          </cell>
          <cell r="BC1329">
            <v>1200</v>
          </cell>
          <cell r="BD1329">
            <v>20</v>
          </cell>
          <cell r="BE1329">
            <v>6</v>
          </cell>
          <cell r="BF1329">
            <v>2568</v>
          </cell>
          <cell r="BG1329">
            <v>0</v>
          </cell>
          <cell r="BH1329" t="str">
            <v>-</v>
          </cell>
          <cell r="BI1329" t="str">
            <v>-</v>
          </cell>
          <cell r="BJ1329" t="str">
            <v>-</v>
          </cell>
          <cell r="BK1329">
            <v>0</v>
          </cell>
          <cell r="BL1329">
            <v>2010</v>
          </cell>
          <cell r="BM1329">
            <v>0</v>
          </cell>
          <cell r="BN1329" t="str">
            <v/>
          </cell>
          <cell r="BO1329" t="str">
            <v/>
          </cell>
          <cell r="BP1329" t="str">
            <v/>
          </cell>
          <cell r="BQ1329" t="str">
            <v>-</v>
          </cell>
          <cell r="BR1329" t="str">
            <v>-</v>
          </cell>
          <cell r="BS1329" t="str">
            <v>-</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B1329">
            <v>4</v>
          </cell>
          <cell r="CC1329" t="str">
            <v>นุสบา</v>
          </cell>
          <cell r="CT1329">
            <v>244036</v>
          </cell>
          <cell r="CU1329">
            <v>244127</v>
          </cell>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C1330" t="str">
            <v>ปฏิยุทธ์</v>
          </cell>
        </row>
        <row r="1331">
          <cell r="B1331">
            <v>2826</v>
          </cell>
          <cell r="C1331">
            <v>1973</v>
          </cell>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AA1331">
            <v>22</v>
          </cell>
          <cell r="AB1331">
            <v>5</v>
          </cell>
          <cell r="AC1331">
            <v>2566</v>
          </cell>
          <cell r="BB1331" t="str">
            <v>รายงานผลสืบทรัพย์ 31/1/2568</v>
          </cell>
          <cell r="BC1331">
            <v>600</v>
          </cell>
          <cell r="BD1331">
            <v>11</v>
          </cell>
          <cell r="BE1331">
            <v>6</v>
          </cell>
          <cell r="BF1331">
            <v>2568</v>
          </cell>
          <cell r="BG1331">
            <v>0</v>
          </cell>
          <cell r="BH1331" t="str">
            <v>-</v>
          </cell>
          <cell r="BI1331" t="str">
            <v>-</v>
          </cell>
          <cell r="BJ1331" t="str">
            <v>-</v>
          </cell>
          <cell r="BK1331">
            <v>0</v>
          </cell>
          <cell r="BL1331">
            <v>190</v>
          </cell>
          <cell r="BM1331">
            <v>0</v>
          </cell>
          <cell r="BN1331" t="str">
            <v/>
          </cell>
          <cell r="BO1331" t="str">
            <v/>
          </cell>
          <cell r="BP1331" t="str">
            <v/>
          </cell>
          <cell r="BQ1331" t="str">
            <v>-</v>
          </cell>
          <cell r="BR1331" t="str">
            <v>-</v>
          </cell>
          <cell r="BS1331" t="str">
            <v>-</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C1331" t="str">
            <v>วชิราภรณ์</v>
          </cell>
          <cell r="CT1331">
            <v>244029</v>
          </cell>
        </row>
        <row r="1332">
          <cell r="B1332">
            <v>2827</v>
          </cell>
          <cell r="C1332">
            <v>1974</v>
          </cell>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AA1332">
            <v>12</v>
          </cell>
          <cell r="AB1332">
            <v>6</v>
          </cell>
          <cell r="AC1332">
            <v>2566</v>
          </cell>
          <cell r="BB1332" t="str">
            <v>//รายงานผลสืบทรัพย์ 13/2/2568</v>
          </cell>
          <cell r="BC1332">
            <v>900</v>
          </cell>
          <cell r="BD1332">
            <v>11</v>
          </cell>
          <cell r="BE1332">
            <v>6</v>
          </cell>
          <cell r="BF1332">
            <v>2568</v>
          </cell>
          <cell r="BG1332">
            <v>0</v>
          </cell>
          <cell r="BH1332" t="str">
            <v>-</v>
          </cell>
          <cell r="BI1332" t="str">
            <v>-</v>
          </cell>
          <cell r="BJ1332" t="str">
            <v>-</v>
          </cell>
          <cell r="BK1332">
            <v>0</v>
          </cell>
          <cell r="BL1332">
            <v>510</v>
          </cell>
          <cell r="BM1332">
            <v>0</v>
          </cell>
          <cell r="BN1332" t="str">
            <v/>
          </cell>
          <cell r="BO1332" t="str">
            <v/>
          </cell>
          <cell r="BP1332" t="str">
            <v/>
          </cell>
          <cell r="BQ1332" t="str">
            <v>-</v>
          </cell>
          <cell r="BR1332" t="str">
            <v>-</v>
          </cell>
          <cell r="BS1332" t="str">
            <v>-</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C1332" t="str">
            <v>วชิราภรณ์</v>
          </cell>
          <cell r="CT1332">
            <v>244029</v>
          </cell>
        </row>
        <row r="1333">
          <cell r="B1333">
            <v>2828</v>
          </cell>
          <cell r="C1333">
            <v>1975</v>
          </cell>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AA1333">
            <v>27</v>
          </cell>
          <cell r="AB1333">
            <v>2</v>
          </cell>
          <cell r="AC1333">
            <v>2566</v>
          </cell>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470</v>
          </cell>
          <cell r="BM1333">
            <v>0</v>
          </cell>
          <cell r="BN1333" t="str">
            <v/>
          </cell>
          <cell r="BO1333" t="str">
            <v/>
          </cell>
          <cell r="BP1333" t="str">
            <v/>
          </cell>
          <cell r="BQ1333" t="str">
            <v>-</v>
          </cell>
          <cell r="BR1333" t="str">
            <v>-</v>
          </cell>
          <cell r="BS1333" t="str">
            <v>-</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C1333" t="str">
            <v>วชิราภรณ์</v>
          </cell>
          <cell r="CT1333">
            <v>244029</v>
          </cell>
        </row>
        <row r="1334">
          <cell r="B1334">
            <v>2829</v>
          </cell>
          <cell r="C1334">
            <v>1976</v>
          </cell>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AA1334">
            <v>13</v>
          </cell>
          <cell r="AB1334">
            <v>6</v>
          </cell>
          <cell r="AC1334">
            <v>2566</v>
          </cell>
          <cell r="BB1334" t="str">
            <v>รายงานผลสืบทรัพย์ 25/2/2568</v>
          </cell>
          <cell r="BC1334">
            <v>1200</v>
          </cell>
          <cell r="BD1334">
            <v>11</v>
          </cell>
          <cell r="BE1334">
            <v>6</v>
          </cell>
          <cell r="BF1334">
            <v>2568</v>
          </cell>
          <cell r="BG1334">
            <v>0</v>
          </cell>
          <cell r="BH1334" t="str">
            <v>-</v>
          </cell>
          <cell r="BI1334" t="str">
            <v>-</v>
          </cell>
          <cell r="BJ1334" t="str">
            <v>-</v>
          </cell>
          <cell r="BK1334">
            <v>0</v>
          </cell>
          <cell r="BL1334">
            <v>730</v>
          </cell>
          <cell r="BM1334">
            <v>0</v>
          </cell>
          <cell r="BN1334" t="str">
            <v/>
          </cell>
          <cell r="BO1334" t="str">
            <v/>
          </cell>
          <cell r="BP1334" t="str">
            <v/>
          </cell>
          <cell r="BQ1334" t="str">
            <v>-</v>
          </cell>
          <cell r="BR1334" t="str">
            <v>-</v>
          </cell>
          <cell r="BS1334" t="str">
            <v>-</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C1334" t="str">
            <v>วชิราภรณ์</v>
          </cell>
          <cell r="CV1334">
            <v>244039</v>
          </cell>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C1335" t="str">
            <v>ปฏิยุทธ์</v>
          </cell>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AA1336">
            <v>14</v>
          </cell>
          <cell r="AB1336">
            <v>7</v>
          </cell>
          <cell r="AC1336">
            <v>2563</v>
          </cell>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C1336" t="str">
            <v>ปฏิยุทธ์</v>
          </cell>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C1337" t="str">
            <v>ปฏิยุทธ์</v>
          </cell>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AA1339">
            <v>17</v>
          </cell>
          <cell r="AB1339">
            <v>7</v>
          </cell>
          <cell r="AC1339">
            <v>2566</v>
          </cell>
          <cell r="BB1339" t="str">
            <v>สืบแล้ว รายงานผลสืบ 18/2/2568</v>
          </cell>
          <cell r="BC1339">
            <v>600</v>
          </cell>
          <cell r="BD1339">
            <v>20</v>
          </cell>
          <cell r="BE1339">
            <v>6</v>
          </cell>
          <cell r="BF1339">
            <v>2568</v>
          </cell>
          <cell r="BG1339">
            <v>0</v>
          </cell>
          <cell r="BH1339" t="str">
            <v>-</v>
          </cell>
          <cell r="BI1339" t="str">
            <v>-</v>
          </cell>
          <cell r="BJ1339" t="str">
            <v>-</v>
          </cell>
          <cell r="BK1339">
            <v>0</v>
          </cell>
          <cell r="BL1339">
            <v>1070</v>
          </cell>
          <cell r="BM1339">
            <v>0</v>
          </cell>
          <cell r="BN1339" t="str">
            <v/>
          </cell>
          <cell r="BO1339" t="str">
            <v/>
          </cell>
          <cell r="BP1339" t="str">
            <v/>
          </cell>
          <cell r="BQ1339" t="str">
            <v>-</v>
          </cell>
          <cell r="BR1339" t="str">
            <v>-</v>
          </cell>
          <cell r="BS1339" t="str">
            <v>-</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B1339">
            <v>2</v>
          </cell>
          <cell r="CC1339" t="str">
            <v>นุสบา</v>
          </cell>
          <cell r="CU1339">
            <v>244127</v>
          </cell>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BB1340" t="str">
            <v>สืบแล้ว รายงานผลสืบ 25/2/2568</v>
          </cell>
          <cell r="BC1340">
            <v>900</v>
          </cell>
          <cell r="BD1340">
            <v>20</v>
          </cell>
          <cell r="BE1340">
            <v>6</v>
          </cell>
          <cell r="BF1340">
            <v>2568</v>
          </cell>
          <cell r="BG1340">
            <v>0</v>
          </cell>
          <cell r="BH1340" t="str">
            <v>-</v>
          </cell>
          <cell r="BI1340" t="str">
            <v>-</v>
          </cell>
          <cell r="BJ1340" t="str">
            <v>-</v>
          </cell>
          <cell r="BK1340">
            <v>0</v>
          </cell>
          <cell r="BL1340">
            <v>1760</v>
          </cell>
          <cell r="BM1340">
            <v>0</v>
          </cell>
          <cell r="BN1340" t="str">
            <v/>
          </cell>
          <cell r="BO1340" t="str">
            <v/>
          </cell>
          <cell r="BP1340" t="str">
            <v/>
          </cell>
          <cell r="BQ1340" t="str">
            <v>-</v>
          </cell>
          <cell r="BR1340" t="str">
            <v>-</v>
          </cell>
          <cell r="BS1340" t="str">
            <v>-</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B1340">
            <v>3</v>
          </cell>
          <cell r="CC1340" t="str">
            <v>นุสบา</v>
          </cell>
          <cell r="CU1340">
            <v>244127</v>
          </cell>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C1341" t="str">
            <v>ปฏิยุทธ์</v>
          </cell>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C1343" t="str">
            <v>ปฏิยุทธ์</v>
          </cell>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S1344" t="str">
            <v>จังหวัดลำพูน</v>
          </cell>
          <cell r="T1344" t="str">
            <v>ผบ.364</v>
          </cell>
          <cell r="U1344">
            <v>2567</v>
          </cell>
          <cell r="V1344" t="str">
            <v>ผบ.453</v>
          </cell>
          <cell r="W1344">
            <v>2567</v>
          </cell>
          <cell r="X1344">
            <v>9</v>
          </cell>
          <cell r="Y1344">
            <v>12</v>
          </cell>
          <cell r="Z1344">
            <v>2567</v>
          </cell>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C1344" t="str">
            <v>ปฏิยุทธ์</v>
          </cell>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AA1345">
            <v>8</v>
          </cell>
          <cell r="AB1345">
            <v>3</v>
          </cell>
          <cell r="AC1345">
            <v>2564</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B1345">
            <v>4</v>
          </cell>
          <cell r="CC1345" t="str">
            <v>นุสบา</v>
          </cell>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AA1346">
            <v>22</v>
          </cell>
          <cell r="AB1346">
            <v>9</v>
          </cell>
          <cell r="AC1346">
            <v>2563</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B1346">
            <v>3</v>
          </cell>
          <cell r="CC1346" t="str">
            <v>นุสบา</v>
          </cell>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AA1347">
            <v>7</v>
          </cell>
          <cell r="AB1347">
            <v>11</v>
          </cell>
          <cell r="AC1347">
            <v>2559</v>
          </cell>
          <cell r="BB1347" t="str">
            <v>คำสั่งสืบทรัพย์ 3/3/2568//รายงานผลสืบวันที่  21/4/2568</v>
          </cell>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B1347">
            <v>4</v>
          </cell>
          <cell r="CC1347" t="str">
            <v>นุสบา</v>
          </cell>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AA1349">
            <v>23</v>
          </cell>
          <cell r="AB1349">
            <v>6</v>
          </cell>
          <cell r="AC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C1349" t="str">
            <v>ปฏิยุทธ์</v>
          </cell>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C1350" t="str">
            <v>ปฏิยุทธ์</v>
          </cell>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AA1351">
            <v>8</v>
          </cell>
          <cell r="AB1351">
            <v>9</v>
          </cell>
          <cell r="AC1351">
            <v>2558</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C1351" t="str">
            <v>ปฏิยุทธ์</v>
          </cell>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AA1352">
            <v>2</v>
          </cell>
          <cell r="AB1352">
            <v>6</v>
          </cell>
          <cell r="AC1352">
            <v>2563</v>
          </cell>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C1352" t="str">
            <v>ปฏิยุทธ์</v>
          </cell>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AA1354">
            <v>21</v>
          </cell>
          <cell r="AB1354">
            <v>9</v>
          </cell>
          <cell r="AC1354">
            <v>2559</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C1354" t="str">
            <v>ปฏิยุทธ์</v>
          </cell>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C1355" t="str">
            <v>ปฏิยุทธ์</v>
          </cell>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AA1356">
            <v>2</v>
          </cell>
          <cell r="AB1356">
            <v>6</v>
          </cell>
          <cell r="AC1356">
            <v>2562</v>
          </cell>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X1356" t="str">
            <v>3-5711-00512-68-3</v>
          </cell>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AA1357">
            <v>15</v>
          </cell>
          <cell r="AB1357">
            <v>6</v>
          </cell>
          <cell r="AC1357">
            <v>2562</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C1357" t="str">
            <v>ปฏิยุทธ์</v>
          </cell>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C1358" t="str">
            <v>ปฏิยุทธ์</v>
          </cell>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S1359" t="str">
            <v>แขวงเชียงใหม่</v>
          </cell>
          <cell r="T1359" t="str">
            <v>ผบE10349</v>
          </cell>
          <cell r="U1359">
            <v>2567</v>
          </cell>
          <cell r="V1359" t="str">
            <v>ผบE547</v>
          </cell>
          <cell r="W1359">
            <v>2568</v>
          </cell>
          <cell r="X1359">
            <v>20</v>
          </cell>
          <cell r="Y1359">
            <v>1</v>
          </cell>
          <cell r="Z1359">
            <v>2568</v>
          </cell>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AA1360">
            <v>9</v>
          </cell>
          <cell r="AB1360">
            <v>7</v>
          </cell>
          <cell r="AC1360">
            <v>2567</v>
          </cell>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C1360" t="str">
            <v>ปฏิยุทธ์</v>
          </cell>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C1361" t="str">
            <v>ปฏิยุทธ์</v>
          </cell>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C1362" t="str">
            <v>ปฏิยุทธ์</v>
          </cell>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AA1363">
            <v>7</v>
          </cell>
          <cell r="AB1363">
            <v>3</v>
          </cell>
          <cell r="AC1363">
            <v>2568</v>
          </cell>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C1363" t="str">
            <v>ปฏิยุทธ์</v>
          </cell>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BB1364" t="str">
            <v>คำสั่งสืบทรัพย์ 4/4/2568//รายงานผสืบทรัพย์ วันที่ 4/6/2568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cell r="BV1364" t="str">
            <v xml:space="preserve">1.นายสมบัติ วิริยา
2.นายจันทนา  โพธาวรรณ์
3.นางสาวอังคณา  คันธี
4.นายศุภวัฒน์  มณีวัฒน์ 
</v>
          </cell>
          <cell r="BW1364" t="str">
            <v>จำเลยที่ 1
คู่สมรสจำเลยที่ 1
จำลยที่ 2
คู่สมรสจำเลยที่ 2</v>
          </cell>
          <cell r="BX1364" t="str">
            <v>3-5014-00062-82-9
3-5099-00083-26-1
1-5099-01178-12-0
1-5007-00164-22-1</v>
          </cell>
          <cell r="BY13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4" t="str">
            <v>ไม่พบทรัพย์</v>
          </cell>
          <cell r="CB1364">
            <v>4</v>
          </cell>
          <cell r="CC1364" t="str">
            <v>นุสบา</v>
          </cell>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AA1365">
            <v>20</v>
          </cell>
          <cell r="AB1365">
            <v>8</v>
          </cell>
          <cell r="AC1365">
            <v>2567</v>
          </cell>
          <cell r="BB1365" t="str">
            <v>คำสั่งสืบทรัพย์ 22/4/2568 // รายงานผลสืบทรัพย์ 2/5/2568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5" t="str">
            <v>พบ</v>
          </cell>
          <cell r="CC1365" t="str">
            <v>ปฏิยุทธ์</v>
          </cell>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AA1366">
            <v>11</v>
          </cell>
          <cell r="AB1366">
            <v>12</v>
          </cell>
          <cell r="AC1366">
            <v>2567</v>
          </cell>
          <cell r="BB1366" t="str">
            <v>คำสั่งสืบทรัพย์ 17/4/2568 // รายงานผลสืบทรัพย์ 19/6/2568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cell r="BV1366" t="str">
            <v>1.นายคำจันทร์ อ้ายปัน
2.นายอินทัน คำป๋า
3.นางนงเยาว์ รัตนสะอาดดี
4.นายชลทิศ แสงสุข</v>
          </cell>
          <cell r="BW1366" t="str">
            <v>จำเลยที่ 1
จำเลยที่ 2
จำเลยที่ 3
คู่สมรสจำเลยที่ 3</v>
          </cell>
          <cell r="BX1366" t="str">
            <v>3-5017-00189-71-9
3-5017-00114-98-1
3-5017-00120-06-9
3-1021-00483-17-3</v>
          </cell>
          <cell r="BY1366"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6" t="str">
            <v>พบ</v>
          </cell>
          <cell r="CC1366" t="str">
            <v>ปฏิยุทธ์</v>
          </cell>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AA1367">
            <v>27</v>
          </cell>
          <cell r="AB1367">
            <v>1</v>
          </cell>
          <cell r="AC1367">
            <v>2568</v>
          </cell>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cell r="BV1367" t="str">
            <v>1.นายวิฑูรย์ จาบทอง
2.นายใพบูลย์ เสนาลัย
3.นางสาวบัวลอย จันตา
4.นายกันต์กมล ชัยยะ</v>
          </cell>
          <cell r="BW1367" t="str">
            <v>จำเลยที่ 1
จำเลยที่ 2
ทายาทโดยธรรม จำเลยที่ 3
จำเลยที่ 3</v>
          </cell>
          <cell r="BX1367" t="str">
            <v>1-7206-00016-45-7
3-5017-00238-30-2
3-5017-00241-91-5
1-5017-00003-68-6</v>
          </cell>
          <cell r="BY136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7" t="str">
            <v>ไม่พบ</v>
          </cell>
          <cell r="CC1367" t="str">
            <v>ปฏิยุทธ์</v>
          </cell>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AA1368">
            <v>26</v>
          </cell>
          <cell r="AB1368">
            <v>2</v>
          </cell>
          <cell r="AC1368">
            <v>2568</v>
          </cell>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cell r="BV1368" t="str">
            <v>1.นางสุคำ ชมภูจี๋
2.นางปวีณา เรือนแสน
3.นายปรีชา พิษเพ็ง
4.นายวัน ใหวยะ</v>
          </cell>
          <cell r="BW1368" t="str">
            <v>จำเลยที่ 1
จำเลยที่ 2
คู่สมรสจำเลยที่ 2
จำเลยที่ 3</v>
          </cell>
          <cell r="BX1368" t="str">
            <v>3-5017-00197-43-6
3-5017-00211-63-3
3-3206-00311-43-2
3-5017-00245-17-1</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8" t="str">
            <v>พบ</v>
          </cell>
          <cell r="CC1368" t="str">
            <v>ปฏิยุทธ์</v>
          </cell>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AA1369">
            <v>13</v>
          </cell>
          <cell r="AB1369">
            <v>8</v>
          </cell>
          <cell r="AC1369">
            <v>2567</v>
          </cell>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cell r="BV1369" t="str">
            <v>1.นางสาวจันทร์นวล ใจประสิทธิ์
2.นายสุรชัย ติดทะ
3.นายอำนวย จินะพึง
4.นายจรัส สุวีระ
5.นางคำนวล สุวีระ</v>
          </cell>
          <cell r="BW1369" t="str">
            <v>จำเลยที่ 1
คู่สมรสจำเลยที่ 1
จำเลยที่ 2
จำเลยที่ 3
คู่สมรสจำเลยที่ 3</v>
          </cell>
          <cell r="BX1369" t="str">
            <v>3-5103-00302-90-8
3-5002-00598-92-9
3-5101-00883-72-9
3-5016-00085-09-1
3-5016-00082-58-1</v>
          </cell>
          <cell r="BY136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69" t="str">
            <v>พบ</v>
          </cell>
          <cell r="CC1369" t="str">
            <v>ปฏิยุทธ์</v>
          </cell>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AA1370">
            <v>16</v>
          </cell>
          <cell r="AB1370">
            <v>12</v>
          </cell>
          <cell r="AC1370">
            <v>2567</v>
          </cell>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cell r="BV1370" t="str">
            <v>1.นายอุดม กาสี
2.นางสุนีย์ สุทรา
3.นางสาวนำเพ็ญ จุ่มภา
4.นางนิดติยา สิธิยอง
5.นายมารุต สิธิยอง</v>
          </cell>
          <cell r="BW1370" t="str">
            <v>จำเลยที่ 1
คู่สมรสจำเลยที่ 1
จำเลยที่ 2
จำเลยที่ 3
คู่สมรสจำเลยที่ 3</v>
          </cell>
          <cell r="BX1370" t="str">
            <v>3-6710-00086-55-0
3-5002-00077-22-8
3-5002-00078-45-3
1-5002-00102-76-5
3-5106-00207-36-6</v>
          </cell>
          <cell r="BY1370"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0" t="str">
            <v>พบ</v>
          </cell>
          <cell r="CC1370" t="str">
            <v>ปฏิยุทธ์</v>
          </cell>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AA1371">
            <v>13</v>
          </cell>
          <cell r="AB1371">
            <v>1</v>
          </cell>
          <cell r="AC1371">
            <v>2568</v>
          </cell>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cell r="BV1371" t="str">
            <v>1.นายสุกิจ เป็งปันมา
2.นายเพชร์ กันเพชร์
3.นางอำพร เรือนมล
4.นายสาคร แสนใจ
5.นายทนงศักดิ์ วงษ์ดี</v>
          </cell>
          <cell r="BW1371" t="str">
            <v>จำเลยที่ 1
จำเลยที่ 2
คู่สมรสจำเลยที่ 2
จำเลยที่ 3
จำเลยที่ 4</v>
          </cell>
          <cell r="BX1371" t="str">
            <v>3-5103-00406-06-1
3-5106-00505-28-6
3-5002-00834-71-1
3-5201-01513-83-6
3-5708-00204-60-3</v>
          </cell>
          <cell r="BY1371"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1" t="str">
            <v>พบ</v>
          </cell>
          <cell r="CC1371" t="str">
            <v>ปฏิยุทธ์</v>
          </cell>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cell r="BV1372" t="str">
            <v>1.นางสาวพิชญธิดา ตาคำ
2.นายศิรวิทย์ สมศักดิ์
3.นางสาวกัณฐิกา ตาคำ</v>
          </cell>
          <cell r="BW1372" t="str">
            <v>จำเลยที่ 1
คู่สมรสจำเลยที่ 1
จำเลยที่ 2</v>
          </cell>
          <cell r="BX1372" t="str">
            <v>1-5104-00133-59-1
1-5099-01584-57-8
3-5104-00369-93-1</v>
          </cell>
          <cell r="BY1372"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2" t="str">
            <v>พบ</v>
          </cell>
          <cell r="CC1372" t="str">
            <v>ปฏิยุทธ์</v>
          </cell>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AA1373">
            <v>26</v>
          </cell>
          <cell r="AB1373">
            <v>11</v>
          </cell>
          <cell r="AC1373">
            <v>2567</v>
          </cell>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cell r="BV1373"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3" t="str">
            <v>จำเลยที่ 1
คู่สมรสจำเลยที่ 1
จำเลยที่ 2
คู่สมรสจำเลยที่ 2
จำเลยที่ 3
คู่สมรสจำเลยที่ 3</v>
          </cell>
          <cell r="BX1373" t="str">
            <v>3-5002-00775-29-4
3-5707-01018-87-9
3-5002-00790-92-7
3-5002-00790-85-4
3-5201-01269-98-6
3-5014-00435-85-4</v>
          </cell>
          <cell r="BY1373"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3" t="str">
            <v>พบ</v>
          </cell>
          <cell r="CC1373" t="str">
            <v>ปฏิยุทธ์</v>
          </cell>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AA1374">
            <v>13</v>
          </cell>
          <cell r="AB1374">
            <v>1</v>
          </cell>
          <cell r="AC1374">
            <v>2568</v>
          </cell>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cell r="BV1374"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4" t="str">
            <v>จำเลยที่ 1
คู่สมรสจำเลยที่ 1
จำเลยที่ 2
คู่สมรสจำเลยที่ 2
จำเลยที่ 3
คู่สมรสจำเลยที่ 3</v>
          </cell>
          <cell r="BX1374" t="str">
            <v>1-5099-00961-95-5
1-5106-00071-39-5
3-5002-00834-32-1
3-1021-00654-80-6
1-5002-00013-37-1
1-5002-00025-43-4</v>
          </cell>
          <cell r="BY1374"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4" t="str">
            <v>พบ</v>
          </cell>
          <cell r="CC1374" t="str">
            <v>ปฏิยุทธ์</v>
          </cell>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AA1375">
            <v>16</v>
          </cell>
          <cell r="AB1375">
            <v>12</v>
          </cell>
          <cell r="AC1375">
            <v>2567</v>
          </cell>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cell r="BV1375" t="str">
            <v>1.นางอัญชลี ไชยวงค์
2.นางสาวมณฑิรา ธารธาราวรโชค
3.นายวงศกร ธารธาราวรโชค
4.นางทองศรี ปิยาโน</v>
          </cell>
          <cell r="BW1375" t="str">
            <v>จำเลยที่ 1
จำเลยที่ 2
คู่สมรสจำเลยที่ 2
จำเลยที่ 3</v>
          </cell>
          <cell r="BX1375" t="str">
            <v>3-5002-00135-52-0
1-1999-00481-64-7
1-1997-00100-31-3
3-5002-00136-37-2</v>
          </cell>
          <cell r="BY1375"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5" t="str">
            <v>พบ</v>
          </cell>
          <cell r="CC1375" t="str">
            <v>ปฏิยุทธ์</v>
          </cell>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AA1376">
            <v>13</v>
          </cell>
          <cell r="AB1376">
            <v>1</v>
          </cell>
          <cell r="AC1376">
            <v>2568</v>
          </cell>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cell r="BV1376"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6"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6" t="str">
            <v>3-5002-00067-52-4
3-5002-00176-22-6
1-5002-00001-59-4
3-5002-00154-86-9
3-5012-00526-71-6
3-5002-00064-30-4
3-5002-00067-74-5
3-5002-00184-76-8</v>
          </cell>
          <cell r="BY1376"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6" t="str">
            <v>พบ</v>
          </cell>
          <cell r="CC1376" t="str">
            <v>ปฏิยุทธ์</v>
          </cell>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cell r="BV1377"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3-5014-00320-13-5
3-5201-01514-24-7
3-5002-00135-23-6
3-5016-00191-77-1
3-5016-00167-91-8
3-5002-00140-26-4
3-5016-00633-68-3
3-5106-00633-72-1</v>
          </cell>
          <cell r="BY1377"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7" t="str">
            <v>พบ</v>
          </cell>
          <cell r="CC1377" t="str">
            <v>ปฏิยุทธ์</v>
          </cell>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AA1378">
            <v>16</v>
          </cell>
          <cell r="AB1378">
            <v>12</v>
          </cell>
          <cell r="AC1378">
            <v>2567</v>
          </cell>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cell r="BV1378" t="str">
            <v>1.นางสาวอรวรรณ์ อัตมะ
2.นายสุวัฒน์ กันสุยะ
3.นางสาวนันทพร หมดสังข์
4.นางสาวอาทิตย์ หมดสังข์
5.นายวิรัตน์ สกุลณี</v>
          </cell>
          <cell r="BW1378" t="str">
            <v>จำเลยที่ 1
คู่สมรสจำเลยที่ 1
จำเลยที่ 2
จำเลยที่ 3
คู่สมรสจำเลยที่ 3</v>
          </cell>
          <cell r="BX1378" t="str">
            <v>3-5002-00610-12-1
3-5106-00024-15-6
3-5017-00106-63-5
3-5017-00106-62-7
3-1703-00200-78-5</v>
          </cell>
          <cell r="BY1378"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C1378" t="str">
            <v>ปฏิยุทธ์</v>
          </cell>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AA1379">
            <v>16</v>
          </cell>
          <cell r="AB1379">
            <v>12</v>
          </cell>
          <cell r="AC1379">
            <v>2567</v>
          </cell>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cell r="BV1379" t="str">
            <v>1.นางยุพิน ติ๊บต่อเปี้ย
2.นายพูนศักดิ์ ติ๊บต่อเปี้ย
3.นางฟองจันทร์ ชนะฟู
4.นางลำดวน ปวนปันใจ</v>
          </cell>
          <cell r="BW1379" t="str">
            <v>จำเลยที่ 1
คู่สมรสจำเลยที่ 1
จำเลยที่ 2
จำเลยที่ 3</v>
          </cell>
          <cell r="BX1379" t="str">
            <v>3-5002-00067-42-7
3-5002-00178-62-8
3-5002-00061-77-1
3-5002-00067-41-9</v>
          </cell>
          <cell r="BY1379"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79" t="str">
            <v>พบ</v>
          </cell>
          <cell r="CC1379" t="str">
            <v>ปฏิยุทธ์</v>
          </cell>
        </row>
        <row r="1380">
          <cell r="B1380">
            <v>2880</v>
          </cell>
          <cell r="C1380">
            <v>2025</v>
          </cell>
          <cell r="D1380">
            <v>17</v>
          </cell>
          <cell r="E1380">
            <v>4</v>
          </cell>
          <cell r="F1380">
            <v>2568</v>
          </cell>
          <cell r="G1380">
            <v>800058501472</v>
          </cell>
          <cell r="H1380" t="str">
            <v>นาง</v>
          </cell>
          <cell r="I1380" t="str">
            <v xml:space="preserve">ภริดาหรือณภัสชนันท์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AA1380">
            <v>16</v>
          </cell>
          <cell r="AB1380">
            <v>12</v>
          </cell>
          <cell r="AC1380">
            <v>2567</v>
          </cell>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นางภริดาหรือณภัสชนันท์  อ๊อดต่อกัน</v>
          </cell>
          <cell r="BU1380">
            <v>888167010202</v>
          </cell>
          <cell r="BV1380"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0" t="str">
            <v>จำเลยที่ 1
คู่สมรสจำเลยที่ 1
จำเลยที่ 2
จำเลยที่ 3
คู่สมรสจำเลยที่ 3</v>
          </cell>
          <cell r="BX1380" t="str">
            <v>3-5002-00847-97-0
3-5002-00849-04-2
1-5002-00005-14-0
3-5002-00849-07-7
3-5002-00842-93-5</v>
          </cell>
          <cell r="BY1380"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0" t="str">
            <v>พบ</v>
          </cell>
          <cell r="CC1380" t="str">
            <v>ปฏิยุทธ์</v>
          </cell>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AA1381">
            <v>23</v>
          </cell>
          <cell r="AB1381">
            <v>5</v>
          </cell>
          <cell r="AC1381">
            <v>2566</v>
          </cell>
          <cell r="BB1381" t="str">
            <v>คำสั่งสืบทรัพย์ 28/4/2568 // รายงานผลสืบทรัพย์ 3/7/2568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cell r="BV1381" t="str">
            <v>1.นายทศพล เข็มหนู
2.นางสาวจิราภา เป็งคำ
3.นายอิทธิวัฒน์ หน่อเนตร
4.นางสาวทิพย์นารี ทะนะ
5.นายชนะศักดิ์ กอบวิชาการ</v>
          </cell>
          <cell r="BW1381" t="str">
            <v>จำเลยที่ 1
คู่สมรสจำเลยที่ 1
จำเลยที่ 2
คู่สมรสจำเลยที่ 2
จำเลยที่ 3</v>
          </cell>
          <cell r="BX1381" t="str">
            <v xml:space="preserve">1-1018-00524-35-5
1-5104-00168-88-3
3-5106-00703-13-4
1-5804-00113-88-4
1-5099-70041-99-5
</v>
          </cell>
          <cell r="BY138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1" t="str">
            <v>พบ</v>
          </cell>
          <cell r="CC1381" t="str">
            <v>ปฏิยุทธ์</v>
          </cell>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AA1382">
            <v>13</v>
          </cell>
          <cell r="AB1382">
            <v>1</v>
          </cell>
          <cell r="AC1382">
            <v>2568</v>
          </cell>
          <cell r="BB1382" t="str">
            <v>คำสั่งสืบทรัพย์ 29/4/2568//รายงานผลสืบ 3/7/2568</v>
          </cell>
          <cell r="BM1382" t="str">
            <v/>
          </cell>
          <cell r="BN1382" t="str">
            <v/>
          </cell>
          <cell r="BO1382" t="str">
            <v/>
          </cell>
          <cell r="BP1382" t="str">
            <v/>
          </cell>
          <cell r="BQ1382" t="str">
            <v/>
          </cell>
          <cell r="BR1382" t="str">
            <v/>
          </cell>
          <cell r="BS1382" t="str">
            <v/>
          </cell>
          <cell r="BT1382" t="str">
            <v>นายภัคดลรัตน์ พรมคำ</v>
          </cell>
          <cell r="BU1382">
            <v>0</v>
          </cell>
          <cell r="BV1382" t="str">
            <v xml:space="preserve">1.นายภัคดลรัตน์  พรมคำ
2.นายสุรศักดิ์  วงค์พรหม
3.นางสาวกัลยา  จารี 
4.นางสาวปริญานุช  กิริยา </v>
          </cell>
          <cell r="BW1382" t="str">
            <v>จำเลยที่ 1
จำเลยที่ 2
คู่สมรสจำเลยที่ 2
จำเลยที่ 3</v>
          </cell>
          <cell r="BX1382" t="str">
            <v>1-5099-00243-15-7
3-5012-01006-41-4
3-5015-00053-24-4
1-5099-00238-33-1</v>
          </cell>
          <cell r="BY138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2" t="str">
            <v>พบทรัพย์</v>
          </cell>
          <cell r="CB1382">
            <v>4</v>
          </cell>
          <cell r="CC1382" t="str">
            <v>นุสบา</v>
          </cell>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Q1383">
            <v>599985.97</v>
          </cell>
          <cell r="R1383">
            <v>95999.55</v>
          </cell>
          <cell r="S1383" t="str">
            <v>จังหวัดเชียงใหม่</v>
          </cell>
          <cell r="T1383" t="str">
            <v>ผบ1253</v>
          </cell>
          <cell r="U1383">
            <v>2563</v>
          </cell>
          <cell r="V1383" t="str">
            <v>ผบ2165</v>
          </cell>
          <cell r="W1383">
            <v>2563</v>
          </cell>
          <cell r="AA1383">
            <v>2</v>
          </cell>
          <cell r="AB1383">
            <v>9</v>
          </cell>
          <cell r="AC1383">
            <v>2563</v>
          </cell>
          <cell r="BB1383" t="str">
            <v>คำสั่งสืบทรัพย์ 19/5/2568 // รายงานผลสืบทรัพย์ 3/7/2568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cell r="BV1383" t="str">
            <v>1.นางสาวภควรรณหรือทรงภรณ์ ธิมะโน
2.นางสาวสุปราณี อินตาคำ</v>
          </cell>
          <cell r="BW1383" t="str">
            <v>จำเลยที่ 1
จำเลยที่ 2</v>
          </cell>
          <cell r="BX1383" t="str">
            <v>1-5099-00502-31-4
1-1018-00003-34-7</v>
          </cell>
          <cell r="BY1383"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3" t="str">
            <v>พบ</v>
          </cell>
          <cell r="CC1383" t="str">
            <v>ปฏิยุทธ์</v>
          </cell>
        </row>
        <row r="1384">
          <cell r="B1384">
            <v>2884</v>
          </cell>
          <cell r="C1384">
            <v>2029</v>
          </cell>
          <cell r="D1384">
            <v>29</v>
          </cell>
          <cell r="E1384">
            <v>5</v>
          </cell>
          <cell r="F1384">
            <v>2568</v>
          </cell>
          <cell r="G1384">
            <v>800057510838</v>
          </cell>
          <cell r="H1384" t="str">
            <v>นาย</v>
          </cell>
          <cell r="I1384" t="str">
            <v>ชยุต</v>
          </cell>
          <cell r="J1384" t="str">
            <v>วังทูลย์</v>
          </cell>
          <cell r="K1384" t="str">
            <v>1-5099-01088-37-6</v>
          </cell>
          <cell r="L1384" t="str">
            <v>แม่แตง</v>
          </cell>
          <cell r="M1384" t="str">
            <v>เชียงใหม่ 2</v>
          </cell>
          <cell r="N1384">
            <v>8</v>
          </cell>
          <cell r="O1384" t="str">
            <v>สินเชื่อพัฒนาองค์กรชุมชน (รายบุคคล)</v>
          </cell>
          <cell r="P1384" t="str">
            <v>1.บุคคลค้ำประกัน</v>
          </cell>
          <cell r="Q1384">
            <v>149853.54999999999</v>
          </cell>
          <cell r="R1384">
            <v>58098.47</v>
          </cell>
          <cell r="S1384" t="str">
            <v>แขวงเชียงดาว</v>
          </cell>
          <cell r="T1384" t="str">
            <v>ผบE1163</v>
          </cell>
          <cell r="U1384">
            <v>2566</v>
          </cell>
          <cell r="V1384" t="str">
            <v xml:space="preserve">	ผบE1129</v>
          </cell>
          <cell r="W1384">
            <v>2566</v>
          </cell>
          <cell r="X1384">
            <v>13</v>
          </cell>
          <cell r="Y1384">
            <v>11</v>
          </cell>
          <cell r="Z1384">
            <v>2566</v>
          </cell>
          <cell r="BB1384" t="str">
            <v>คำสั่งสืบทรัพย์29/5/2568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นายชยุต วังทูลย์</v>
          </cell>
          <cell r="BU1384">
            <v>883266010406</v>
          </cell>
        </row>
        <row r="1385">
          <cell r="B1385">
            <v>2885</v>
          </cell>
          <cell r="C1385">
            <v>2030</v>
          </cell>
          <cell r="D1385">
            <v>23</v>
          </cell>
          <cell r="E1385">
            <v>5</v>
          </cell>
          <cell r="F1385">
            <v>2568</v>
          </cell>
          <cell r="G1385">
            <v>800353001947</v>
          </cell>
          <cell r="H1385" t="str">
            <v>นาง</v>
          </cell>
          <cell r="I1385" t="str">
            <v>สุวิมล</v>
          </cell>
          <cell r="J1385" t="str">
            <v>จิตต์กาวิน</v>
          </cell>
          <cell r="K1385" t="str">
            <v>3-1201-01469-09-1</v>
          </cell>
          <cell r="L1385" t="str">
            <v>เชียงใหม่</v>
          </cell>
          <cell r="M1385" t="str">
            <v>เชียงใหม่ 1</v>
          </cell>
          <cell r="N1385">
            <v>8</v>
          </cell>
          <cell r="O1385" t="str">
            <v>สินเชื่อสวัสดิการ</v>
          </cell>
          <cell r="P1385" t="str">
            <v>1.บุคคลค้ำประกัน</v>
          </cell>
          <cell r="Q1385">
            <v>1106784.19</v>
          </cell>
          <cell r="R1385">
            <v>197275.64</v>
          </cell>
          <cell r="S1385" t="str">
            <v>จังหวัดเชียงใหม่</v>
          </cell>
          <cell r="T1385" t="str">
            <v>ผบ.2975</v>
          </cell>
          <cell r="U1385">
            <v>2559</v>
          </cell>
          <cell r="V1385" t="str">
            <v>ผบ.121</v>
          </cell>
          <cell r="W1385">
            <v>2560</v>
          </cell>
          <cell r="AA1385">
            <v>30</v>
          </cell>
          <cell r="AB1385">
            <v>1</v>
          </cell>
          <cell r="AC1385">
            <v>2560</v>
          </cell>
          <cell r="BB1385" t="str">
            <v xml:space="preserve">คำสั่งสืบทรัพย์ 23/5/2568//รายงานผลสืบ </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นางสุวิมล จิตต์กาวิน</v>
          </cell>
          <cell r="BU1385">
            <v>0</v>
          </cell>
          <cell r="BV1385" t="str">
            <v>1.นางสุวิมล  จิตต์กาวิน
2.นายรณชัย  เมืองแก่น</v>
          </cell>
          <cell r="BW1385" t="str">
            <v>จำเลยที่ 1
จำเลยที่ 2</v>
          </cell>
          <cell r="BX1385" t="str">
            <v>3-1201-01469-09-1
3-5304-00037-51-3</v>
          </cell>
          <cell r="BY138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5" t="str">
            <v>พบทรัพย์</v>
          </cell>
          <cell r="CB1385">
            <v>2</v>
          </cell>
          <cell r="CC1385" t="str">
            <v>นุสบา</v>
          </cell>
        </row>
        <row r="1386">
          <cell r="B1386">
            <v>2886</v>
          </cell>
          <cell r="C1386">
            <v>2031</v>
          </cell>
          <cell r="D1386">
            <v>20</v>
          </cell>
          <cell r="E1386">
            <v>5</v>
          </cell>
          <cell r="F1386">
            <v>2568</v>
          </cell>
          <cell r="G1386">
            <v>800030138088</v>
          </cell>
          <cell r="H1386" t="str">
            <v>นางสาว</v>
          </cell>
          <cell r="I1386" t="str">
            <v>นิตยา</v>
          </cell>
          <cell r="J1386" t="str">
            <v>ปั้นทิม</v>
          </cell>
          <cell r="K1386" t="str">
            <v>3-5015-00421-09-0</v>
          </cell>
          <cell r="L1386" t="str">
            <v>หางดง</v>
          </cell>
          <cell r="M1386" t="str">
            <v>เชียงใหม่ 3</v>
          </cell>
          <cell r="N1386">
            <v>8</v>
          </cell>
          <cell r="O1386" t="str">
            <v>สินเชื่อสวัสดิการ</v>
          </cell>
          <cell r="P1386" t="str">
            <v>1.บุคคลค้ำประกัน</v>
          </cell>
          <cell r="Q1386">
            <v>883804.52</v>
          </cell>
          <cell r="R1386">
            <v>373194.71</v>
          </cell>
          <cell r="S1386" t="str">
            <v>จังหวัดเชียงใหม่</v>
          </cell>
          <cell r="T1386" t="str">
            <v>ผบE2708</v>
          </cell>
          <cell r="U1386">
            <v>2567</v>
          </cell>
          <cell r="V1386" t="str">
            <v>ผบE235</v>
          </cell>
          <cell r="W1386">
            <v>2568</v>
          </cell>
          <cell r="AA1386">
            <v>30</v>
          </cell>
          <cell r="AB1386">
            <v>1</v>
          </cell>
          <cell r="AC1386">
            <v>2568</v>
          </cell>
          <cell r="BB1386" t="str">
            <v xml:space="preserve">คำสั่งสืบทรัพย์ 20/5/2568//รายงานผลสืบ </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นางสาวนิตยา ปั้นทิม</v>
          </cell>
          <cell r="BU1386">
            <v>0</v>
          </cell>
          <cell r="BV1386" t="str">
            <v>1.นางสาวนิตยา  ปั้นทิม
2.นางสาวหฤษฎ์กุล  ปัญญาราช</v>
          </cell>
          <cell r="BW1386" t="str">
            <v>จำเลยที่ 1
จำเลยที่ 2</v>
          </cell>
          <cell r="BX1386" t="str">
            <v>3-5015-00421-09-0
3-5015-00468-51-7</v>
          </cell>
          <cell r="BY1386"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v>
          </cell>
          <cell r="BZ1386" t="str">
            <v>พบทรัพย์</v>
          </cell>
          <cell r="CB1386">
            <v>2</v>
          </cell>
          <cell r="CC1386" t="str">
            <v>นุสบา</v>
          </cell>
        </row>
        <row r="1387">
          <cell r="B1387">
            <v>2887</v>
          </cell>
          <cell r="C1387">
            <v>2032</v>
          </cell>
          <cell r="D1387">
            <v>20</v>
          </cell>
          <cell r="E1387">
            <v>5</v>
          </cell>
          <cell r="F1387">
            <v>2568</v>
          </cell>
          <cell r="G1387">
            <v>800096345908</v>
          </cell>
          <cell r="H1387" t="str">
            <v>นาย</v>
          </cell>
          <cell r="I1387" t="str">
            <v>สองแก้ว</v>
          </cell>
          <cell r="J1387" t="str">
            <v>ปิกแก้ว</v>
          </cell>
          <cell r="K1387" t="str">
            <v>5-5017-00017-63-9</v>
          </cell>
          <cell r="L1387" t="str">
            <v>ดอยเต่า</v>
          </cell>
          <cell r="M1387" t="str">
            <v>เชียงใหม่ 3</v>
          </cell>
          <cell r="N1387">
            <v>8</v>
          </cell>
          <cell r="O1387" t="str">
            <v>สินเชื่อพัฒนาองค์กรชุมชน</v>
          </cell>
          <cell r="P1387" t="str">
            <v>1.บุคคลค้ำประกัน</v>
          </cell>
          <cell r="Q1387">
            <v>42348.08</v>
          </cell>
          <cell r="R1387">
            <v>13515.6</v>
          </cell>
          <cell r="S1387" t="str">
            <v>จังหวัดฮอด</v>
          </cell>
          <cell r="T1387" t="str">
            <v>ผบE129</v>
          </cell>
          <cell r="U1387">
            <v>2568</v>
          </cell>
          <cell r="V1387" t="str">
            <v>ผบE337</v>
          </cell>
          <cell r="W1387">
            <v>2568</v>
          </cell>
          <cell r="X1387">
            <v>9</v>
          </cell>
          <cell r="Y1387">
            <v>4</v>
          </cell>
          <cell r="Z1387">
            <v>2568</v>
          </cell>
          <cell r="BB1387" t="str">
            <v>คำสั่งสืบทรัพย์ 20/5/2568//รายงานผลสืบ 4/7/2568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นายสองแก้ว ปิกแก้ว</v>
          </cell>
          <cell r="BU1387">
            <v>0</v>
          </cell>
          <cell r="BV1387" t="str">
            <v>1.นายสองแก้ว  ปิกแก้ว
2.นายสมคิด  เงินยง
3.นายพุทธ  สองเมีย 
4.นางคำ  ปู่หล้า</v>
          </cell>
          <cell r="BW1387" t="str">
            <v>จำเลยที่ 1
จำเลยที่ 2
จำเลยที่ 3
ทายาทโดยธรรมจำเลยที่ 3</v>
          </cell>
          <cell r="BX1387" t="str">
            <v>5-5017-00017-63-9
1-5017-00061-50-3
1-5017-00004-17-8
3-5017-00142-23-2</v>
          </cell>
          <cell r="BY13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7" t="str">
            <v>ไม่พบทรัพย์</v>
          </cell>
          <cell r="CB1387">
            <v>4</v>
          </cell>
          <cell r="CC1387" t="str">
            <v>นุสบา</v>
          </cell>
        </row>
        <row r="1388">
          <cell r="B1388">
            <v>2888</v>
          </cell>
          <cell r="C1388">
            <v>2033</v>
          </cell>
          <cell r="D1388">
            <v>20</v>
          </cell>
          <cell r="E1388">
            <v>5</v>
          </cell>
          <cell r="F1388">
            <v>2568</v>
          </cell>
          <cell r="G1388">
            <v>800062188472</v>
          </cell>
          <cell r="H1388" t="str">
            <v>นางสาว</v>
          </cell>
          <cell r="I1388" t="str">
            <v>แพรวนภา</v>
          </cell>
          <cell r="J1388" t="str">
            <v>ภิระตา</v>
          </cell>
          <cell r="K1388" t="str">
            <v>3-5013-00337-65-6</v>
          </cell>
          <cell r="L1388" t="str">
            <v>สันกำแพง</v>
          </cell>
          <cell r="M1388" t="str">
            <v>เชียงใหม่ 3</v>
          </cell>
          <cell r="N1388">
            <v>8</v>
          </cell>
          <cell r="O1388" t="str">
            <v>สินเชื่อธนาคารประชาชน</v>
          </cell>
          <cell r="P1388" t="str">
            <v>1.บุคคลค้ำประกัน</v>
          </cell>
          <cell r="Q1388">
            <v>46188</v>
          </cell>
          <cell r="R1388">
            <v>17214.169999999998</v>
          </cell>
          <cell r="S1388" t="str">
            <v>แขวงเชียงใหม่</v>
          </cell>
          <cell r="T1388" t="str">
            <v>ผบE624</v>
          </cell>
          <cell r="U1388">
            <v>2568</v>
          </cell>
          <cell r="V1388" t="str">
            <v>ผบE3786</v>
          </cell>
          <cell r="W1388">
            <v>2568</v>
          </cell>
          <cell r="X1388">
            <v>28</v>
          </cell>
          <cell r="Y1388">
            <v>4</v>
          </cell>
          <cell r="Z1388">
            <v>2568</v>
          </cell>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นางสาวแพรวนภา ภิระตา</v>
          </cell>
          <cell r="BU1388">
            <v>0</v>
          </cell>
          <cell r="BV1388" t="str">
            <v xml:space="preserve">1.นางสาวแพรวนภา  ภิระตา
2.นายพิสิษฐ์  พัฒนปิติยากุล
3.นางสาวนภาพร  ขันอาสวะ </v>
          </cell>
          <cell r="BW1388" t="str">
            <v>จำเลยที่ 1
จำเลยที่ 2
จำเลยที่ 3</v>
          </cell>
          <cell r="BX1388" t="str">
            <v>3-5013-00337-65-6
3-5013-00353-93-7
3-5101-00641-53-9</v>
          </cell>
          <cell r="BY138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8" t="str">
            <v>พบทรัพย์</v>
          </cell>
          <cell r="CB1388">
            <v>2</v>
          </cell>
          <cell r="CC1388" t="str">
            <v>นุสบา</v>
          </cell>
        </row>
        <row r="1389">
          <cell r="B1389">
            <v>2889</v>
          </cell>
          <cell r="C1389">
            <v>2034</v>
          </cell>
          <cell r="D1389">
            <v>20</v>
          </cell>
          <cell r="E1389">
            <v>5</v>
          </cell>
          <cell r="F1389">
            <v>2568</v>
          </cell>
          <cell r="G1389">
            <v>863090895880</v>
          </cell>
          <cell r="H1389" t="str">
            <v>นาง</v>
          </cell>
          <cell r="I1389" t="str">
            <v>จันทร์ฉาย</v>
          </cell>
          <cell r="J1389" t="str">
            <v>ประกอบสุข</v>
          </cell>
          <cell r="K1389" t="str">
            <v>3-5012-00905-19-9</v>
          </cell>
          <cell r="L1389" t="str">
            <v>แม่วาง</v>
          </cell>
          <cell r="M1389" t="str">
            <v>เชียงใหม่ 3</v>
          </cell>
          <cell r="N1389">
            <v>8</v>
          </cell>
          <cell r="O1389" t="str">
            <v>สินเชื่อธนาคารประชาชนเพื่อผู้มีบัตรสวัสดิการแห่งรัฐ (PSA)</v>
          </cell>
          <cell r="P1389" t="str">
            <v>4.ไม่มีหลักประกัน</v>
          </cell>
          <cell r="Q1389">
            <v>49351.55</v>
          </cell>
          <cell r="R1389">
            <v>3526.19</v>
          </cell>
          <cell r="S1389" t="str">
            <v>แขวงเชียงใหม่</v>
          </cell>
          <cell r="T1389" t="str">
            <v>ผบE615</v>
          </cell>
          <cell r="U1389">
            <v>2568</v>
          </cell>
          <cell r="AA1389">
            <v>28</v>
          </cell>
          <cell r="AB1389">
            <v>4</v>
          </cell>
          <cell r="AC1389">
            <v>2568</v>
          </cell>
          <cell r="BB1389" t="str">
            <v>คำสั่งสืบทรัพย์ 20/5/2568//รายงานผลสืบ</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นางจันทร์ฉาย ประกอบสุข</v>
          </cell>
          <cell r="BU1389">
            <v>0</v>
          </cell>
          <cell r="BV1389" t="str">
            <v>1.นางจันทร์ฉาย  ประกอบสุข
2.นายถ้ำ  ประกอบสุข</v>
          </cell>
          <cell r="BW1389" t="str">
            <v>จำเลย
คู่สมรสจำเลย</v>
          </cell>
          <cell r="BX1389" t="str">
            <v>3-5012-00905-19-9
5-3101-00036-50-1</v>
          </cell>
          <cell r="BY1389" t="str">
            <v xml:space="preserve">-พบว่ามีกรรมสิทธิ์ในที่ดิน น.ส.3 ก. เลขที่ 578 ต.ทุ่งปี้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row>
        <row r="1390">
          <cell r="B1390">
            <v>2891</v>
          </cell>
          <cell r="C1390">
            <v>2036</v>
          </cell>
          <cell r="D1390">
            <v>30</v>
          </cell>
          <cell r="E1390">
            <v>5</v>
          </cell>
          <cell r="F1390">
            <v>2568</v>
          </cell>
          <cell r="H1390" t="str">
            <v>นางสาว</v>
          </cell>
          <cell r="I1390" t="str">
            <v xml:space="preserve">นภาพร  </v>
          </cell>
          <cell r="J1390" t="str">
            <v>จิวรรจนะโรดม</v>
          </cell>
          <cell r="K1390" t="str">
            <v>3-5014-00369-22-3</v>
          </cell>
          <cell r="L1390" t="str">
            <v>เชียงใหม่</v>
          </cell>
          <cell r="M1390" t="str">
            <v>เชียงใหม่ 1</v>
          </cell>
          <cell r="N1390">
            <v>8</v>
          </cell>
          <cell r="P1390" t="str">
            <v>1.บุคคลค้ำประกัน</v>
          </cell>
          <cell r="Q1390">
            <v>953540.81</v>
          </cell>
          <cell r="R1390">
            <v>152079.96</v>
          </cell>
          <cell r="S1390" t="str">
            <v>จังหวัดเชียงใหม่</v>
          </cell>
          <cell r="T1390" t="str">
            <v>ผบ.1924</v>
          </cell>
          <cell r="U1390">
            <v>2558</v>
          </cell>
          <cell r="V1390" t="str">
            <v>ผบ2395</v>
          </cell>
          <cell r="W1390">
            <v>2558</v>
          </cell>
          <cell r="AA1390">
            <v>23</v>
          </cell>
          <cell r="AB1390">
            <v>11</v>
          </cell>
          <cell r="AC1390">
            <v>2558</v>
          </cell>
          <cell r="BB1390" t="str">
            <v>คำสั่งเฉลี่ยทรัพย์ 13/5/2568 // สืบทรัพย์ก่อนเฉลี่ย</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นางสาวนภาพร   จิวรรจนะโรดม</v>
          </cell>
          <cell r="BU1390">
            <v>0</v>
          </cell>
        </row>
        <row r="1391">
          <cell r="B1391">
            <v>2892</v>
          </cell>
          <cell r="C1391">
            <v>2037</v>
          </cell>
          <cell r="D1391">
            <v>12</v>
          </cell>
          <cell r="E1391">
            <v>6</v>
          </cell>
          <cell r="F1391">
            <v>2568</v>
          </cell>
          <cell r="G1391">
            <v>806752015321</v>
          </cell>
          <cell r="H1391" t="str">
            <v>นาย</v>
          </cell>
          <cell r="I1391" t="str">
            <v>บุญเกียรติ</v>
          </cell>
          <cell r="J1391" t="str">
            <v>นันตา</v>
          </cell>
          <cell r="K1391" t="str">
            <v>3-5010-00111-32-6</v>
          </cell>
          <cell r="L1391" t="str">
            <v>แม่อาย</v>
          </cell>
          <cell r="M1391" t="str">
            <v>เชียงใหม่ 2</v>
          </cell>
          <cell r="N1391">
            <v>8</v>
          </cell>
          <cell r="O1391" t="str">
            <v>สินเชื่อเพื่อพัฒนากลุ่มอาชีพ</v>
          </cell>
          <cell r="P1391" t="str">
            <v>1.บุคคลค้ำประกัน</v>
          </cell>
          <cell r="Q1391">
            <v>180475.53</v>
          </cell>
          <cell r="R1391">
            <v>34472.36</v>
          </cell>
          <cell r="S1391" t="str">
            <v>จังหวัดฝาง</v>
          </cell>
          <cell r="T1391" t="str">
            <v>ผบ.48</v>
          </cell>
          <cell r="U1391">
            <v>2567</v>
          </cell>
          <cell r="V1391" t="str">
            <v>ผบ.52</v>
          </cell>
          <cell r="W1391">
            <v>2567</v>
          </cell>
          <cell r="X1391">
            <v>19</v>
          </cell>
          <cell r="Y1391">
            <v>11</v>
          </cell>
          <cell r="Z1391">
            <v>2567</v>
          </cell>
          <cell r="BB1391" t="str">
            <v>คำสั่งสืบทรัพย์ 12/6/2568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นายบุญเกียรติ นันตา</v>
          </cell>
          <cell r="BU1391">
            <v>883267010331</v>
          </cell>
        </row>
        <row r="1392">
          <cell r="B1392">
            <v>2893</v>
          </cell>
          <cell r="C1392">
            <v>2038</v>
          </cell>
          <cell r="D1392">
            <v>12</v>
          </cell>
          <cell r="E1392">
            <v>6</v>
          </cell>
          <cell r="F1392">
            <v>2568</v>
          </cell>
          <cell r="G1392">
            <v>806752015354</v>
          </cell>
          <cell r="H1392" t="str">
            <v>นาย</v>
          </cell>
          <cell r="I1392" t="str">
            <v>สมนึก</v>
          </cell>
          <cell r="J1392" t="str">
            <v>ปันวงค์ยอง</v>
          </cell>
          <cell r="K1392" t="str">
            <v>3-5010-00177-32-7</v>
          </cell>
          <cell r="L1392" t="str">
            <v>แม่อาย</v>
          </cell>
          <cell r="M1392" t="str">
            <v>เชียงใหม่ 2</v>
          </cell>
          <cell r="N1392">
            <v>8</v>
          </cell>
          <cell r="O1392" t="str">
            <v>สินเชื่อเพื่อพัฒนากลุ่มอาชีพ</v>
          </cell>
          <cell r="P1392" t="str">
            <v>1.บุคคลค้ำประกัน</v>
          </cell>
          <cell r="Q1392">
            <v>152246.74</v>
          </cell>
          <cell r="R1392">
            <v>29145.02</v>
          </cell>
          <cell r="S1392" t="str">
            <v>จังหวัดฝาง</v>
          </cell>
          <cell r="T1392" t="str">
            <v>ผบ.50</v>
          </cell>
          <cell r="U1392">
            <v>2567</v>
          </cell>
          <cell r="V1392" t="str">
            <v>ผบ.54</v>
          </cell>
          <cell r="W1392">
            <v>2567</v>
          </cell>
          <cell r="X1392">
            <v>19</v>
          </cell>
          <cell r="Y1392">
            <v>11</v>
          </cell>
          <cell r="Z1392">
            <v>2567</v>
          </cell>
          <cell r="BB1392" t="str">
            <v>คำสั่งสืบทรัพย์ 12/6/2568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นายสมนึก ปันวงค์ยอง</v>
          </cell>
          <cell r="BU1392">
            <v>883267010332</v>
          </cell>
        </row>
        <row r="1393">
          <cell r="B1393">
            <v>2894</v>
          </cell>
          <cell r="C1393">
            <v>2039</v>
          </cell>
          <cell r="D1393">
            <v>12</v>
          </cell>
          <cell r="E1393">
            <v>6</v>
          </cell>
          <cell r="F1393">
            <v>2568</v>
          </cell>
          <cell r="G1393">
            <v>806752015297</v>
          </cell>
          <cell r="H1393" t="str">
            <v>นาย</v>
          </cell>
          <cell r="I1393" t="str">
            <v>สิงห์คำ</v>
          </cell>
          <cell r="J1393" t="str">
            <v>แก้วบุญเรือง</v>
          </cell>
          <cell r="K1393" t="str">
            <v>3-5010-00112-58-6</v>
          </cell>
          <cell r="L1393" t="str">
            <v>แม่อาย</v>
          </cell>
          <cell r="M1393" t="str">
            <v>เชียงใหม่ 2</v>
          </cell>
          <cell r="N1393">
            <v>8</v>
          </cell>
          <cell r="O1393" t="str">
            <v>สินเชื่อเพื่อพัฒนากลุ่มอาชีพ</v>
          </cell>
          <cell r="P1393" t="str">
            <v>1.บุคคลค้ำประกัน</v>
          </cell>
          <cell r="Q1393">
            <v>126765.77</v>
          </cell>
          <cell r="R1393">
            <v>25083.29</v>
          </cell>
          <cell r="S1393" t="str">
            <v>จังหวัดฝาง</v>
          </cell>
          <cell r="T1393" t="str">
            <v>ผบ.49</v>
          </cell>
          <cell r="U1393">
            <v>2567</v>
          </cell>
          <cell r="V1393" t="str">
            <v>ผบ.53</v>
          </cell>
          <cell r="W1393">
            <v>2567</v>
          </cell>
          <cell r="X1393">
            <v>19</v>
          </cell>
          <cell r="Y1393">
            <v>11</v>
          </cell>
          <cell r="Z1393">
            <v>2567</v>
          </cell>
          <cell r="BB1393" t="str">
            <v>คำสั่งสืบทรัพย์ 12/6/2568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นายสิงห์คำ แก้วบุญเรือง</v>
          </cell>
          <cell r="BU1393">
            <v>883267010333</v>
          </cell>
        </row>
        <row r="1394">
          <cell r="B1394">
            <v>2895</v>
          </cell>
          <cell r="C1394">
            <v>2040</v>
          </cell>
          <cell r="D1394">
            <v>24</v>
          </cell>
          <cell r="E1394">
            <v>6</v>
          </cell>
          <cell r="F1394">
            <v>2568</v>
          </cell>
          <cell r="G1394">
            <v>800070887097</v>
          </cell>
          <cell r="H1394" t="str">
            <v>นาย</v>
          </cell>
          <cell r="I1394" t="str">
            <v>ยุทธภัทร</v>
          </cell>
          <cell r="J1394" t="str">
            <v>สิงหเนตร</v>
          </cell>
          <cell r="K1394" t="str">
            <v>3-5099-00225-38-4</v>
          </cell>
          <cell r="L1394" t="str">
            <v>ช้างคลาน</v>
          </cell>
          <cell r="M1394" t="str">
            <v>เชียงใหม่ 1</v>
          </cell>
          <cell r="N1394">
            <v>8</v>
          </cell>
          <cell r="O1394" t="str">
            <v>สินเชื่อธนาคารประชาชน</v>
          </cell>
          <cell r="P1394" t="str">
            <v>1.บุคคลค้ำประกัน</v>
          </cell>
          <cell r="Q1394">
            <v>155339.76999999999</v>
          </cell>
          <cell r="R1394">
            <v>58760.58</v>
          </cell>
          <cell r="S1394" t="str">
            <v>แขวงเชียงใหม่</v>
          </cell>
          <cell r="T1394" t="str">
            <v>ผบE377</v>
          </cell>
          <cell r="U1394">
            <v>2566</v>
          </cell>
          <cell r="V1394" t="str">
            <v>ผบE3147</v>
          </cell>
          <cell r="W1394">
            <v>2566</v>
          </cell>
          <cell r="AA1394">
            <v>15</v>
          </cell>
          <cell r="AB1394">
            <v>5</v>
          </cell>
          <cell r="AC1394">
            <v>2566</v>
          </cell>
          <cell r="BB1394" t="str">
            <v>คำสั่งสืบทรัพย์ 24/6/2568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นายยุทธภัทร สิงหเนตร</v>
          </cell>
          <cell r="BU1394">
            <v>883165010774</v>
          </cell>
        </row>
        <row r="1395">
          <cell r="B1395">
            <v>2896</v>
          </cell>
          <cell r="C1395">
            <v>2041</v>
          </cell>
          <cell r="D1395">
            <v>24</v>
          </cell>
          <cell r="E1395">
            <v>6</v>
          </cell>
          <cell r="F1395">
            <v>2568</v>
          </cell>
          <cell r="G1395">
            <v>800040354923</v>
          </cell>
          <cell r="H1395" t="str">
            <v>นาย</v>
          </cell>
          <cell r="I1395" t="str">
            <v>วัลลภ</v>
          </cell>
          <cell r="J1395" t="str">
            <v>ปัญญา</v>
          </cell>
          <cell r="K1395" t="str">
            <v>3-5012-00286-80-4</v>
          </cell>
          <cell r="L1395" t="str">
            <v>เซ็นทรัล แอร์พอร์ต พลาซ่า เชียงใหม่</v>
          </cell>
          <cell r="M1395" t="str">
            <v>เชียงใหม่ 1</v>
          </cell>
          <cell r="N1395">
            <v>8</v>
          </cell>
          <cell r="O1395" t="str">
            <v>สินเชื่อธนาคารประชาชน</v>
          </cell>
          <cell r="P1395" t="str">
            <v>1.บุคคลค้ำประกัน</v>
          </cell>
          <cell r="Q1395">
            <v>161095.96</v>
          </cell>
          <cell r="R1395">
            <v>24570.560000000001</v>
          </cell>
          <cell r="S1395" t="str">
            <v>แขวงเชียงใหม่</v>
          </cell>
          <cell r="T1395" t="str">
            <v>ผบ.11139</v>
          </cell>
          <cell r="U1395">
            <v>2560</v>
          </cell>
          <cell r="V1395" t="str">
            <v>ผบ.616</v>
          </cell>
          <cell r="W1395">
            <v>2561</v>
          </cell>
          <cell r="AA1395">
            <v>30</v>
          </cell>
          <cell r="AB1395">
            <v>1</v>
          </cell>
          <cell r="AC1395">
            <v>2561</v>
          </cell>
          <cell r="BB1395" t="str">
            <v>คำสั่งสืบทรัพย์ 24/6/2568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นายวัลลภ ปัญญา</v>
          </cell>
          <cell r="BU1395">
            <v>823560011018</v>
          </cell>
        </row>
        <row r="1396">
          <cell r="B1396">
            <v>2897</v>
          </cell>
          <cell r="C1396">
            <v>2042</v>
          </cell>
          <cell r="D1396">
            <v>24</v>
          </cell>
          <cell r="E1396">
            <v>6</v>
          </cell>
          <cell r="F1396">
            <v>2568</v>
          </cell>
          <cell r="G1396">
            <v>800022878071</v>
          </cell>
          <cell r="H1396" t="str">
            <v>นาย</v>
          </cell>
          <cell r="I1396" t="str">
            <v>บริสุทธิ์</v>
          </cell>
          <cell r="J1396" t="str">
            <v>มีบัณฑิต</v>
          </cell>
          <cell r="K1396" t="str">
            <v>3-1601-00169-81-7</v>
          </cell>
          <cell r="L1396" t="str">
            <v>บวกครกหลวง</v>
          </cell>
          <cell r="M1396" t="str">
            <v>เชียงใหม่ 3</v>
          </cell>
          <cell r="N1396">
            <v>8</v>
          </cell>
          <cell r="O1396" t="str">
            <v>สินเชื่อสวัสดิการ</v>
          </cell>
          <cell r="P1396" t="str">
            <v>1.บุคคลค้ำประกัน</v>
          </cell>
          <cell r="Q1396">
            <v>459438.48</v>
          </cell>
          <cell r="R1396">
            <v>118671.46</v>
          </cell>
          <cell r="S1396" t="str">
            <v>จังหวัดเชียงใหม่</v>
          </cell>
          <cell r="T1396" t="str">
            <v>ผบE187</v>
          </cell>
          <cell r="U1396">
            <v>2568</v>
          </cell>
          <cell r="AA1396">
            <v>16</v>
          </cell>
          <cell r="AB1396">
            <v>6</v>
          </cell>
          <cell r="AC1396">
            <v>2568</v>
          </cell>
          <cell r="BB1396" t="str">
            <v>คำสั่งสืบทรัพย์ 24/6/2568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นายบริสุทธิ์ มีบัณฑิต</v>
          </cell>
          <cell r="BU1396">
            <v>888167010408</v>
          </cell>
        </row>
        <row r="1397">
          <cell r="B1397">
            <v>2898</v>
          </cell>
          <cell r="C1397">
            <v>2043</v>
          </cell>
          <cell r="D1397">
            <v>20</v>
          </cell>
          <cell r="E1397">
            <v>5</v>
          </cell>
          <cell r="F1397">
            <v>2568</v>
          </cell>
          <cell r="H1397" t="str">
            <v>นางสาว</v>
          </cell>
          <cell r="I1397" t="str">
            <v>รัชดา</v>
          </cell>
          <cell r="J1397" t="str">
            <v>ธรรมขัน</v>
          </cell>
          <cell r="K1397" t="str">
            <v>1-5099-01355-37-4</v>
          </cell>
          <cell r="L1397" t="str">
            <v>จอมทอง</v>
          </cell>
          <cell r="M1397" t="str">
            <v>เชียงใหม่ 3</v>
          </cell>
          <cell r="N1397">
            <v>8</v>
          </cell>
          <cell r="P1397" t="str">
            <v>1.บุคคลค้ำประกัน</v>
          </cell>
          <cell r="Q1397">
            <v>32334.31</v>
          </cell>
          <cell r="R1397">
            <v>7128.12</v>
          </cell>
          <cell r="S1397" t="str">
            <v>จังหวัดฮอด</v>
          </cell>
          <cell r="T1397" t="str">
            <v>ผบE57</v>
          </cell>
          <cell r="U1397">
            <v>2566</v>
          </cell>
          <cell r="V1397" t="str">
            <v>ผบE323</v>
          </cell>
          <cell r="W1397">
            <v>2566</v>
          </cell>
          <cell r="AA1397">
            <v>24</v>
          </cell>
          <cell r="AB1397">
            <v>4</v>
          </cell>
          <cell r="AC1397">
            <v>2566</v>
          </cell>
          <cell r="BB1397" t="str">
            <v>คำสั่งสืบทรัพย์ 20/5/2568</v>
          </cell>
          <cell r="BT1397" t="str">
            <v>นางสาวรัชดา ธรรมขัน</v>
          </cell>
        </row>
        <row r="1398">
          <cell r="B1398">
            <v>2899</v>
          </cell>
          <cell r="C1398">
            <v>2044</v>
          </cell>
          <cell r="D1398">
            <v>2</v>
          </cell>
          <cell r="E1398">
            <v>7</v>
          </cell>
          <cell r="F1398">
            <v>2568</v>
          </cell>
          <cell r="G1398">
            <v>800023171518</v>
          </cell>
          <cell r="H1398" t="str">
            <v>นาย</v>
          </cell>
          <cell r="I1398" t="str">
            <v xml:space="preserve">เอนก </v>
          </cell>
          <cell r="J1398" t="str">
            <v>แดงจินา</v>
          </cell>
          <cell r="K1398" t="str">
            <v>3-5017-00138-23-5</v>
          </cell>
          <cell r="L1398" t="str">
            <v>เชียงดาว</v>
          </cell>
          <cell r="M1398" t="str">
            <v>เชียงใหม่ 2</v>
          </cell>
          <cell r="N1398">
            <v>8</v>
          </cell>
          <cell r="O1398" t="str">
            <v>สินเชื่อธนาคารประชาชน</v>
          </cell>
          <cell r="P1398" t="str">
            <v>1.บุคคลค้ำประกัน</v>
          </cell>
          <cell r="Q1398">
            <v>91269.13</v>
          </cell>
          <cell r="R1398">
            <v>26881.19</v>
          </cell>
          <cell r="S1398" t="str">
            <v>จังหวัดฮอด</v>
          </cell>
          <cell r="T1398" t="str">
            <v>ผบ746</v>
          </cell>
          <cell r="U1398">
            <v>2558</v>
          </cell>
          <cell r="V1398" t="str">
            <v>ผบ113</v>
          </cell>
          <cell r="W1398">
            <v>2559</v>
          </cell>
          <cell r="X1398">
            <v>7</v>
          </cell>
          <cell r="Y1398">
            <v>3</v>
          </cell>
          <cell r="Z1398">
            <v>2559</v>
          </cell>
          <cell r="BB1398" t="str">
            <v>คำสั่งสืบทรัพย์ 3/7/2568</v>
          </cell>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นายเอนก  แดงจินา</v>
          </cell>
          <cell r="BU1398">
            <v>823857010518</v>
          </cell>
        </row>
        <row r="1399">
          <cell r="B1399">
            <v>2900</v>
          </cell>
          <cell r="C1399">
            <v>2045</v>
          </cell>
          <cell r="D1399">
            <v>8</v>
          </cell>
          <cell r="E1399">
            <v>7</v>
          </cell>
          <cell r="F1399">
            <v>2568</v>
          </cell>
          <cell r="G1399">
            <v>800021375343</v>
          </cell>
          <cell r="H1399" t="str">
            <v>นาง</v>
          </cell>
          <cell r="I1399" t="str">
            <v>จิระนันท์</v>
          </cell>
          <cell r="J1399" t="str">
            <v>รองหมอดี</v>
          </cell>
          <cell r="K1399" t="str">
            <v>3-5010-00042-58-7</v>
          </cell>
          <cell r="L1399" t="str">
            <v>พร้าว</v>
          </cell>
          <cell r="M1399" t="str">
            <v>เชียงใหม่ 2</v>
          </cell>
          <cell r="N1399">
            <v>8</v>
          </cell>
          <cell r="Q1399">
            <v>140500.32</v>
          </cell>
          <cell r="R1399">
            <v>157338.65</v>
          </cell>
          <cell r="S1399" t="str">
            <v>แขวงเชียงใหม่</v>
          </cell>
          <cell r="T1399" t="str">
            <v>ผบ978</v>
          </cell>
          <cell r="U1399">
            <v>2559</v>
          </cell>
          <cell r="V1399" t="str">
            <v>ผบ2174</v>
          </cell>
          <cell r="W1399">
            <v>2559</v>
          </cell>
          <cell r="X1399">
            <v>5</v>
          </cell>
          <cell r="Y1399">
            <v>4</v>
          </cell>
          <cell r="Z1399">
            <v>2559</v>
          </cell>
          <cell r="BB1399" t="str">
            <v>คำสั่งสืบทรัพย์ 8/7/2568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นางจิระนันท์ รองหมอดี</v>
          </cell>
          <cell r="BU1399">
            <v>0</v>
          </cell>
        </row>
        <row r="1400">
          <cell r="B1400">
            <v>2901</v>
          </cell>
          <cell r="C1400">
            <v>2046</v>
          </cell>
          <cell r="D1400">
            <v>8</v>
          </cell>
          <cell r="E1400">
            <v>7</v>
          </cell>
          <cell r="F1400">
            <v>2568</v>
          </cell>
          <cell r="H1400" t="str">
            <v>นาย</v>
          </cell>
          <cell r="I1400" t="str">
            <v>นารธิป</v>
          </cell>
          <cell r="J1400" t="str">
            <v>อำนา</v>
          </cell>
          <cell r="K1400" t="str">
            <v>1-5099-00027-30-6</v>
          </cell>
          <cell r="L1400" t="str">
            <v>แม่โจ้</v>
          </cell>
          <cell r="M1400" t="str">
            <v>เชียงใหม่ 2</v>
          </cell>
          <cell r="N1400">
            <v>8</v>
          </cell>
          <cell r="O1400" t="str">
            <v>สินเชื่อไทรทอง</v>
          </cell>
          <cell r="P1400" t="str">
            <v>1.บุคคลค้ำประกัน</v>
          </cell>
          <cell r="Q1400">
            <v>677700.15</v>
          </cell>
          <cell r="R1400">
            <v>780116.42</v>
          </cell>
          <cell r="S1400" t="str">
            <v>จังหวัดเชียงใหม่</v>
          </cell>
          <cell r="T1400" t="str">
            <v>ผบ2200</v>
          </cell>
          <cell r="U1400">
            <v>2558</v>
          </cell>
          <cell r="V1400" t="str">
            <v>ผบ4393</v>
          </cell>
          <cell r="W1400">
            <v>2559</v>
          </cell>
          <cell r="AA1400">
            <v>4</v>
          </cell>
          <cell r="AB1400">
            <v>4</v>
          </cell>
          <cell r="AC1400">
            <v>2559</v>
          </cell>
          <cell r="BB1400" t="str">
            <v>คำสั่งสืบทรัพย์ 8/7/2568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นายนารธิป อำนา</v>
          </cell>
          <cell r="BU1400">
            <v>0</v>
          </cell>
        </row>
        <row r="1401">
          <cell r="B1401">
            <v>2902</v>
          </cell>
          <cell r="C1401">
            <v>2047</v>
          </cell>
          <cell r="D1401">
            <v>8</v>
          </cell>
          <cell r="E1401">
            <v>7</v>
          </cell>
          <cell r="F1401">
            <v>2568</v>
          </cell>
          <cell r="H1401" t="str">
            <v>นางสาว</v>
          </cell>
          <cell r="I1401" t="str">
            <v>พิกุล</v>
          </cell>
          <cell r="J1401" t="str">
            <v>ศิริวรรณ์</v>
          </cell>
          <cell r="K1401" t="str">
            <v>3-5009-00380-52-7</v>
          </cell>
          <cell r="L1401" t="str">
            <v>ไชยปราการ</v>
          </cell>
          <cell r="M1401" t="str">
            <v>เชียงใหม่ 2</v>
          </cell>
          <cell r="N1401">
            <v>8</v>
          </cell>
          <cell r="O1401" t="str">
            <v>สินเชื่อธนาคารประชาชน</v>
          </cell>
          <cell r="P1401" t="str">
            <v>1.บุคคลค้ำประกัน</v>
          </cell>
          <cell r="Q1401">
            <v>40277</v>
          </cell>
          <cell r="R1401">
            <v>42350.13</v>
          </cell>
          <cell r="S1401" t="str">
            <v>จังหวัดฝาง</v>
          </cell>
          <cell r="T1401" t="str">
            <v>ผบ850</v>
          </cell>
          <cell r="U1401">
            <v>2558</v>
          </cell>
          <cell r="V1401" t="str">
            <v>ผบ88</v>
          </cell>
          <cell r="W1401">
            <v>2559</v>
          </cell>
          <cell r="X1401">
            <v>25</v>
          </cell>
          <cell r="Y1401">
            <v>2</v>
          </cell>
          <cell r="Z1401">
            <v>2559</v>
          </cell>
          <cell r="BB1401" t="str">
            <v>คำสั่งสืบทรัพย์ 8/7/2568</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นางสาวพิกุล ศิริวรรณ์</v>
          </cell>
          <cell r="BU1401">
            <v>0</v>
          </cell>
        </row>
        <row r="1402">
          <cell r="B1402">
            <v>2903</v>
          </cell>
          <cell r="C1402">
            <v>2048</v>
          </cell>
          <cell r="D1402">
            <v>8</v>
          </cell>
          <cell r="E1402">
            <v>7</v>
          </cell>
          <cell r="F1402">
            <v>2568</v>
          </cell>
          <cell r="H1402" t="str">
            <v>นาย</v>
          </cell>
          <cell r="I1402" t="str">
            <v>มานพ</v>
          </cell>
          <cell r="J1402" t="str">
            <v>พันธ์ชน</v>
          </cell>
          <cell r="K1402" t="str">
            <v>5-5505-00607-37-7</v>
          </cell>
          <cell r="L1402" t="str">
            <v>พร้าว</v>
          </cell>
          <cell r="M1402" t="str">
            <v>เชียงใหม่ 2</v>
          </cell>
          <cell r="N1402">
            <v>8</v>
          </cell>
          <cell r="Q1402">
            <v>335037.57</v>
          </cell>
          <cell r="R1402">
            <v>423273.91</v>
          </cell>
          <cell r="S1402" t="str">
            <v>จังหวัดเชียงใหม่</v>
          </cell>
          <cell r="T1402" t="str">
            <v>ผบ2296</v>
          </cell>
          <cell r="U1402">
            <v>2558</v>
          </cell>
          <cell r="AA1402">
            <v>1</v>
          </cell>
          <cell r="AB1402">
            <v>2</v>
          </cell>
          <cell r="AC1402">
            <v>2559</v>
          </cell>
          <cell r="BB1402" t="str">
            <v>คำสั่งสืบทรัพย์ 8/7/2568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นายมานพ พันธ์ชน</v>
          </cell>
          <cell r="BU1402">
            <v>0</v>
          </cell>
        </row>
        <row r="1403">
          <cell r="B1403">
            <v>2904</v>
          </cell>
          <cell r="C1403">
            <v>2049</v>
          </cell>
          <cell r="D1403">
            <v>8</v>
          </cell>
          <cell r="E1403">
            <v>7</v>
          </cell>
          <cell r="F1403">
            <v>2568</v>
          </cell>
          <cell r="H1403" t="str">
            <v>นาง</v>
          </cell>
          <cell r="I1403" t="str">
            <v>ยุวดี</v>
          </cell>
          <cell r="J1403" t="str">
            <v>ธงสวัสดิ์</v>
          </cell>
          <cell r="K1403" t="str">
            <v>3-4004-00743-18-4</v>
          </cell>
          <cell r="L1403" t="str">
            <v>ดอยสะเก็ด</v>
          </cell>
          <cell r="M1403" t="str">
            <v>เชียงใหม่ 2</v>
          </cell>
          <cell r="N1403">
            <v>8</v>
          </cell>
          <cell r="Q1403">
            <v>177076</v>
          </cell>
          <cell r="R1403">
            <v>214116.55</v>
          </cell>
          <cell r="S1403" t="str">
            <v>แขวงเชียงใหม่</v>
          </cell>
          <cell r="T1403" t="str">
            <v>ผบ9390</v>
          </cell>
          <cell r="U1403">
            <v>2558</v>
          </cell>
          <cell r="V1403" t="str">
            <v>ผบ195</v>
          </cell>
          <cell r="W1403">
            <v>2559</v>
          </cell>
          <cell r="X1403">
            <v>20</v>
          </cell>
          <cell r="Y1403">
            <v>1</v>
          </cell>
          <cell r="Z1403">
            <v>2559</v>
          </cell>
          <cell r="BB1403" t="str">
            <v>คำสั่งสืบทรัพย์ 8/7/2568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นางยุวดี ธงสวัสดิ์</v>
          </cell>
          <cell r="BU1403">
            <v>0</v>
          </cell>
        </row>
        <row r="1404">
          <cell r="B1404">
            <v>2905</v>
          </cell>
          <cell r="C1404">
            <v>2050</v>
          </cell>
          <cell r="D1404">
            <v>8</v>
          </cell>
          <cell r="E1404">
            <v>7</v>
          </cell>
          <cell r="F1404">
            <v>2568</v>
          </cell>
          <cell r="H1404" t="str">
            <v>นาง</v>
          </cell>
          <cell r="I1404" t="str">
            <v>ราตรี</v>
          </cell>
          <cell r="J1404" t="str">
            <v>ปัญญาวงค์</v>
          </cell>
          <cell r="K1404" t="str">
            <v>3-5009-00264-34-9</v>
          </cell>
          <cell r="L1404" t="str">
            <v>ฝาง</v>
          </cell>
          <cell r="M1404" t="str">
            <v>เชียงใหม่ 2</v>
          </cell>
          <cell r="N1404">
            <v>8</v>
          </cell>
          <cell r="O1404" t="str">
            <v>สินเชื่อพัฒนาองค์กรชุมชน</v>
          </cell>
          <cell r="P1404" t="str">
            <v>1.บุคคลค้ำประกัน</v>
          </cell>
          <cell r="Q1404">
            <v>60120.97</v>
          </cell>
          <cell r="R1404">
            <v>64920.800000000003</v>
          </cell>
          <cell r="S1404" t="str">
            <v>จังหวัดฝาง</v>
          </cell>
          <cell r="T1404" t="str">
            <v>ผบ984</v>
          </cell>
          <cell r="U1404">
            <v>2558</v>
          </cell>
          <cell r="V1404" t="str">
            <v>ผบ52</v>
          </cell>
          <cell r="W1404">
            <v>2559</v>
          </cell>
          <cell r="AA1404">
            <v>11</v>
          </cell>
          <cell r="AB1404">
            <v>2</v>
          </cell>
          <cell r="AC1404">
            <v>2559</v>
          </cell>
          <cell r="BB1404" t="str">
            <v>คำสั่งสืบทรัพย์ 8/7/2568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นางราตรี ปัญญาวงค์</v>
          </cell>
          <cell r="BU1404">
            <v>0</v>
          </cell>
        </row>
        <row r="1405">
          <cell r="B1405">
            <v>2906</v>
          </cell>
          <cell r="C1405">
            <v>2051</v>
          </cell>
          <cell r="D1405">
            <v>8</v>
          </cell>
          <cell r="E1405">
            <v>7</v>
          </cell>
          <cell r="F1405">
            <v>2568</v>
          </cell>
          <cell r="H1405" t="str">
            <v>นาง</v>
          </cell>
          <cell r="I1405" t="str">
            <v>สมพร</v>
          </cell>
          <cell r="J1405" t="str">
            <v>วองเงิน</v>
          </cell>
          <cell r="K1405" t="str">
            <v>3-5511-00040-41-2</v>
          </cell>
          <cell r="L1405" t="str">
            <v>แม่โจ้</v>
          </cell>
          <cell r="M1405" t="str">
            <v>เชียงใหม่ 2</v>
          </cell>
          <cell r="N1405">
            <v>8</v>
          </cell>
          <cell r="Q1405">
            <v>1866264.61</v>
          </cell>
          <cell r="R1405">
            <v>2270425.94</v>
          </cell>
          <cell r="S1405" t="str">
            <v>จังหวัดเชียงใหม่</v>
          </cell>
          <cell r="T1405" t="str">
            <v>ผบ2279</v>
          </cell>
          <cell r="U1405">
            <v>2558</v>
          </cell>
          <cell r="V1405" t="str">
            <v>ผบ348</v>
          </cell>
          <cell r="W1405">
            <v>2559</v>
          </cell>
          <cell r="X1405">
            <v>14</v>
          </cell>
          <cell r="Y1405">
            <v>3</v>
          </cell>
          <cell r="Z1405">
            <v>2559</v>
          </cell>
          <cell r="BB1405" t="str">
            <v>คำสั่งสืบทรัพย์ 8/7/2568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นางสมพร วองเงิน</v>
          </cell>
          <cell r="BU1405">
            <v>0</v>
          </cell>
        </row>
        <row r="1406">
          <cell r="B1406">
            <v>2907</v>
          </cell>
          <cell r="C1406">
            <v>2052</v>
          </cell>
          <cell r="D1406">
            <v>8</v>
          </cell>
          <cell r="E1406">
            <v>7</v>
          </cell>
          <cell r="F1406">
            <v>2568</v>
          </cell>
          <cell r="G1406">
            <v>800028340159</v>
          </cell>
          <cell r="H1406" t="str">
            <v>นาง</v>
          </cell>
          <cell r="I1406" t="str">
            <v>สมศรี</v>
          </cell>
          <cell r="J1406" t="str">
            <v>ใหม่วงค์จันทร์</v>
          </cell>
          <cell r="K1406" t="str">
            <v>3-5009-01002-04-6</v>
          </cell>
          <cell r="L1406" t="str">
            <v>ฝาง</v>
          </cell>
          <cell r="M1406" t="str">
            <v>เชียงใหม่ 2</v>
          </cell>
          <cell r="N1406">
            <v>8</v>
          </cell>
          <cell r="O1406" t="str">
            <v>สินเชื่อพัฒนาองค์กรชุมชน</v>
          </cell>
          <cell r="P1406" t="str">
            <v>1.บุคคลค้ำประกัน</v>
          </cell>
          <cell r="Q1406">
            <v>278590.75</v>
          </cell>
          <cell r="R1406">
            <v>319482.07</v>
          </cell>
          <cell r="S1406" t="str">
            <v>จังหวัดฝาง</v>
          </cell>
          <cell r="T1406" t="str">
            <v>ผบ991</v>
          </cell>
          <cell r="U1406">
            <v>2558</v>
          </cell>
          <cell r="V1406" t="str">
            <v>ผบ76</v>
          </cell>
          <cell r="W1406">
            <v>2559</v>
          </cell>
          <cell r="AA1406">
            <v>19</v>
          </cell>
          <cell r="AB1406">
            <v>2</v>
          </cell>
          <cell r="AC1406">
            <v>2559</v>
          </cell>
          <cell r="BB1406" t="str">
            <v>คำสั่งสืบทรัพย์ 8/7/2568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นางสมศรี ใหม่วงค์จันทร์</v>
          </cell>
          <cell r="BU1406">
            <v>0</v>
          </cell>
        </row>
        <row r="1407">
          <cell r="B1407">
            <v>2908</v>
          </cell>
          <cell r="C1407">
            <v>2053</v>
          </cell>
          <cell r="D1407">
            <v>8</v>
          </cell>
          <cell r="E1407">
            <v>7</v>
          </cell>
          <cell r="F1407">
            <v>2568</v>
          </cell>
          <cell r="H1407" t="str">
            <v>นาย</v>
          </cell>
          <cell r="I1407" t="str">
            <v>สัญญา</v>
          </cell>
          <cell r="J1407" t="str">
            <v>ใจยะสาร</v>
          </cell>
          <cell r="K1407" t="str">
            <v>1-5009-00003-34-4</v>
          </cell>
          <cell r="L1407" t="str">
            <v>ฝาง</v>
          </cell>
          <cell r="M1407" t="str">
            <v>เชียงใหม่ 2</v>
          </cell>
          <cell r="N1407">
            <v>8</v>
          </cell>
          <cell r="O1407" t="str">
            <v>สินเชื่อเคหะ</v>
          </cell>
          <cell r="P1407" t="str">
            <v>2.หลักทรัพย์ค้ำประกัน</v>
          </cell>
          <cell r="Q1407">
            <v>768719.74</v>
          </cell>
          <cell r="R1407">
            <v>870958.31</v>
          </cell>
          <cell r="S1407" t="str">
            <v>จังหวัดฝาง</v>
          </cell>
          <cell r="T1407" t="str">
            <v>ผบ876</v>
          </cell>
          <cell r="U1407">
            <v>2558</v>
          </cell>
          <cell r="BB1407" t="str">
            <v>คำสั่งสืบทรัพย์ 8/7/2568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นายสัญญา ใจยะสาร</v>
          </cell>
          <cell r="BU1407">
            <v>0</v>
          </cell>
        </row>
        <row r="1408">
          <cell r="B1408">
            <v>2909</v>
          </cell>
          <cell r="C1408">
            <v>2054</v>
          </cell>
          <cell r="D1408">
            <v>8</v>
          </cell>
          <cell r="E1408">
            <v>7</v>
          </cell>
          <cell r="F1408">
            <v>2568</v>
          </cell>
          <cell r="H1408" t="str">
            <v>นาง</v>
          </cell>
          <cell r="I1408" t="str">
            <v>หล้า</v>
          </cell>
          <cell r="J1408" t="str">
            <v>ตุ่นสุรินทร์</v>
          </cell>
          <cell r="K1408" t="str">
            <v>3-5009-00667-61-3</v>
          </cell>
          <cell r="L1408" t="str">
            <v>ฝาง</v>
          </cell>
          <cell r="M1408" t="str">
            <v>เชียงใหม่ 2</v>
          </cell>
          <cell r="N1408">
            <v>8</v>
          </cell>
          <cell r="Q1408">
            <v>278729.45</v>
          </cell>
          <cell r="R1408">
            <v>326947.58</v>
          </cell>
          <cell r="S1408" t="str">
            <v>จังหวัดฝาง</v>
          </cell>
          <cell r="T1408" t="str">
            <v>ผบ34</v>
          </cell>
          <cell r="U1408">
            <v>2559</v>
          </cell>
          <cell r="V1408" t="str">
            <v>ผบ120</v>
          </cell>
          <cell r="W1408">
            <v>2559</v>
          </cell>
          <cell r="AA1408">
            <v>8</v>
          </cell>
          <cell r="AB1408">
            <v>3</v>
          </cell>
          <cell r="AC1408">
            <v>2559</v>
          </cell>
          <cell r="BB1408" t="str">
            <v>คำสั่งสืบทรัพย์ 8/7/2568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นางหล้า ตุ่นสุรินทร์</v>
          </cell>
          <cell r="BU1408">
            <v>0</v>
          </cell>
        </row>
        <row r="1409">
          <cell r="B1409">
            <v>2910</v>
          </cell>
          <cell r="C1409">
            <v>2055</v>
          </cell>
          <cell r="D1409">
            <v>8</v>
          </cell>
          <cell r="E1409">
            <v>7</v>
          </cell>
          <cell r="F1409">
            <v>2568</v>
          </cell>
          <cell r="H1409" t="str">
            <v>นาย</v>
          </cell>
          <cell r="I1409" t="str">
            <v>อาทิตย์</v>
          </cell>
          <cell r="J1409" t="str">
            <v>โกมล</v>
          </cell>
          <cell r="K1409" t="str">
            <v>3-5014-00106-99-1</v>
          </cell>
          <cell r="L1409" t="str">
            <v>แม่โจ้</v>
          </cell>
          <cell r="M1409" t="str">
            <v>เชียงใหม่ 2</v>
          </cell>
          <cell r="N1409">
            <v>8</v>
          </cell>
          <cell r="Q1409">
            <v>29166</v>
          </cell>
          <cell r="R1409">
            <v>33534.9</v>
          </cell>
          <cell r="S1409" t="str">
            <v>แขวงเชียงใหม่</v>
          </cell>
          <cell r="T1409" t="str">
            <v>ผบ9474</v>
          </cell>
          <cell r="U1409">
            <v>2558</v>
          </cell>
          <cell r="V1409" t="str">
            <v>ผบ404</v>
          </cell>
          <cell r="W1409">
            <v>2559</v>
          </cell>
          <cell r="AA1409">
            <v>28</v>
          </cell>
          <cell r="AB1409">
            <v>1</v>
          </cell>
          <cell r="AC1409">
            <v>2559</v>
          </cell>
          <cell r="BB1409" t="str">
            <v>คำสั่งสืบทรัพย์ 8/7/2568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นายอาทิตย์ โกมล</v>
          </cell>
          <cell r="BU1409">
            <v>0</v>
          </cell>
        </row>
        <row r="1410">
          <cell r="B1410">
            <v>2911</v>
          </cell>
          <cell r="C1410">
            <v>2056</v>
          </cell>
          <cell r="D1410">
            <v>8</v>
          </cell>
          <cell r="E1410">
            <v>7</v>
          </cell>
          <cell r="F1410">
            <v>2568</v>
          </cell>
          <cell r="H1410" t="str">
            <v>นาง</v>
          </cell>
          <cell r="I1410" t="str">
            <v>อำพันธ์</v>
          </cell>
          <cell r="J1410" t="str">
            <v>เขียวเคียวลือ</v>
          </cell>
          <cell r="K1410" t="str">
            <v>3-5009-00820-88-8</v>
          </cell>
          <cell r="L1410" t="str">
            <v>ฝาง</v>
          </cell>
          <cell r="M1410" t="str">
            <v>เชียงใหม่ 2</v>
          </cell>
          <cell r="N1410">
            <v>8</v>
          </cell>
          <cell r="Q1410">
            <v>285898.19</v>
          </cell>
          <cell r="R1410">
            <v>308899.8</v>
          </cell>
          <cell r="S1410" t="str">
            <v>จังหวัดฝาง</v>
          </cell>
          <cell r="T1410" t="str">
            <v>ผบ37</v>
          </cell>
          <cell r="U1410">
            <v>2559</v>
          </cell>
          <cell r="V1410" t="str">
            <v>ผบ121</v>
          </cell>
          <cell r="W1410">
            <v>2559</v>
          </cell>
          <cell r="AA1410">
            <v>8</v>
          </cell>
          <cell r="AB1410">
            <v>3</v>
          </cell>
          <cell r="AC1410">
            <v>2559</v>
          </cell>
          <cell r="BB1410" t="str">
            <v>คำสั่งสืบทรัพย์ 8/7/2568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นางอำพันธ์ เขียวเคียวลือ</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3">
          <cell r="CG1763">
            <v>0</v>
          </cell>
        </row>
        <row r="1766">
          <cell r="BB1766" t="str">
            <v xml:space="preserve">                                                                                                                                                                                                            </v>
          </cell>
        </row>
        <row r="1768">
          <cell r="BB1768" t="str">
            <v xml:space="preserve">           </v>
          </cell>
        </row>
      </sheetData>
      <sheetData sheetId="3"/>
      <sheetData sheetId="4"/>
      <sheetData sheetId="5"/>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42" t="e">
        <f>#REF!</f>
        <v>#REF!</v>
      </c>
    </row>
    <row r="6" spans="1:26">
      <c r="A6" s="116" t="s">
        <v>157</v>
      </c>
      <c r="B6" s="55"/>
      <c r="C6" s="55"/>
      <c r="D6" s="55"/>
      <c r="E6" s="55"/>
      <c r="F6" s="55"/>
      <c r="G6" s="55"/>
      <c r="H6" s="55"/>
      <c r="I6" s="55"/>
      <c r="J6" s="55"/>
      <c r="K6" s="55"/>
      <c r="L6" s="55"/>
      <c r="M6" s="55"/>
      <c r="N6" s="55"/>
      <c r="O6" s="55"/>
      <c r="P6" s="55"/>
      <c r="Q6" s="55"/>
      <c r="S6" s="131"/>
      <c r="Y6" s="243"/>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3"/>
    </row>
    <row r="8" spans="1:26">
      <c r="A8" s="107"/>
      <c r="C8" s="237" t="s">
        <v>199</v>
      </c>
      <c r="D8" s="237"/>
      <c r="E8" s="237"/>
      <c r="F8" s="237"/>
      <c r="G8" s="237"/>
      <c r="H8" s="237"/>
      <c r="I8" s="237"/>
      <c r="J8" s="237"/>
      <c r="K8" s="237"/>
      <c r="L8" s="237"/>
      <c r="M8" s="237"/>
      <c r="N8" s="237"/>
      <c r="O8" s="237"/>
      <c r="P8" s="237"/>
      <c r="Q8" s="75" t="s">
        <v>118</v>
      </c>
      <c r="S8" s="79"/>
      <c r="V8" s="76"/>
      <c r="Y8" s="243"/>
    </row>
    <row r="9" spans="1:26">
      <c r="A9" s="236" t="s">
        <v>116</v>
      </c>
      <c r="B9" s="236"/>
      <c r="S9" s="79" t="s">
        <v>196</v>
      </c>
      <c r="V9" s="76"/>
      <c r="X9" s="95"/>
      <c r="Y9" s="244"/>
    </row>
    <row r="10" spans="1:26">
      <c r="A10" s="236"/>
      <c r="B10" s="236"/>
      <c r="C10" s="237" t="s">
        <v>201</v>
      </c>
      <c r="D10" s="237"/>
      <c r="E10" s="237"/>
      <c r="F10" s="237"/>
      <c r="G10" s="237"/>
      <c r="H10" s="237"/>
      <c r="I10" s="237"/>
      <c r="J10" s="237"/>
      <c r="K10" s="237"/>
      <c r="L10" s="237"/>
      <c r="M10" s="237"/>
      <c r="N10" s="237"/>
      <c r="O10" s="237"/>
      <c r="P10" s="237"/>
      <c r="Q10" s="75" t="s">
        <v>119</v>
      </c>
      <c r="S10" s="134" t="s">
        <v>198</v>
      </c>
      <c r="T10" s="133" t="e">
        <f>#REF!</f>
        <v>#REF!</v>
      </c>
      <c r="U10" s="95"/>
      <c r="V10" s="95"/>
      <c r="W10" s="95"/>
      <c r="X10" s="245"/>
      <c r="Y10" s="245"/>
    </row>
    <row r="11" spans="1:26">
      <c r="A11" s="107"/>
      <c r="E11" s="106"/>
      <c r="S11" s="79" t="s">
        <v>197</v>
      </c>
      <c r="T11" s="79"/>
      <c r="U11" s="79"/>
      <c r="V11" s="79"/>
      <c r="X11" s="245"/>
      <c r="Y11" s="245"/>
    </row>
    <row r="12" spans="1:26" ht="21.75" customHeight="1">
      <c r="A12" s="107"/>
      <c r="O12" s="108"/>
      <c r="P12" s="108"/>
      <c r="Q12" s="108"/>
      <c r="R12" s="108"/>
      <c r="S12" s="134" t="s">
        <v>198</v>
      </c>
      <c r="T12" s="250" t="e">
        <f>#REF!</f>
        <v>#REF!</v>
      </c>
      <c r="U12" s="250"/>
      <c r="V12" s="250"/>
      <c r="W12" s="250"/>
      <c r="X12" s="246"/>
      <c r="Y12" s="246"/>
    </row>
    <row r="13" spans="1:26" ht="21.75" customHeight="1" thickBot="1">
      <c r="A13" s="107" t="s">
        <v>158</v>
      </c>
      <c r="F13" s="237" t="s">
        <v>159</v>
      </c>
      <c r="G13" s="237"/>
      <c r="H13" s="237"/>
      <c r="I13" s="237"/>
      <c r="J13" s="237"/>
      <c r="K13" s="237"/>
      <c r="L13" s="237"/>
      <c r="M13" s="237"/>
      <c r="N13" s="237"/>
      <c r="O13" s="237"/>
      <c r="P13" s="237"/>
      <c r="S13" s="130"/>
      <c r="T13" s="130"/>
      <c r="U13" s="128"/>
      <c r="V13" s="128"/>
      <c r="W13" s="128"/>
      <c r="X13" s="249" t="e">
        <f>#REF!</f>
        <v>#REF!</v>
      </c>
      <c r="Y13" s="249"/>
    </row>
    <row r="14" spans="1:26">
      <c r="A14" s="107"/>
      <c r="S14" s="129"/>
      <c r="T14" s="129"/>
      <c r="U14" s="247" t="e">
        <f>#REF!</f>
        <v>#REF!</v>
      </c>
      <c r="V14" s="247"/>
      <c r="W14" s="247"/>
      <c r="X14" s="248"/>
      <c r="Y14" s="76" t="s">
        <v>132</v>
      </c>
    </row>
    <row r="15" spans="1:26" ht="23.4">
      <c r="A15" s="120" t="s">
        <v>160</v>
      </c>
    </row>
    <row r="16" spans="1:26">
      <c r="B16" s="75" t="s">
        <v>161</v>
      </c>
      <c r="C16" s="118" t="s">
        <v>186</v>
      </c>
      <c r="D16" s="118"/>
      <c r="E16" s="118"/>
      <c r="F16" s="118"/>
      <c r="G16" s="118"/>
      <c r="H16" s="118"/>
      <c r="I16" s="75" t="s">
        <v>62</v>
      </c>
      <c r="J16" s="239" t="e">
        <f>#REF!</f>
        <v>#REF!</v>
      </c>
      <c r="K16" s="239"/>
      <c r="L16" s="239"/>
      <c r="M16" s="239"/>
      <c r="N16" s="239"/>
      <c r="O16" s="75" t="s">
        <v>99</v>
      </c>
      <c r="P16" s="238" t="e">
        <f>#REF!</f>
        <v>#REF!</v>
      </c>
      <c r="Q16" s="238"/>
      <c r="R16" s="241" t="s">
        <v>187</v>
      </c>
      <c r="S16" s="241"/>
      <c r="T16" s="117"/>
      <c r="U16" s="117"/>
      <c r="V16" s="117"/>
      <c r="W16" s="117"/>
      <c r="X16" s="117"/>
      <c r="Y16" s="117"/>
      <c r="Z16" s="118"/>
    </row>
    <row r="17" spans="1:26">
      <c r="B17" s="75" t="s">
        <v>162</v>
      </c>
      <c r="C17" s="118"/>
      <c r="D17" s="118"/>
      <c r="E17" s="118"/>
      <c r="F17" s="118"/>
      <c r="G17" s="118"/>
      <c r="H17" s="118"/>
      <c r="I17" s="75" t="s">
        <v>62</v>
      </c>
      <c r="J17" s="239"/>
      <c r="K17" s="239"/>
      <c r="L17" s="239"/>
      <c r="M17" s="239"/>
      <c r="N17" s="239"/>
      <c r="O17" s="75" t="s">
        <v>99</v>
      </c>
      <c r="P17" s="238"/>
      <c r="Q17" s="238"/>
      <c r="R17" s="241" t="s">
        <v>187</v>
      </c>
      <c r="S17" s="241"/>
      <c r="T17" s="117"/>
      <c r="U17" s="117"/>
      <c r="V17" s="117"/>
      <c r="W17" s="117"/>
      <c r="X17" s="117"/>
      <c r="Y17" s="117"/>
      <c r="Z17" s="118"/>
    </row>
    <row r="18" spans="1:26">
      <c r="B18" s="75" t="s">
        <v>163</v>
      </c>
      <c r="C18" s="118"/>
      <c r="D18" s="118"/>
      <c r="E18" s="118"/>
      <c r="F18" s="118"/>
      <c r="G18" s="118"/>
      <c r="H18" s="118"/>
      <c r="I18" s="75" t="s">
        <v>62</v>
      </c>
      <c r="J18" s="239"/>
      <c r="K18" s="239"/>
      <c r="L18" s="239"/>
      <c r="M18" s="239"/>
      <c r="N18" s="239"/>
      <c r="O18" s="75" t="s">
        <v>99</v>
      </c>
      <c r="P18" s="238"/>
      <c r="Q18" s="238"/>
      <c r="R18" s="241" t="s">
        <v>187</v>
      </c>
      <c r="S18" s="241"/>
      <c r="T18" s="117"/>
      <c r="U18" s="117"/>
      <c r="V18" s="117"/>
      <c r="W18" s="117"/>
      <c r="X18" s="117"/>
      <c r="Y18" s="117"/>
      <c r="Z18" s="118"/>
    </row>
    <row r="19" spans="1:26">
      <c r="A19" s="79"/>
      <c r="B19" s="75" t="s">
        <v>164</v>
      </c>
      <c r="C19" s="118"/>
      <c r="D19" s="118"/>
      <c r="E19" s="118"/>
      <c r="F19" s="118"/>
      <c r="G19" s="118"/>
      <c r="H19" s="118"/>
      <c r="I19" s="75" t="s">
        <v>62</v>
      </c>
      <c r="J19" s="239"/>
      <c r="K19" s="239"/>
      <c r="L19" s="239"/>
      <c r="M19" s="239"/>
      <c r="N19" s="239"/>
      <c r="O19" s="75" t="s">
        <v>99</v>
      </c>
      <c r="P19" s="238"/>
      <c r="Q19" s="238"/>
      <c r="R19" s="241" t="s">
        <v>187</v>
      </c>
      <c r="S19" s="24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0"/>
      <c r="G32" s="240"/>
      <c r="H32" s="240"/>
      <c r="I32" s="240"/>
      <c r="J32" s="75" t="s">
        <v>180</v>
      </c>
      <c r="O32" s="75" t="s">
        <v>182</v>
      </c>
      <c r="Q32" s="123"/>
      <c r="R32" s="123"/>
      <c r="S32" s="123"/>
      <c r="T32" s="124" t="s">
        <v>184</v>
      </c>
      <c r="U32" s="87" t="s">
        <v>183</v>
      </c>
      <c r="V32" s="87"/>
      <c r="W32" s="125"/>
      <c r="X32" s="125"/>
      <c r="Y32" s="125"/>
    </row>
    <row r="33" spans="1:25">
      <c r="A33" s="124" t="s">
        <v>184</v>
      </c>
      <c r="B33" s="75" t="s">
        <v>185</v>
      </c>
      <c r="F33" s="240"/>
      <c r="G33" s="240"/>
      <c r="H33" s="240"/>
      <c r="I33" s="240"/>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workbookViewId="0">
      <selection activeCell="F3" sqref="F3"/>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834</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นายอาณัติกรณ์   อินเปิ้น</v>
      </c>
      <c r="C2" s="175" t="s">
        <v>73</v>
      </c>
      <c r="D2" s="145" t="str">
        <f t="array" ref="D2">_xlfn.IFS(I1&lt;850,VLOOKUP(I1,[1]บังคับคดี!$B:$ZZ,10,0),AND(I1&gt;=850,I1&lt;1435),VLOOKUP(I1,'[1]บังคับคดีใหม่ ปี2563-2564'!$B:$ZZ,11,0),I1&gt;=1435,VLOOKUP(I1,'[1]สืบทรัพย์ ปี 2564-25666'!$B:$ZZ,11,0))</f>
        <v>สารภี</v>
      </c>
      <c r="E2" s="153" t="s">
        <v>254</v>
      </c>
      <c r="F2" s="145">
        <v>1</v>
      </c>
      <c r="I2" s="251"/>
      <c r="J2" s="233"/>
      <c r="K2" s="233"/>
      <c r="L2" s="233"/>
      <c r="M2" s="233"/>
    </row>
    <row r="3" spans="1:25" ht="34.799999999999997">
      <c r="A3" s="143" t="s">
        <v>250</v>
      </c>
      <c r="B3" s="144" t="str">
        <f t="array" ref="B3">_xlfn.IFS(I1&lt;850,VLOOKUP(I1,[1]บังคับคดี!$B:$ZZ,13,0),AND(I1&gt;=850,I1&lt;1435),VLOOKUP(I1,'[1]บังคับคดีใหม่ ปี2563-2564'!$B:$ZZ,14,0),I1&gt;=1435,VLOOKUP(I1,'[1]สืบทรัพย์ ปี 2564-25666'!$B:$ZZ,14,0))</f>
        <v>สินเชื่อห้องแถว</v>
      </c>
      <c r="C3" s="175" t="s">
        <v>208</v>
      </c>
      <c r="D3" s="147">
        <f t="array" ref="D3">_xlfn.IFS(I1&lt;850,VLOOKUP(I1,[1]บังคับคดี!$B:$ZZ,59,0),AND(I1&gt;=850,I1&lt;1435),VLOOKUP(I1,'[1]บังคับคดีใหม่ ปี2563-2564'!$B:$ZZ,64,0),I1&gt;=1435,VLOOKUP(I1,'[1]สืบทรัพย์ ปี 2564-25666'!$B:$ZZ,72,0))</f>
        <v>883262012100</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800065564497</v>
      </c>
      <c r="C4" s="176" t="s">
        <v>262</v>
      </c>
      <c r="D4" s="213">
        <v>242358</v>
      </c>
      <c r="E4" s="216" t="s">
        <v>334</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จังหวัดเชียงใหม่</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ผบ.578/2563</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ผบ.1753/2563</v>
      </c>
      <c r="I5" s="157" t="s">
        <v>255</v>
      </c>
      <c r="J5" s="157"/>
      <c r="K5" s="157"/>
      <c r="L5" s="157"/>
      <c r="M5" s="157"/>
    </row>
    <row r="6" spans="1:25">
      <c r="A6" s="153" t="s">
        <v>335</v>
      </c>
      <c r="B6" s="171">
        <v>452987.57</v>
      </c>
      <c r="C6" s="219" t="s">
        <v>343</v>
      </c>
      <c r="D6" s="148">
        <v>244176</v>
      </c>
    </row>
    <row r="7" spans="1:25">
      <c r="A7" s="153"/>
      <c r="B7" s="184"/>
      <c r="D7" s="185"/>
    </row>
    <row r="8" spans="1:25">
      <c r="A8" s="153" t="s">
        <v>275</v>
      </c>
      <c r="B8" s="145" t="s">
        <v>361</v>
      </c>
      <c r="C8" s="175" t="s">
        <v>313</v>
      </c>
      <c r="D8" s="145">
        <v>28</v>
      </c>
      <c r="E8" s="175" t="s">
        <v>276</v>
      </c>
      <c r="F8" s="186" t="s">
        <v>362</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344</v>
      </c>
      <c r="C11" s="177" t="s">
        <v>230</v>
      </c>
      <c r="D11" s="177" t="s">
        <v>354</v>
      </c>
      <c r="E11" s="177" t="s">
        <v>356</v>
      </c>
      <c r="F11" s="224" t="s">
        <v>348</v>
      </c>
      <c r="G11" s="177" t="s">
        <v>355</v>
      </c>
      <c r="H11" s="177" t="s">
        <v>349</v>
      </c>
      <c r="I11" s="177" t="s">
        <v>350</v>
      </c>
      <c r="J11" s="177" t="s">
        <v>346</v>
      </c>
      <c r="K11" s="177" t="s">
        <v>351</v>
      </c>
      <c r="L11" s="177" t="s">
        <v>357</v>
      </c>
      <c r="M11" s="177" t="s">
        <v>358</v>
      </c>
      <c r="N11" s="177" t="s">
        <v>345</v>
      </c>
      <c r="O11" s="177" t="s">
        <v>352</v>
      </c>
      <c r="P11" s="177" t="s">
        <v>347</v>
      </c>
      <c r="Q11" s="177" t="s">
        <v>353</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จำเลยที่ 1</v>
      </c>
      <c r="B12" s="158" t="s">
        <v>364</v>
      </c>
      <c r="C12" s="197" t="s">
        <v>365</v>
      </c>
      <c r="D12" s="232"/>
      <c r="E12" s="197" t="s">
        <v>360</v>
      </c>
      <c r="F12" s="232"/>
      <c r="G12" s="197" t="s">
        <v>359</v>
      </c>
      <c r="H12" s="232"/>
      <c r="I12" s="197" t="s">
        <v>360</v>
      </c>
      <c r="J12" s="232"/>
      <c r="K12" s="197" t="s">
        <v>359</v>
      </c>
      <c r="L12" s="232"/>
      <c r="M12" s="197" t="s">
        <v>152</v>
      </c>
      <c r="N12" s="232"/>
      <c r="O12" s="197" t="s">
        <v>360</v>
      </c>
      <c r="P12" s="232"/>
      <c r="Q12" s="197" t="s">
        <v>360</v>
      </c>
      <c r="R12" s="152"/>
      <c r="S12" s="158"/>
      <c r="T12" s="169"/>
      <c r="U12" s="152"/>
      <c r="W12" s="252" t="s">
        <v>240</v>
      </c>
      <c r="X12" s="252"/>
      <c r="Y12" s="252"/>
    </row>
    <row r="13" spans="1:25" s="151" customFormat="1">
      <c r="A13" s="165" t="str">
        <f>IF(B14="","คู่สมรส","คู่สมรสจำเลยที่ 1")</f>
        <v>คู่สมรสจำเลยที่ 1</v>
      </c>
      <c r="B13" s="158" t="s">
        <v>152</v>
      </c>
      <c r="C13" s="197"/>
      <c r="D13" s="232"/>
      <c r="E13" s="197"/>
      <c r="F13" s="232"/>
      <c r="G13" s="197"/>
      <c r="H13" s="232"/>
      <c r="I13" s="197"/>
      <c r="J13" s="232"/>
      <c r="K13" s="197"/>
      <c r="L13" s="232"/>
      <c r="M13" s="197"/>
      <c r="N13" s="232"/>
      <c r="O13" s="197"/>
      <c r="P13" s="232"/>
      <c r="Q13" s="197"/>
      <c r="R13" s="152"/>
      <c r="S13" s="158"/>
      <c r="T13" s="169"/>
      <c r="U13" s="152"/>
      <c r="W13" s="252"/>
      <c r="X13" s="252"/>
      <c r="Y13" s="252"/>
    </row>
    <row r="14" spans="1:25" s="151" customFormat="1">
      <c r="A14" s="165" t="s">
        <v>212</v>
      </c>
      <c r="B14" s="158" t="s">
        <v>366</v>
      </c>
      <c r="C14" s="197" t="s">
        <v>367</v>
      </c>
      <c r="D14" s="232"/>
      <c r="E14" s="197"/>
      <c r="F14" s="232"/>
      <c r="G14" s="197"/>
      <c r="H14" s="232"/>
      <c r="I14" s="197"/>
      <c r="J14" s="232"/>
      <c r="K14" s="197"/>
      <c r="L14" s="232"/>
      <c r="M14" s="197"/>
      <c r="N14" s="232"/>
      <c r="O14" s="197"/>
      <c r="P14" s="232"/>
      <c r="Q14" s="197"/>
      <c r="R14" s="152"/>
      <c r="S14" s="158"/>
      <c r="T14" s="169"/>
      <c r="U14" s="152"/>
      <c r="W14" s="166" t="s">
        <v>246</v>
      </c>
      <c r="X14" s="166"/>
      <c r="Y14" s="166"/>
    </row>
    <row r="15" spans="1:25" s="151" customFormat="1">
      <c r="A15" s="165" t="s">
        <v>214</v>
      </c>
      <c r="B15" s="158" t="s">
        <v>368</v>
      </c>
      <c r="C15" s="197" t="s">
        <v>369</v>
      </c>
      <c r="D15" s="232"/>
      <c r="E15" s="197"/>
      <c r="F15" s="232"/>
      <c r="G15" s="197"/>
      <c r="H15" s="232"/>
      <c r="I15" s="197"/>
      <c r="J15" s="232"/>
      <c r="K15" s="197"/>
      <c r="L15" s="232"/>
      <c r="M15" s="197"/>
      <c r="N15" s="232"/>
      <c r="O15" s="197"/>
      <c r="P15" s="232"/>
      <c r="Q15" s="197"/>
      <c r="R15" s="152"/>
      <c r="S15" s="158"/>
      <c r="T15" s="169"/>
      <c r="U15" s="152"/>
      <c r="W15" s="166" t="s">
        <v>247</v>
      </c>
      <c r="X15" s="166"/>
      <c r="Y15" s="166"/>
    </row>
    <row r="16" spans="1:25" s="151" customFormat="1">
      <c r="A16" s="165" t="s">
        <v>213</v>
      </c>
      <c r="B16" s="158" t="s">
        <v>370</v>
      </c>
      <c r="C16" s="197" t="s">
        <v>371</v>
      </c>
      <c r="D16" s="232"/>
      <c r="E16" s="197"/>
      <c r="F16" s="232"/>
      <c r="G16" s="197"/>
      <c r="H16" s="232"/>
      <c r="I16" s="197"/>
      <c r="J16" s="232"/>
      <c r="K16" s="197"/>
      <c r="L16" s="232"/>
      <c r="M16" s="197"/>
      <c r="N16" s="232"/>
      <c r="O16" s="197"/>
      <c r="P16" s="232"/>
      <c r="Q16" s="197"/>
      <c r="R16" s="152"/>
      <c r="S16" s="158"/>
      <c r="T16" s="169"/>
      <c r="U16" s="152"/>
      <c r="W16" s="166" t="s">
        <v>336</v>
      </c>
      <c r="X16" s="166"/>
      <c r="Y16" s="166"/>
    </row>
    <row r="17" spans="1:26" s="151" customFormat="1">
      <c r="A17" s="165" t="s">
        <v>215</v>
      </c>
      <c r="B17" s="158" t="s">
        <v>372</v>
      </c>
      <c r="C17" s="197" t="s">
        <v>373</v>
      </c>
      <c r="D17" s="232"/>
      <c r="E17" s="197"/>
      <c r="F17" s="232"/>
      <c r="G17" s="197"/>
      <c r="H17" s="232"/>
      <c r="I17" s="197"/>
      <c r="J17" s="232"/>
      <c r="K17" s="197"/>
      <c r="L17" s="232"/>
      <c r="M17" s="197"/>
      <c r="N17" s="232"/>
      <c r="O17" s="197"/>
      <c r="P17" s="232"/>
      <c r="Q17" s="197"/>
      <c r="R17" s="152"/>
      <c r="S17" s="158"/>
      <c r="T17" s="169"/>
      <c r="U17" s="152"/>
      <c r="W17" s="166" t="s">
        <v>337</v>
      </c>
      <c r="X17" s="166"/>
      <c r="Y17" s="166"/>
    </row>
    <row r="18" spans="1:26" s="151" customFormat="1" ht="21.75" customHeight="1">
      <c r="A18" s="165" t="s">
        <v>216</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338</v>
      </c>
      <c r="X18" s="159"/>
      <c r="Y18" s="159"/>
    </row>
    <row r="19" spans="1:26" s="151" customFormat="1" ht="21.75" customHeight="1">
      <c r="A19" s="165" t="s">
        <v>219</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339</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834 - รายงานผลสืบทรัพย์ ราย นายอาณัติกรณ์   อินเปิ้น สาขาสารภี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75" t="str">
        <f>CONCATENATE("รายงานการสืบทรัพย์ (ข้อมูล ณ วันที่ ",TEXT(Sheet1!D6,"d ดดดด yyyy"),")")</f>
        <v>รายงานการสืบทรัพย์ (ข้อมูล ณ วันที่ 11 กรกฎาคม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341</v>
      </c>
      <c r="B4" s="137"/>
      <c r="E4" s="277" t="str">
        <f>Sheet1!B2</f>
        <v>นายอาณัติกรณ์   อินเปิ้น</v>
      </c>
      <c r="F4" s="277"/>
      <c r="G4" s="277"/>
      <c r="H4" s="277"/>
      <c r="I4" s="277"/>
      <c r="J4" s="277"/>
      <c r="K4" s="277"/>
      <c r="L4" s="277"/>
      <c r="M4" s="277"/>
      <c r="N4" s="277"/>
      <c r="O4" s="277"/>
      <c r="P4" s="277"/>
      <c r="Q4" s="277"/>
      <c r="R4" s="277"/>
      <c r="S4" s="277"/>
      <c r="T4" s="277"/>
      <c r="U4" s="255" t="s">
        <v>73</v>
      </c>
      <c r="V4" s="255"/>
      <c r="W4" s="277" t="str">
        <f>Sheet1!D2</f>
        <v>สารภี</v>
      </c>
      <c r="X4" s="277"/>
      <c r="Y4" s="277"/>
      <c r="Z4" s="277"/>
      <c r="AA4" s="277"/>
      <c r="AB4" s="277"/>
      <c r="AC4" s="277"/>
      <c r="AD4" s="277"/>
      <c r="AE4" s="277"/>
      <c r="AF4" s="277"/>
      <c r="AG4" s="277"/>
      <c r="AH4" s="277"/>
      <c r="AI4" s="277"/>
      <c r="AJ4" s="277"/>
      <c r="AK4" s="138"/>
      <c r="AL4" s="180" t="s">
        <v>259</v>
      </c>
      <c r="AM4" s="179" t="s">
        <v>374</v>
      </c>
      <c r="AO4" s="161" t="s">
        <v>239</v>
      </c>
      <c r="AP4" s="138"/>
      <c r="AQ4" s="138"/>
    </row>
    <row r="5" spans="1:43">
      <c r="A5" s="19" t="s">
        <v>206</v>
      </c>
      <c r="B5" s="137"/>
      <c r="D5" s="268" t="str">
        <f>Sheet1!B3</f>
        <v>สินเชื่อห้องแถว</v>
      </c>
      <c r="E5" s="268"/>
      <c r="F5" s="268"/>
      <c r="G5" s="268"/>
      <c r="H5" s="268"/>
      <c r="I5" s="268"/>
      <c r="J5" s="268"/>
      <c r="K5" s="268"/>
      <c r="L5" s="268"/>
      <c r="M5" s="268"/>
      <c r="N5" s="268"/>
      <c r="O5" s="268"/>
      <c r="P5" s="268"/>
      <c r="Q5" s="268"/>
      <c r="R5" s="268"/>
      <c r="S5" s="255" t="s">
        <v>208</v>
      </c>
      <c r="T5" s="255"/>
      <c r="U5" s="255"/>
      <c r="V5" s="255"/>
      <c r="W5" s="276">
        <f>IF(OR(Sheet1!D3=0,Sheet1!D3="-"),"-",Sheet1!D3)</f>
        <v>883262012100</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834(68) - รายงานผลสืบทรัพย์ ราย นายอาณัติกรณ์   อินเปิ้น สาขาสารภี (สืบรอบที่ 1) - ไม่พบทรัพย์</v>
      </c>
      <c r="AM5" s="138"/>
      <c r="AO5" s="162" t="s">
        <v>256</v>
      </c>
      <c r="AP5" s="138"/>
      <c r="AQ5" s="138"/>
    </row>
    <row r="6" spans="1:43">
      <c r="A6" s="19" t="s">
        <v>207</v>
      </c>
      <c r="B6" s="137"/>
      <c r="F6" s="269">
        <f>Sheet1!B4</f>
        <v>800065564497</v>
      </c>
      <c r="G6" s="270"/>
      <c r="H6" s="270"/>
      <c r="I6" s="270"/>
      <c r="J6" s="270"/>
      <c r="K6" s="270"/>
      <c r="L6" s="270"/>
      <c r="M6" s="270"/>
      <c r="N6" s="270"/>
      <c r="O6" s="270"/>
      <c r="P6" s="270"/>
      <c r="Q6" s="270"/>
      <c r="R6" s="270"/>
      <c r="S6" s="270"/>
      <c r="T6" s="270"/>
      <c r="U6" s="270"/>
      <c r="V6" s="270"/>
      <c r="W6" s="270"/>
      <c r="X6" s="270"/>
      <c r="Y6" s="270"/>
      <c r="Z6" s="270"/>
      <c r="AA6" s="270"/>
      <c r="AB6" s="270"/>
      <c r="AC6" s="270"/>
      <c r="AD6" s="270"/>
      <c r="AE6" s="270"/>
      <c r="AF6" s="270"/>
      <c r="AG6" s="270"/>
      <c r="AH6" s="270"/>
      <c r="AI6" s="270"/>
      <c r="AJ6" s="270"/>
      <c r="AK6" s="138"/>
      <c r="AL6" s="2" t="s">
        <v>340</v>
      </c>
      <c r="AO6" s="162" t="s">
        <v>248</v>
      </c>
      <c r="AP6" s="138"/>
      <c r="AQ6" s="138"/>
    </row>
    <row r="7" spans="1:43">
      <c r="A7" s="19" t="s">
        <v>63</v>
      </c>
      <c r="B7" s="137"/>
      <c r="C7" s="268" t="str">
        <f>Sheet1!B5</f>
        <v>จังหวัดเชียงใหม่</v>
      </c>
      <c r="D7" s="268"/>
      <c r="E7" s="268"/>
      <c r="F7" s="268"/>
      <c r="G7" s="268"/>
      <c r="H7" s="268"/>
      <c r="I7" s="268"/>
      <c r="J7" s="268"/>
      <c r="K7" s="254" t="s">
        <v>209</v>
      </c>
      <c r="L7" s="254"/>
      <c r="M7" s="254"/>
      <c r="N7" s="254"/>
      <c r="O7" s="254"/>
      <c r="P7" s="254"/>
      <c r="Q7" s="278" t="str">
        <f>Sheet1!D5</f>
        <v>ผบ.578/2563</v>
      </c>
      <c r="R7" s="278"/>
      <c r="S7" s="278"/>
      <c r="T7" s="278"/>
      <c r="U7" s="278"/>
      <c r="V7" s="278"/>
      <c r="W7" s="278"/>
      <c r="X7" s="253" t="s">
        <v>210</v>
      </c>
      <c r="Y7" s="253"/>
      <c r="Z7" s="253"/>
      <c r="AA7" s="253"/>
      <c r="AB7" s="253"/>
      <c r="AC7" s="253"/>
      <c r="AD7" s="278" t="str">
        <f>Sheet1!F5</f>
        <v>ผบ.1753/2563</v>
      </c>
      <c r="AE7" s="278"/>
      <c r="AF7" s="278"/>
      <c r="AG7" s="278"/>
      <c r="AH7" s="278"/>
      <c r="AI7" s="278"/>
      <c r="AJ7" s="278"/>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4" t="str">
        <f>Sheet1!B12</f>
        <v>นายอาณักรณ์ อินเปิ้น</v>
      </c>
      <c r="G9" s="264"/>
      <c r="H9" s="264"/>
      <c r="I9" s="264"/>
      <c r="J9" s="264"/>
      <c r="K9" s="264"/>
      <c r="L9" s="264"/>
      <c r="M9" s="264"/>
      <c r="N9" s="264"/>
      <c r="O9" s="264"/>
      <c r="P9" s="264"/>
      <c r="Q9" s="264"/>
      <c r="R9" s="264"/>
      <c r="S9" s="2" t="str">
        <f>Sheet1!A13</f>
        <v>คู่สมรสจำเลยที่ 1</v>
      </c>
      <c r="Y9" s="267" t="str">
        <f>Sheet1!B13</f>
        <v>-</v>
      </c>
      <c r="Z9" s="267"/>
      <c r="AA9" s="267"/>
      <c r="AB9" s="267"/>
      <c r="AC9" s="267"/>
      <c r="AD9" s="267"/>
      <c r="AE9" s="267"/>
      <c r="AF9" s="267"/>
      <c r="AG9" s="267"/>
      <c r="AH9" s="267"/>
      <c r="AI9" s="267"/>
      <c r="AJ9" s="267"/>
      <c r="AK9" s="138"/>
      <c r="AN9" s="138"/>
      <c r="AO9" s="163" t="s">
        <v>233</v>
      </c>
      <c r="AP9" s="138"/>
      <c r="AQ9" s="138"/>
    </row>
    <row r="10" spans="1:43">
      <c r="A10" s="19"/>
      <c r="B10" s="2" t="s">
        <v>212</v>
      </c>
      <c r="F10" s="264" t="str">
        <f>Sheet1!B14</f>
        <v>นางสาววชิราภรณ์ วงศ์เนตร์</v>
      </c>
      <c r="G10" s="264"/>
      <c r="H10" s="264"/>
      <c r="I10" s="264"/>
      <c r="J10" s="264"/>
      <c r="K10" s="264"/>
      <c r="L10" s="264"/>
      <c r="M10" s="264"/>
      <c r="N10" s="264"/>
      <c r="O10" s="264"/>
      <c r="P10" s="264"/>
      <c r="Q10" s="264"/>
      <c r="R10" s="264"/>
      <c r="S10" s="2" t="s">
        <v>214</v>
      </c>
      <c r="Y10" s="267" t="str">
        <f>Sheet1!B15</f>
        <v>นายอนุวัฒน์ ท่ากระเชียง</v>
      </c>
      <c r="Z10" s="267"/>
      <c r="AA10" s="267"/>
      <c r="AB10" s="267"/>
      <c r="AC10" s="267"/>
      <c r="AD10" s="267"/>
      <c r="AE10" s="267"/>
      <c r="AF10" s="267"/>
      <c r="AG10" s="267"/>
      <c r="AH10" s="267"/>
      <c r="AI10" s="267"/>
      <c r="AJ10" s="267"/>
      <c r="AK10" s="138"/>
      <c r="AN10" s="138"/>
      <c r="AO10" s="164" t="s">
        <v>234</v>
      </c>
      <c r="AP10" s="138"/>
      <c r="AQ10" s="138"/>
    </row>
    <row r="11" spans="1:43">
      <c r="A11" s="19"/>
      <c r="B11" s="2" t="s">
        <v>213</v>
      </c>
      <c r="F11" s="264" t="str">
        <f>Sheet1!B16</f>
        <v>นางกรวรรณ วงค์ศรี</v>
      </c>
      <c r="G11" s="264"/>
      <c r="H11" s="264"/>
      <c r="I11" s="264"/>
      <c r="J11" s="264"/>
      <c r="K11" s="264"/>
      <c r="L11" s="264"/>
      <c r="M11" s="264"/>
      <c r="N11" s="264"/>
      <c r="O11" s="264"/>
      <c r="P11" s="264"/>
      <c r="Q11" s="264"/>
      <c r="R11" s="264"/>
      <c r="S11" s="2" t="s">
        <v>215</v>
      </c>
      <c r="Y11" s="267" t="str">
        <f>Sheet1!B17</f>
        <v>นายทินกร วงค์ศรี</v>
      </c>
      <c r="Z11" s="267"/>
      <c r="AA11" s="267"/>
      <c r="AB11" s="267"/>
      <c r="AC11" s="267"/>
      <c r="AD11" s="267"/>
      <c r="AE11" s="267"/>
      <c r="AF11" s="267"/>
      <c r="AG11" s="267"/>
      <c r="AH11" s="267"/>
      <c r="AI11" s="267"/>
      <c r="AJ11" s="267"/>
      <c r="AK11" s="138"/>
      <c r="AL11" s="138"/>
      <c r="AM11" s="138"/>
      <c r="AN11" s="138"/>
      <c r="AO11" s="164" t="s">
        <v>235</v>
      </c>
      <c r="AP11" s="138"/>
      <c r="AQ11" s="138"/>
    </row>
    <row r="12" spans="1:43" hidden="1">
      <c r="A12" s="19"/>
      <c r="B12" s="2" t="s">
        <v>216</v>
      </c>
      <c r="F12" s="264">
        <f>Sheet1!B18</f>
        <v>0</v>
      </c>
      <c r="G12" s="264"/>
      <c r="H12" s="264"/>
      <c r="I12" s="264"/>
      <c r="J12" s="264"/>
      <c r="K12" s="264"/>
      <c r="L12" s="264"/>
      <c r="M12" s="264"/>
      <c r="N12" s="264"/>
      <c r="O12" s="264"/>
      <c r="P12" s="264"/>
      <c r="Q12" s="264"/>
      <c r="R12" s="264"/>
      <c r="S12" s="2" t="s">
        <v>219</v>
      </c>
      <c r="Y12" s="267">
        <f>Sheet1!B19</f>
        <v>0</v>
      </c>
      <c r="Z12" s="267"/>
      <c r="AA12" s="267"/>
      <c r="AB12" s="267"/>
      <c r="AC12" s="267"/>
      <c r="AD12" s="267"/>
      <c r="AE12" s="267"/>
      <c r="AF12" s="267"/>
      <c r="AG12" s="267"/>
      <c r="AH12" s="267"/>
      <c r="AI12" s="267"/>
      <c r="AJ12" s="267"/>
      <c r="AK12" s="138"/>
      <c r="AL12" s="138"/>
      <c r="AM12" s="138"/>
      <c r="AN12" s="138"/>
      <c r="AO12" s="164"/>
      <c r="AP12" s="138"/>
      <c r="AQ12" s="138"/>
    </row>
    <row r="13" spans="1:43" hidden="1">
      <c r="A13" s="19"/>
      <c r="B13" s="2" t="s">
        <v>217</v>
      </c>
      <c r="F13" s="264">
        <f>Sheet1!B20</f>
        <v>0</v>
      </c>
      <c r="G13" s="264"/>
      <c r="H13" s="264"/>
      <c r="I13" s="264"/>
      <c r="J13" s="264"/>
      <c r="K13" s="264"/>
      <c r="L13" s="264"/>
      <c r="M13" s="264"/>
      <c r="N13" s="264"/>
      <c r="O13" s="264"/>
      <c r="P13" s="264"/>
      <c r="Q13" s="264"/>
      <c r="R13" s="264"/>
      <c r="S13" s="2" t="s">
        <v>220</v>
      </c>
      <c r="Y13" s="267">
        <f>Sheet1!B21</f>
        <v>0</v>
      </c>
      <c r="Z13" s="267"/>
      <c r="AA13" s="267"/>
      <c r="AB13" s="267"/>
      <c r="AC13" s="267"/>
      <c r="AD13" s="267"/>
      <c r="AE13" s="267"/>
      <c r="AF13" s="267"/>
      <c r="AG13" s="267"/>
      <c r="AH13" s="267"/>
      <c r="AI13" s="267"/>
      <c r="AJ13" s="267"/>
      <c r="AK13" s="138"/>
      <c r="AL13" s="138"/>
      <c r="AM13" s="138"/>
      <c r="AN13" s="138"/>
      <c r="AO13" s="138"/>
      <c r="AP13" s="138"/>
      <c r="AQ13" s="138"/>
    </row>
    <row r="14" spans="1:43" hidden="1">
      <c r="A14" s="19"/>
      <c r="B14" s="2" t="s">
        <v>218</v>
      </c>
      <c r="F14" s="264">
        <f>Sheet1!B22</f>
        <v>0</v>
      </c>
      <c r="G14" s="264"/>
      <c r="H14" s="264"/>
      <c r="I14" s="264"/>
      <c r="J14" s="264"/>
      <c r="K14" s="264"/>
      <c r="L14" s="264"/>
      <c r="M14" s="264"/>
      <c r="N14" s="264"/>
      <c r="O14" s="264"/>
      <c r="P14" s="264"/>
      <c r="Q14" s="264"/>
      <c r="R14" s="264"/>
      <c r="S14" s="2" t="s">
        <v>221</v>
      </c>
      <c r="Y14" s="267">
        <f>Sheet1!B23</f>
        <v>0</v>
      </c>
      <c r="Z14" s="267"/>
      <c r="AA14" s="267"/>
      <c r="AB14" s="267"/>
      <c r="AC14" s="267"/>
      <c r="AD14" s="267"/>
      <c r="AE14" s="267"/>
      <c r="AF14" s="267"/>
      <c r="AG14" s="267"/>
      <c r="AH14" s="267"/>
      <c r="AI14" s="267"/>
      <c r="AJ14" s="267"/>
      <c r="AK14" s="138"/>
      <c r="AL14" s="138"/>
      <c r="AM14" s="138"/>
      <c r="AN14" s="138"/>
      <c r="AO14" s="138"/>
      <c r="AP14" s="138"/>
      <c r="AQ14" s="138"/>
    </row>
    <row r="15" spans="1:43" hidden="1">
      <c r="A15" s="19"/>
      <c r="B15" s="2" t="s">
        <v>223</v>
      </c>
      <c r="F15" s="264">
        <f>Sheet1!B24</f>
        <v>0</v>
      </c>
      <c r="G15" s="264"/>
      <c r="H15" s="264"/>
      <c r="I15" s="264"/>
      <c r="J15" s="264"/>
      <c r="K15" s="264"/>
      <c r="L15" s="264"/>
      <c r="M15" s="264"/>
      <c r="N15" s="264"/>
      <c r="O15" s="264"/>
      <c r="P15" s="264"/>
      <c r="Q15" s="264"/>
      <c r="R15" s="264"/>
      <c r="S15" s="2" t="s">
        <v>227</v>
      </c>
      <c r="Y15" s="267">
        <f>Sheet1!B25</f>
        <v>0</v>
      </c>
      <c r="Z15" s="267"/>
      <c r="AA15" s="267"/>
      <c r="AB15" s="267"/>
      <c r="AC15" s="267"/>
      <c r="AD15" s="267"/>
      <c r="AE15" s="267"/>
      <c r="AF15" s="267"/>
      <c r="AG15" s="267"/>
      <c r="AH15" s="267"/>
      <c r="AI15" s="267"/>
      <c r="AJ15" s="267"/>
      <c r="AK15" s="138"/>
      <c r="AL15" s="138"/>
      <c r="AM15" s="138"/>
      <c r="AN15" s="138"/>
      <c r="AO15" s="138"/>
      <c r="AP15" s="138"/>
      <c r="AQ15" s="138"/>
    </row>
    <row r="16" spans="1:43" hidden="1">
      <c r="A16" s="19"/>
      <c r="B16" s="2" t="s">
        <v>224</v>
      </c>
      <c r="F16" s="264">
        <f>Sheet1!B26</f>
        <v>0</v>
      </c>
      <c r="G16" s="264"/>
      <c r="H16" s="264"/>
      <c r="I16" s="264"/>
      <c r="J16" s="264"/>
      <c r="K16" s="264"/>
      <c r="L16" s="264"/>
      <c r="M16" s="264"/>
      <c r="N16" s="264"/>
      <c r="O16" s="264"/>
      <c r="P16" s="264"/>
      <c r="Q16" s="264"/>
      <c r="R16" s="264"/>
      <c r="S16" s="2" t="s">
        <v>228</v>
      </c>
      <c r="Y16" s="267">
        <f>Sheet1!B27</f>
        <v>0</v>
      </c>
      <c r="Z16" s="267"/>
      <c r="AA16" s="267"/>
      <c r="AB16" s="267"/>
      <c r="AC16" s="267"/>
      <c r="AD16" s="267"/>
      <c r="AE16" s="267"/>
      <c r="AF16" s="267"/>
      <c r="AG16" s="267"/>
      <c r="AH16" s="267"/>
      <c r="AI16" s="267"/>
      <c r="AJ16" s="267"/>
      <c r="AK16" s="138"/>
      <c r="AL16" s="138"/>
      <c r="AM16" s="138"/>
      <c r="AN16" s="138"/>
      <c r="AO16" s="138"/>
      <c r="AP16" s="138"/>
      <c r="AQ16" s="138"/>
    </row>
    <row r="17" spans="1:43" hidden="1">
      <c r="A17" s="19"/>
      <c r="B17" s="2" t="s">
        <v>225</v>
      </c>
      <c r="F17" s="264">
        <f>Sheet1!B28</f>
        <v>0</v>
      </c>
      <c r="G17" s="264"/>
      <c r="H17" s="264"/>
      <c r="I17" s="264"/>
      <c r="J17" s="264"/>
      <c r="K17" s="264"/>
      <c r="L17" s="264"/>
      <c r="M17" s="264"/>
      <c r="N17" s="264"/>
      <c r="O17" s="264"/>
      <c r="P17" s="264"/>
      <c r="Q17" s="264"/>
      <c r="R17" s="264"/>
      <c r="S17" s="2" t="s">
        <v>229</v>
      </c>
      <c r="Y17" s="267">
        <f>Sheet1!B29</f>
        <v>0</v>
      </c>
      <c r="Z17" s="267"/>
      <c r="AA17" s="267"/>
      <c r="AB17" s="267"/>
      <c r="AC17" s="267"/>
      <c r="AD17" s="267"/>
      <c r="AE17" s="267"/>
      <c r="AF17" s="267"/>
      <c r="AG17" s="267"/>
      <c r="AH17" s="267"/>
      <c r="AI17" s="267"/>
      <c r="AJ17" s="267"/>
      <c r="AK17" s="138"/>
      <c r="AL17" s="138"/>
      <c r="AM17" s="138"/>
      <c r="AN17" s="138"/>
      <c r="AO17" s="138"/>
      <c r="AP17" s="138"/>
      <c r="AQ17" s="138"/>
    </row>
    <row r="18" spans="1:43" hidden="1">
      <c r="A18" s="19"/>
      <c r="B18" s="2" t="s">
        <v>226</v>
      </c>
      <c r="F18" s="264">
        <f>Sheet1!B30</f>
        <v>0</v>
      </c>
      <c r="G18" s="264"/>
      <c r="H18" s="264"/>
      <c r="I18" s="264"/>
      <c r="J18" s="264"/>
      <c r="K18" s="264"/>
      <c r="L18" s="264"/>
      <c r="M18" s="264"/>
      <c r="N18" s="264"/>
      <c r="O18" s="264"/>
      <c r="P18" s="264"/>
      <c r="Q18" s="264"/>
      <c r="R18" s="264"/>
      <c r="S18" s="2" t="s">
        <v>222</v>
      </c>
      <c r="Y18" s="267">
        <f>Sheet1!B31</f>
        <v>0</v>
      </c>
      <c r="Z18" s="267"/>
      <c r="AA18" s="267"/>
      <c r="AB18" s="267"/>
      <c r="AC18" s="267"/>
      <c r="AD18" s="267"/>
      <c r="AE18" s="267"/>
      <c r="AF18" s="267"/>
      <c r="AG18" s="267"/>
      <c r="AH18" s="267"/>
      <c r="AI18" s="267"/>
      <c r="AJ18" s="267"/>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261</v>
      </c>
      <c r="H20" s="274"/>
      <c r="I20" s="274"/>
      <c r="J20" s="274"/>
      <c r="K20" s="274"/>
      <c r="L20" s="274"/>
      <c r="M20" s="274"/>
      <c r="N20" s="274"/>
      <c r="O20" s="274"/>
      <c r="P20" s="274"/>
      <c r="Q20" s="274"/>
      <c r="R20" s="274"/>
      <c r="S20" s="274"/>
      <c r="T20" s="274" t="s">
        <v>261</v>
      </c>
      <c r="U20" s="274"/>
      <c r="V20" s="274"/>
      <c r="W20" s="274"/>
      <c r="X20" s="271" t="s">
        <v>232</v>
      </c>
      <c r="Y20" s="272"/>
      <c r="Z20" s="272"/>
      <c r="AA20" s="272"/>
      <c r="AB20" s="272"/>
      <c r="AC20" s="272"/>
      <c r="AD20" s="272"/>
      <c r="AE20" s="272"/>
      <c r="AF20" s="272"/>
      <c r="AG20" s="272"/>
      <c r="AH20" s="272"/>
      <c r="AI20" s="272"/>
      <c r="AJ20" s="273"/>
      <c r="AK20" s="138"/>
      <c r="AL20" s="138"/>
      <c r="AM20" s="138"/>
      <c r="AN20" s="138"/>
      <c r="AO20" s="138"/>
      <c r="AP20" s="138"/>
      <c r="AQ20" s="138"/>
    </row>
    <row r="21" spans="1:43" ht="151.5" customHeight="1">
      <c r="A21" s="265" t="str">
        <f>IF(OR(F9=0,F9="-"),"ซ่อนช่อง",B9)</f>
        <v>จำเลยที่ 1</v>
      </c>
      <c r="B21" s="265"/>
      <c r="C21" s="265"/>
      <c r="D21" s="265"/>
      <c r="E21" s="265"/>
      <c r="F21" s="265"/>
      <c r="G21" s="256"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อ.เมืองเชียงใหม่
- ณ ภูมิลำเนาปัจจุบัน : อ.หางดง
- ขณะทำสัญญา : อ.เมืองเชียงใหม่
- ที่จดทะเบียนสมรส : อ.หางดง
- ที่จดทะเบียนหย่า : -
- สถานที่ทำสัญญา : อ.เมืองเชียงใหม่
- ตามคำขอกู้ : อ.เมืองเชียงใหม่</v>
      </c>
      <c r="H21" s="257"/>
      <c r="I21" s="257"/>
      <c r="J21" s="257"/>
      <c r="K21" s="257"/>
      <c r="L21" s="257"/>
      <c r="M21" s="257"/>
      <c r="N21" s="257"/>
      <c r="O21" s="257"/>
      <c r="P21" s="257"/>
      <c r="Q21" s="257"/>
      <c r="R21" s="257"/>
      <c r="S21" s="258"/>
      <c r="T21" s="259"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ไม่พบ
ไม่พบ
ไม่พบ
ไม่พบ
-
ไม่พบ
ไม่พบ
</v>
      </c>
      <c r="U21" s="259"/>
      <c r="V21" s="259"/>
      <c r="W21" s="259"/>
      <c r="X21" s="260" t="str">
        <f>CONCATENATE(CHAR(10),IF(OR(VLOOKUP(A21,Table1[#All],18,0)="ไม่พบ",VLOOKUP(A21,Table1[#All],18,0)="-"),"-",VLOOKUP(A21,Table1[#All],19,0)))</f>
        <v xml:space="preserve">
</v>
      </c>
      <c r="Y21" s="261"/>
      <c r="Z21" s="261"/>
      <c r="AA21" s="261"/>
      <c r="AB21" s="261"/>
      <c r="AC21" s="261"/>
      <c r="AD21" s="261"/>
      <c r="AE21" s="261"/>
      <c r="AF21" s="261"/>
      <c r="AG21" s="261"/>
      <c r="AH21" s="261"/>
      <c r="AI21" s="261"/>
      <c r="AJ21" s="262"/>
      <c r="AK21" s="138"/>
      <c r="AL21" s="225"/>
      <c r="AM21" s="138"/>
      <c r="AN21" s="231"/>
      <c r="AO21" s="138"/>
      <c r="AP21" s="138"/>
      <c r="AQ21" s="138"/>
    </row>
    <row r="22" spans="1:43" ht="21.75" customHeight="1">
      <c r="A22" s="265"/>
      <c r="B22" s="265"/>
      <c r="C22" s="265"/>
      <c r="D22" s="265"/>
      <c r="E22" s="265"/>
      <c r="F22" s="265"/>
      <c r="G22" s="263" t="s">
        <v>260</v>
      </c>
      <c r="H22" s="263"/>
      <c r="I22" s="263"/>
      <c r="J22" s="263"/>
      <c r="K22" s="263"/>
      <c r="L22" s="263"/>
      <c r="M22" s="263"/>
      <c r="N22" s="263"/>
      <c r="O22" s="263"/>
      <c r="P22" s="263"/>
      <c r="Q22" s="263"/>
      <c r="R22" s="263"/>
      <c r="S22" s="263"/>
      <c r="T22" s="226"/>
      <c r="U22" s="266" t="str">
        <f>IF(Sheet1!U12="พบ","R","£")</f>
        <v>£</v>
      </c>
      <c r="V22" s="266"/>
      <c r="W22" s="228" t="s">
        <v>238</v>
      </c>
      <c r="X22" s="227"/>
      <c r="Y22" s="227"/>
      <c r="Z22" s="229"/>
      <c r="AA22" s="227"/>
      <c r="AB22" s="266" t="str">
        <f>IF(Sheet1!U12="ไม่พบ","R","£")</f>
        <v>£</v>
      </c>
      <c r="AC22" s="266"/>
      <c r="AD22" s="228" t="s">
        <v>237</v>
      </c>
      <c r="AE22" s="227"/>
      <c r="AF22" s="227"/>
      <c r="AG22" s="227"/>
      <c r="AH22" s="227"/>
      <c r="AI22" s="227"/>
      <c r="AJ22" s="230"/>
      <c r="AK22" s="138"/>
      <c r="AL22" s="138"/>
      <c r="AM22" s="138"/>
      <c r="AN22" s="138"/>
      <c r="AO22" s="138"/>
      <c r="AP22" s="223"/>
      <c r="AQ22" s="138"/>
    </row>
    <row r="23" spans="1:43" ht="151.5" hidden="1" customHeight="1">
      <c r="A23" s="265" t="str">
        <f>IF(OR(Y9=0,Y9="-"),"ซ่อนช่อง",S9)</f>
        <v>ซ่อนช่อง</v>
      </c>
      <c r="B23" s="265"/>
      <c r="C23" s="265"/>
      <c r="D23" s="265"/>
      <c r="E23" s="265"/>
      <c r="F23" s="265"/>
      <c r="G23" s="256" t="e">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#N/A</v>
      </c>
      <c r="H23" s="257"/>
      <c r="I23" s="257"/>
      <c r="J23" s="257"/>
      <c r="K23" s="257"/>
      <c r="L23" s="257"/>
      <c r="M23" s="257"/>
      <c r="N23" s="257"/>
      <c r="O23" s="257"/>
      <c r="P23" s="257"/>
      <c r="Q23" s="257"/>
      <c r="R23" s="257"/>
      <c r="S23" s="258"/>
      <c r="T23" s="259" t="e">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#N/A</v>
      </c>
      <c r="U23" s="259"/>
      <c r="V23" s="259"/>
      <c r="W23" s="259"/>
      <c r="X23" s="260" t="e">
        <f>CONCATENATE(CHAR(10),IF(OR(VLOOKUP(A23,Table1[#All],18,0)="ไม่พบ",VLOOKUP(A23,Table1[#All],18,0)="-"),"-",VLOOKUP(A23,Table1[#All],19,0)))</f>
        <v>#N/A</v>
      </c>
      <c r="Y23" s="261"/>
      <c r="Z23" s="261"/>
      <c r="AA23" s="261"/>
      <c r="AB23" s="261"/>
      <c r="AC23" s="261"/>
      <c r="AD23" s="261"/>
      <c r="AE23" s="261"/>
      <c r="AF23" s="261"/>
      <c r="AG23" s="261"/>
      <c r="AH23" s="261"/>
      <c r="AI23" s="261"/>
      <c r="AJ23" s="262"/>
      <c r="AK23" s="138"/>
      <c r="AL23" s="225"/>
      <c r="AM23" s="138"/>
      <c r="AN23" s="231"/>
      <c r="AO23" s="138"/>
      <c r="AP23" s="138"/>
      <c r="AQ23" s="138"/>
    </row>
    <row r="24" spans="1:43" ht="21.75" hidden="1" customHeight="1">
      <c r="A24" s="265"/>
      <c r="B24" s="265"/>
      <c r="C24" s="265"/>
      <c r="D24" s="265"/>
      <c r="E24" s="265"/>
      <c r="F24" s="265"/>
      <c r="G24" s="263" t="s">
        <v>260</v>
      </c>
      <c r="H24" s="263"/>
      <c r="I24" s="263"/>
      <c r="J24" s="263"/>
      <c r="K24" s="263"/>
      <c r="L24" s="263"/>
      <c r="M24" s="263"/>
      <c r="N24" s="263"/>
      <c r="O24" s="263"/>
      <c r="P24" s="263"/>
      <c r="Q24" s="263"/>
      <c r="R24" s="263"/>
      <c r="S24" s="263"/>
      <c r="T24" s="226"/>
      <c r="U24" s="266" t="str">
        <f>IF(Sheet1!U14="พบ","R","£")</f>
        <v>£</v>
      </c>
      <c r="V24" s="266"/>
      <c r="W24" s="228" t="s">
        <v>238</v>
      </c>
      <c r="X24" s="227"/>
      <c r="Y24" s="227"/>
      <c r="Z24" s="229"/>
      <c r="AA24" s="227"/>
      <c r="AB24" s="266" t="str">
        <f>IF(Sheet1!U14="ไม่พบ","R","£")</f>
        <v>£</v>
      </c>
      <c r="AC24" s="266"/>
      <c r="AD24" s="228" t="s">
        <v>237</v>
      </c>
      <c r="AE24" s="227"/>
      <c r="AF24" s="227"/>
      <c r="AG24" s="227"/>
      <c r="AH24" s="227"/>
      <c r="AI24" s="227"/>
      <c r="AJ24" s="230"/>
      <c r="AK24" s="138"/>
      <c r="AL24" s="138"/>
      <c r="AM24" s="138"/>
      <c r="AN24" s="138"/>
      <c r="AO24" s="138"/>
      <c r="AP24" s="223"/>
      <c r="AQ24" s="138"/>
    </row>
    <row r="25" spans="1:43" ht="151.5" customHeight="1">
      <c r="A25" s="265" t="str">
        <f>IF(OR(F10=0,F10="-"),"ซ่อนช่อง",B10)</f>
        <v>จำเลยที่ 2</v>
      </c>
      <c r="B25" s="265"/>
      <c r="C25" s="265"/>
      <c r="D25" s="265"/>
      <c r="E25" s="265"/>
      <c r="F25" s="265"/>
      <c r="G25" s="256"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5" s="257"/>
      <c r="I25" s="257"/>
      <c r="J25" s="257"/>
      <c r="K25" s="257"/>
      <c r="L25" s="257"/>
      <c r="M25" s="257"/>
      <c r="N25" s="257"/>
      <c r="O25" s="257"/>
      <c r="P25" s="257"/>
      <c r="Q25" s="257"/>
      <c r="R25" s="257"/>
      <c r="S25" s="258"/>
      <c r="T25" s="259"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
-
-
-
-
-
-
</v>
      </c>
      <c r="U25" s="259"/>
      <c r="V25" s="259"/>
      <c r="W25" s="259"/>
      <c r="X25" s="260" t="str">
        <f>CONCATENATE(CHAR(10),IF(OR(VLOOKUP(A25,Table1[#All],18,0)="ไม่พบ",VLOOKUP(A25,Table1[#All],18,0)="-"),"-",VLOOKUP(A25,Table1[#All],19,0)))</f>
        <v xml:space="preserve">
</v>
      </c>
      <c r="Y25" s="261"/>
      <c r="Z25" s="261"/>
      <c r="AA25" s="261"/>
      <c r="AB25" s="261"/>
      <c r="AC25" s="261"/>
      <c r="AD25" s="261"/>
      <c r="AE25" s="261"/>
      <c r="AF25" s="261"/>
      <c r="AG25" s="261"/>
      <c r="AH25" s="261"/>
      <c r="AI25" s="261"/>
      <c r="AJ25" s="262"/>
      <c r="AK25" s="138"/>
      <c r="AL25" s="225"/>
      <c r="AM25" s="138"/>
      <c r="AN25" s="231"/>
      <c r="AO25" s="138"/>
      <c r="AP25" s="138"/>
      <c r="AQ25" s="138"/>
    </row>
    <row r="26" spans="1:43" ht="21.75" customHeight="1">
      <c r="A26" s="265"/>
      <c r="B26" s="265"/>
      <c r="C26" s="265"/>
      <c r="D26" s="265"/>
      <c r="E26" s="265"/>
      <c r="F26" s="265"/>
      <c r="G26" s="263" t="s">
        <v>260</v>
      </c>
      <c r="H26" s="263"/>
      <c r="I26" s="263"/>
      <c r="J26" s="263"/>
      <c r="K26" s="263"/>
      <c r="L26" s="263"/>
      <c r="M26" s="263"/>
      <c r="N26" s="263"/>
      <c r="O26" s="263"/>
      <c r="P26" s="263"/>
      <c r="Q26" s="263"/>
      <c r="R26" s="263"/>
      <c r="S26" s="263"/>
      <c r="T26" s="226"/>
      <c r="U26" s="266" t="str">
        <f>IF(Sheet1!U16="พบ","R","£")</f>
        <v>£</v>
      </c>
      <c r="V26" s="266"/>
      <c r="W26" s="228" t="s">
        <v>238</v>
      </c>
      <c r="X26" s="227"/>
      <c r="Y26" s="227"/>
      <c r="Z26" s="229"/>
      <c r="AA26" s="227"/>
      <c r="AB26" s="266" t="str">
        <f>IF(Sheet1!U16="ไม่พบ","R","£")</f>
        <v>£</v>
      </c>
      <c r="AC26" s="266"/>
      <c r="AD26" s="228" t="s">
        <v>237</v>
      </c>
      <c r="AE26" s="227"/>
      <c r="AF26" s="227"/>
      <c r="AG26" s="227"/>
      <c r="AH26" s="227"/>
      <c r="AI26" s="227"/>
      <c r="AJ26" s="230"/>
      <c r="AK26" s="138"/>
      <c r="AL26" s="138"/>
      <c r="AM26" s="138"/>
      <c r="AN26" s="138"/>
      <c r="AO26" s="138"/>
      <c r="AP26" s="223"/>
      <c r="AQ26" s="138"/>
    </row>
    <row r="27" spans="1:43" ht="151.5" customHeight="1">
      <c r="A27" s="265" t="str">
        <f>IF(OR(Y10=0,Y10="-"),"ซ่อนช่อง",S10)</f>
        <v>คู่สมรสจำเลยที่ 2</v>
      </c>
      <c r="B27" s="265"/>
      <c r="C27" s="265"/>
      <c r="D27" s="265"/>
      <c r="E27" s="265"/>
      <c r="F27" s="265"/>
      <c r="G27" s="256" t="str">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7" s="257"/>
      <c r="I27" s="257"/>
      <c r="J27" s="257"/>
      <c r="K27" s="257"/>
      <c r="L27" s="257"/>
      <c r="M27" s="257"/>
      <c r="N27" s="257"/>
      <c r="O27" s="257"/>
      <c r="P27" s="257"/>
      <c r="Q27" s="257"/>
      <c r="R27" s="257"/>
      <c r="S27" s="258"/>
      <c r="T27" s="259" t="str">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 xml:space="preserve">
-
-
-
-
-
-
-
</v>
      </c>
      <c r="U27" s="259"/>
      <c r="V27" s="259"/>
      <c r="W27" s="259"/>
      <c r="X27" s="260" t="str">
        <f>CONCATENATE(CHAR(10),IF(OR(VLOOKUP(A27,Table1[#All],18,0)="ไม่พบ",VLOOKUP(A27,Table1[#All],18,0)="-"),"-",VLOOKUP(A27,Table1[#All],19,0)))</f>
        <v xml:space="preserve">
</v>
      </c>
      <c r="Y27" s="261"/>
      <c r="Z27" s="261"/>
      <c r="AA27" s="261"/>
      <c r="AB27" s="261"/>
      <c r="AC27" s="261"/>
      <c r="AD27" s="261"/>
      <c r="AE27" s="261"/>
      <c r="AF27" s="261"/>
      <c r="AG27" s="261"/>
      <c r="AH27" s="261"/>
      <c r="AI27" s="261"/>
      <c r="AJ27" s="262"/>
      <c r="AK27" s="138"/>
      <c r="AL27" s="225"/>
      <c r="AM27" s="138"/>
      <c r="AN27" s="231"/>
      <c r="AO27" s="138"/>
      <c r="AP27" s="138"/>
      <c r="AQ27" s="138"/>
    </row>
    <row r="28" spans="1:43" ht="21.75" customHeight="1">
      <c r="A28" s="265"/>
      <c r="B28" s="265"/>
      <c r="C28" s="265"/>
      <c r="D28" s="265"/>
      <c r="E28" s="265"/>
      <c r="F28" s="265"/>
      <c r="G28" s="263" t="s">
        <v>260</v>
      </c>
      <c r="H28" s="263"/>
      <c r="I28" s="263"/>
      <c r="J28" s="263"/>
      <c r="K28" s="263"/>
      <c r="L28" s="263"/>
      <c r="M28" s="263"/>
      <c r="N28" s="263"/>
      <c r="O28" s="263"/>
      <c r="P28" s="263"/>
      <c r="Q28" s="263"/>
      <c r="R28" s="263"/>
      <c r="S28" s="263"/>
      <c r="T28" s="226"/>
      <c r="U28" s="266" t="str">
        <f>IF(Sheet1!U18="พบ","R","£")</f>
        <v>£</v>
      </c>
      <c r="V28" s="266"/>
      <c r="W28" s="228" t="s">
        <v>238</v>
      </c>
      <c r="X28" s="227"/>
      <c r="Y28" s="227"/>
      <c r="Z28" s="229"/>
      <c r="AA28" s="227"/>
      <c r="AB28" s="266" t="str">
        <f>IF(Sheet1!U18="ไม่พบ","R","£")</f>
        <v>£</v>
      </c>
      <c r="AC28" s="266"/>
      <c r="AD28" s="228" t="s">
        <v>237</v>
      </c>
      <c r="AE28" s="227"/>
      <c r="AF28" s="227"/>
      <c r="AG28" s="227"/>
      <c r="AH28" s="227"/>
      <c r="AI28" s="227"/>
      <c r="AJ28" s="230"/>
      <c r="AK28" s="138"/>
      <c r="AL28" s="138"/>
      <c r="AM28" s="138"/>
      <c r="AN28" s="138"/>
      <c r="AO28" s="138"/>
      <c r="AP28" s="223"/>
      <c r="AQ28" s="138"/>
    </row>
    <row r="29" spans="1:43" ht="151.5" customHeight="1">
      <c r="A29" s="265" t="str">
        <f>IF(OR(F11=0,F11="-"),"ซ่อนช่อง",B11)</f>
        <v>จำเลยที่ 3</v>
      </c>
      <c r="B29" s="265"/>
      <c r="C29" s="265"/>
      <c r="D29" s="265"/>
      <c r="E29" s="265"/>
      <c r="F29" s="265"/>
      <c r="G29" s="256" t="str">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9" s="257"/>
      <c r="I29" s="257"/>
      <c r="J29" s="257"/>
      <c r="K29" s="257"/>
      <c r="L29" s="257"/>
      <c r="M29" s="257"/>
      <c r="N29" s="257"/>
      <c r="O29" s="257"/>
      <c r="P29" s="257"/>
      <c r="Q29" s="257"/>
      <c r="R29" s="257"/>
      <c r="S29" s="258"/>
      <c r="T29" s="259" t="str">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 xml:space="preserve">
-
-
-
-
-
-
-
</v>
      </c>
      <c r="U29" s="259"/>
      <c r="V29" s="259"/>
      <c r="W29" s="259"/>
      <c r="X29" s="260" t="str">
        <f>CONCATENATE(CHAR(10),IF(OR(VLOOKUP(A29,Table1[#All],18,0)="ไม่พบ",VLOOKUP(A29,Table1[#All],18,0)="-"),"-",VLOOKUP(A29,Table1[#All],19,0)))</f>
        <v xml:space="preserve">
</v>
      </c>
      <c r="Y29" s="261"/>
      <c r="Z29" s="261"/>
      <c r="AA29" s="261"/>
      <c r="AB29" s="261"/>
      <c r="AC29" s="261"/>
      <c r="AD29" s="261"/>
      <c r="AE29" s="261"/>
      <c r="AF29" s="261"/>
      <c r="AG29" s="261"/>
      <c r="AH29" s="261"/>
      <c r="AI29" s="261"/>
      <c r="AJ29" s="262"/>
      <c r="AK29" s="138"/>
      <c r="AL29" s="225"/>
      <c r="AM29" s="138"/>
      <c r="AN29" s="231"/>
      <c r="AO29" s="138"/>
      <c r="AP29" s="138"/>
      <c r="AQ29" s="138"/>
    </row>
    <row r="30" spans="1:43" ht="21.75" customHeight="1">
      <c r="A30" s="265"/>
      <c r="B30" s="265"/>
      <c r="C30" s="265"/>
      <c r="D30" s="265"/>
      <c r="E30" s="265"/>
      <c r="F30" s="265"/>
      <c r="G30" s="263" t="s">
        <v>260</v>
      </c>
      <c r="H30" s="263"/>
      <c r="I30" s="263"/>
      <c r="J30" s="263"/>
      <c r="K30" s="263"/>
      <c r="L30" s="263"/>
      <c r="M30" s="263"/>
      <c r="N30" s="263"/>
      <c r="O30" s="263"/>
      <c r="P30" s="263"/>
      <c r="Q30" s="263"/>
      <c r="R30" s="263"/>
      <c r="S30" s="263"/>
      <c r="T30" s="226"/>
      <c r="U30" s="266" t="str">
        <f>IF(Sheet1!U20="พบ","R","£")</f>
        <v>£</v>
      </c>
      <c r="V30" s="266"/>
      <c r="W30" s="228" t="s">
        <v>238</v>
      </c>
      <c r="X30" s="227"/>
      <c r="Y30" s="227"/>
      <c r="Z30" s="229"/>
      <c r="AA30" s="227"/>
      <c r="AB30" s="266" t="str">
        <f>IF(Sheet1!U20="ไม่พบ","R","£")</f>
        <v>£</v>
      </c>
      <c r="AC30" s="266"/>
      <c r="AD30" s="228" t="s">
        <v>237</v>
      </c>
      <c r="AE30" s="227"/>
      <c r="AF30" s="227"/>
      <c r="AG30" s="227"/>
      <c r="AH30" s="227"/>
      <c r="AI30" s="227"/>
      <c r="AJ30" s="230"/>
      <c r="AK30" s="138"/>
      <c r="AL30" s="138"/>
      <c r="AM30" s="138"/>
      <c r="AN30" s="138"/>
      <c r="AO30" s="138"/>
      <c r="AP30" s="223"/>
      <c r="AQ30" s="138"/>
    </row>
    <row r="31" spans="1:43" ht="151.5" customHeight="1">
      <c r="A31" s="265" t="str">
        <f>IF(OR(Y11=0,Y11="-"),"ซ่อนช่อง",S11)</f>
        <v>คู่สมรสจำเลยที่ 3</v>
      </c>
      <c r="B31" s="265"/>
      <c r="C31" s="265"/>
      <c r="D31" s="265"/>
      <c r="E31" s="265"/>
      <c r="F31" s="265"/>
      <c r="G31" s="256" t="str">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31" s="257"/>
      <c r="I31" s="257"/>
      <c r="J31" s="257"/>
      <c r="K31" s="257"/>
      <c r="L31" s="257"/>
      <c r="M31" s="257"/>
      <c r="N31" s="257"/>
      <c r="O31" s="257"/>
      <c r="P31" s="257"/>
      <c r="Q31" s="257"/>
      <c r="R31" s="257"/>
      <c r="S31" s="258"/>
      <c r="T31" s="259" t="str">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 xml:space="preserve">
-
-
-
-
-
-
-
</v>
      </c>
      <c r="U31" s="259"/>
      <c r="V31" s="259"/>
      <c r="W31" s="259"/>
      <c r="X31" s="260" t="str">
        <f>CONCATENATE(CHAR(10),IF(OR(VLOOKUP(A31,Table1[#All],18,0)="ไม่พบ",VLOOKUP(A31,Table1[#All],18,0)="-"),"-",VLOOKUP(A31,Table1[#All],19,0)))</f>
        <v xml:space="preserve">
</v>
      </c>
      <c r="Y31" s="261"/>
      <c r="Z31" s="261"/>
      <c r="AA31" s="261"/>
      <c r="AB31" s="261"/>
      <c r="AC31" s="261"/>
      <c r="AD31" s="261"/>
      <c r="AE31" s="261"/>
      <c r="AF31" s="261"/>
      <c r="AG31" s="261"/>
      <c r="AH31" s="261"/>
      <c r="AI31" s="261"/>
      <c r="AJ31" s="262"/>
      <c r="AK31" s="138"/>
      <c r="AL31" s="225"/>
      <c r="AM31" s="138"/>
      <c r="AN31" s="231"/>
      <c r="AO31" s="138"/>
      <c r="AP31" s="138"/>
      <c r="AQ31" s="138"/>
    </row>
    <row r="32" spans="1:43" ht="21.75" customHeight="1">
      <c r="A32" s="265"/>
      <c r="B32" s="265"/>
      <c r="C32" s="265"/>
      <c r="D32" s="265"/>
      <c r="E32" s="265"/>
      <c r="F32" s="265"/>
      <c r="G32" s="263" t="s">
        <v>260</v>
      </c>
      <c r="H32" s="263"/>
      <c r="I32" s="263"/>
      <c r="J32" s="263"/>
      <c r="K32" s="263"/>
      <c r="L32" s="263"/>
      <c r="M32" s="263"/>
      <c r="N32" s="263"/>
      <c r="O32" s="263"/>
      <c r="P32" s="263"/>
      <c r="Q32" s="263"/>
      <c r="R32" s="263"/>
      <c r="S32" s="263"/>
      <c r="T32" s="226"/>
      <c r="U32" s="266" t="str">
        <f>IF(Sheet1!U22="พบ","R","£")</f>
        <v>£</v>
      </c>
      <c r="V32" s="266"/>
      <c r="W32" s="228" t="s">
        <v>238</v>
      </c>
      <c r="X32" s="227"/>
      <c r="Y32" s="227"/>
      <c r="Z32" s="229"/>
      <c r="AA32" s="227"/>
      <c r="AB32" s="266" t="str">
        <f>IF(Sheet1!U22="ไม่พบ","R","£")</f>
        <v>£</v>
      </c>
      <c r="AC32" s="266"/>
      <c r="AD32" s="228" t="s">
        <v>237</v>
      </c>
      <c r="AE32" s="227"/>
      <c r="AF32" s="227"/>
      <c r="AG32" s="227"/>
      <c r="AH32" s="227"/>
      <c r="AI32" s="227"/>
      <c r="AJ32" s="230"/>
      <c r="AK32" s="138"/>
      <c r="AL32" s="138"/>
      <c r="AM32" s="138"/>
      <c r="AN32" s="138"/>
      <c r="AO32" s="138"/>
      <c r="AP32" s="223"/>
      <c r="AQ32" s="138"/>
    </row>
    <row r="33" spans="1:43" ht="151.5" hidden="1" customHeight="1">
      <c r="A33" s="265" t="str">
        <f>IF(OR(F12=0,F12="-"),"ซ่อนช่อง",B12)</f>
        <v>ซ่อนช่อง</v>
      </c>
      <c r="B33" s="265"/>
      <c r="C33" s="265"/>
      <c r="D33" s="265"/>
      <c r="E33" s="265"/>
      <c r="F33" s="265"/>
      <c r="G33" s="256"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57"/>
      <c r="I33" s="257"/>
      <c r="J33" s="257"/>
      <c r="K33" s="257"/>
      <c r="L33" s="257"/>
      <c r="M33" s="257"/>
      <c r="N33" s="257"/>
      <c r="O33" s="257"/>
      <c r="P33" s="257"/>
      <c r="Q33" s="257"/>
      <c r="R33" s="257"/>
      <c r="S33" s="258"/>
      <c r="T33" s="259"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59"/>
      <c r="V33" s="259"/>
      <c r="W33" s="259"/>
      <c r="X33" s="260" t="e">
        <f>CONCATENATE(CHAR(10),IF(OR(VLOOKUP(A33,Table1[#All],18,0)="ไม่พบ",VLOOKUP(A33,Table1[#All],18,0)="-"),"-",VLOOKUP(A33,Table1[#All],19,0)))</f>
        <v>#N/A</v>
      </c>
      <c r="Y33" s="261"/>
      <c r="Z33" s="261"/>
      <c r="AA33" s="261"/>
      <c r="AB33" s="261"/>
      <c r="AC33" s="261"/>
      <c r="AD33" s="261"/>
      <c r="AE33" s="261"/>
      <c r="AF33" s="261"/>
      <c r="AG33" s="261"/>
      <c r="AH33" s="261"/>
      <c r="AI33" s="261"/>
      <c r="AJ33" s="262"/>
      <c r="AK33" s="138"/>
      <c r="AL33" s="225"/>
      <c r="AM33" s="138"/>
      <c r="AN33" s="231"/>
      <c r="AO33" s="138"/>
      <c r="AP33" s="138"/>
      <c r="AQ33" s="138"/>
    </row>
    <row r="34" spans="1:43" ht="21.75" hidden="1" customHeight="1">
      <c r="A34" s="265"/>
      <c r="B34" s="265"/>
      <c r="C34" s="265"/>
      <c r="D34" s="265"/>
      <c r="E34" s="265"/>
      <c r="F34" s="265"/>
      <c r="G34" s="263" t="s">
        <v>260</v>
      </c>
      <c r="H34" s="263"/>
      <c r="I34" s="263"/>
      <c r="J34" s="263"/>
      <c r="K34" s="263"/>
      <c r="L34" s="263"/>
      <c r="M34" s="263"/>
      <c r="N34" s="263"/>
      <c r="O34" s="263"/>
      <c r="P34" s="263"/>
      <c r="Q34" s="263"/>
      <c r="R34" s="263"/>
      <c r="S34" s="263"/>
      <c r="T34" s="226"/>
      <c r="U34" s="266" t="str">
        <f>IF(Sheet1!U24="พบ","R","£")</f>
        <v>£</v>
      </c>
      <c r="V34" s="266"/>
      <c r="W34" s="228" t="s">
        <v>238</v>
      </c>
      <c r="X34" s="227"/>
      <c r="Y34" s="227"/>
      <c r="Z34" s="229"/>
      <c r="AA34" s="227"/>
      <c r="AB34" s="266" t="str">
        <f>IF(Sheet1!U24="ไม่พบ","R","£")</f>
        <v>£</v>
      </c>
      <c r="AC34" s="266"/>
      <c r="AD34" s="228" t="s">
        <v>237</v>
      </c>
      <c r="AE34" s="227"/>
      <c r="AF34" s="227"/>
      <c r="AG34" s="227"/>
      <c r="AH34" s="227"/>
      <c r="AI34" s="227"/>
      <c r="AJ34" s="230"/>
      <c r="AK34" s="138"/>
      <c r="AL34" s="138"/>
      <c r="AM34" s="138"/>
      <c r="AN34" s="138"/>
      <c r="AO34" s="138"/>
      <c r="AP34" s="223"/>
      <c r="AQ34" s="138"/>
    </row>
    <row r="35" spans="1:43" ht="151.5" hidden="1" customHeight="1">
      <c r="A35" s="265" t="str">
        <f>IF(OR(Y12=0,Y12="-"),"ซ่อนช่อง",S12)</f>
        <v>ซ่อนช่อง</v>
      </c>
      <c r="B35" s="265"/>
      <c r="C35" s="265"/>
      <c r="D35" s="265"/>
      <c r="E35" s="265"/>
      <c r="F35" s="265"/>
      <c r="G35" s="256"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57"/>
      <c r="I35" s="257"/>
      <c r="J35" s="257"/>
      <c r="K35" s="257"/>
      <c r="L35" s="257"/>
      <c r="M35" s="257"/>
      <c r="N35" s="257"/>
      <c r="O35" s="257"/>
      <c r="P35" s="257"/>
      <c r="Q35" s="257"/>
      <c r="R35" s="257"/>
      <c r="S35" s="258"/>
      <c r="T35" s="259"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59"/>
      <c r="V35" s="259"/>
      <c r="W35" s="259"/>
      <c r="X35" s="260" t="e">
        <f>CONCATENATE(CHAR(10),IF(OR(VLOOKUP(A35,Table1[#All],18,0)="ไม่พบ",VLOOKUP(A35,Table1[#All],18,0)="-"),"-",VLOOKUP(A35,Table1[#All],19,0)))</f>
        <v>#N/A</v>
      </c>
      <c r="Y35" s="261"/>
      <c r="Z35" s="261"/>
      <c r="AA35" s="261"/>
      <c r="AB35" s="261"/>
      <c r="AC35" s="261"/>
      <c r="AD35" s="261"/>
      <c r="AE35" s="261"/>
      <c r="AF35" s="261"/>
      <c r="AG35" s="261"/>
      <c r="AH35" s="261"/>
      <c r="AI35" s="261"/>
      <c r="AJ35" s="262"/>
      <c r="AK35" s="138"/>
      <c r="AL35" s="225"/>
      <c r="AM35" s="138"/>
      <c r="AN35" s="231"/>
      <c r="AO35" s="138"/>
      <c r="AP35" s="138"/>
      <c r="AQ35" s="138"/>
    </row>
    <row r="36" spans="1:43" ht="21.75" hidden="1" customHeight="1">
      <c r="A36" s="265"/>
      <c r="B36" s="265"/>
      <c r="C36" s="265"/>
      <c r="D36" s="265"/>
      <c r="E36" s="265"/>
      <c r="F36" s="265"/>
      <c r="G36" s="263" t="s">
        <v>260</v>
      </c>
      <c r="H36" s="263"/>
      <c r="I36" s="263"/>
      <c r="J36" s="263"/>
      <c r="K36" s="263"/>
      <c r="L36" s="263"/>
      <c r="M36" s="263"/>
      <c r="N36" s="263"/>
      <c r="O36" s="263"/>
      <c r="P36" s="263"/>
      <c r="Q36" s="263"/>
      <c r="R36" s="263"/>
      <c r="S36" s="263"/>
      <c r="T36" s="226"/>
      <c r="U36" s="266" t="str">
        <f>IF(Sheet1!U26="พบ","R","£")</f>
        <v>£</v>
      </c>
      <c r="V36" s="266"/>
      <c r="W36" s="228" t="s">
        <v>238</v>
      </c>
      <c r="X36" s="227"/>
      <c r="Y36" s="227"/>
      <c r="Z36" s="229"/>
      <c r="AA36" s="227"/>
      <c r="AB36" s="266" t="str">
        <f>IF(Sheet1!U26="ไม่พบ","R","£")</f>
        <v>£</v>
      </c>
      <c r="AC36" s="266"/>
      <c r="AD36" s="228" t="s">
        <v>237</v>
      </c>
      <c r="AE36" s="227"/>
      <c r="AF36" s="227"/>
      <c r="AG36" s="227"/>
      <c r="AH36" s="227"/>
      <c r="AI36" s="227"/>
      <c r="AJ36" s="230"/>
      <c r="AK36" s="138"/>
      <c r="AL36" s="138"/>
      <c r="AM36" s="138"/>
      <c r="AN36" s="138"/>
      <c r="AO36" s="138"/>
      <c r="AP36" s="223"/>
      <c r="AQ36" s="138"/>
    </row>
    <row r="37" spans="1:43" ht="151.5" hidden="1" customHeight="1">
      <c r="A37" s="265" t="str">
        <f>IF(OR(F13=0,F13="-"),"ซ่อนช่อง",B13)</f>
        <v>ซ่อนช่อง</v>
      </c>
      <c r="B37" s="265"/>
      <c r="C37" s="265"/>
      <c r="D37" s="265"/>
      <c r="E37" s="265"/>
      <c r="F37" s="265"/>
      <c r="G37" s="256"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57"/>
      <c r="I37" s="257"/>
      <c r="J37" s="257"/>
      <c r="K37" s="257"/>
      <c r="L37" s="257"/>
      <c r="M37" s="257"/>
      <c r="N37" s="257"/>
      <c r="O37" s="257"/>
      <c r="P37" s="257"/>
      <c r="Q37" s="257"/>
      <c r="R37" s="257"/>
      <c r="S37" s="258"/>
      <c r="T37" s="259"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59"/>
      <c r="V37" s="259"/>
      <c r="W37" s="259"/>
      <c r="X37" s="260" t="e">
        <f>CONCATENATE(CHAR(10),IF(OR(VLOOKUP(A37,Table1[#All],18,0)="ไม่พบ",VLOOKUP(A37,Table1[#All],18,0)="-"),"-",VLOOKUP(A37,Table1[#All],19,0)))</f>
        <v>#N/A</v>
      </c>
      <c r="Y37" s="261"/>
      <c r="Z37" s="261"/>
      <c r="AA37" s="261"/>
      <c r="AB37" s="261"/>
      <c r="AC37" s="261"/>
      <c r="AD37" s="261"/>
      <c r="AE37" s="261"/>
      <c r="AF37" s="261"/>
      <c r="AG37" s="261"/>
      <c r="AH37" s="261"/>
      <c r="AI37" s="261"/>
      <c r="AJ37" s="262"/>
      <c r="AK37" s="138"/>
      <c r="AL37" s="225"/>
      <c r="AM37" s="138"/>
      <c r="AN37" s="231"/>
      <c r="AO37" s="138"/>
      <c r="AP37" s="138"/>
      <c r="AQ37" s="138"/>
    </row>
    <row r="38" spans="1:43" ht="21.75" hidden="1" customHeight="1">
      <c r="A38" s="265"/>
      <c r="B38" s="265"/>
      <c r="C38" s="265"/>
      <c r="D38" s="265"/>
      <c r="E38" s="265"/>
      <c r="F38" s="265"/>
      <c r="G38" s="263" t="s">
        <v>260</v>
      </c>
      <c r="H38" s="263"/>
      <c r="I38" s="263"/>
      <c r="J38" s="263"/>
      <c r="K38" s="263"/>
      <c r="L38" s="263"/>
      <c r="M38" s="263"/>
      <c r="N38" s="263"/>
      <c r="O38" s="263"/>
      <c r="P38" s="263"/>
      <c r="Q38" s="263"/>
      <c r="R38" s="263"/>
      <c r="S38" s="263"/>
      <c r="T38" s="226"/>
      <c r="U38" s="266" t="str">
        <f>IF(Sheet1!U28="พบ","R","£")</f>
        <v>£</v>
      </c>
      <c r="V38" s="266"/>
      <c r="W38" s="228" t="s">
        <v>238</v>
      </c>
      <c r="X38" s="227"/>
      <c r="Y38" s="227"/>
      <c r="Z38" s="229"/>
      <c r="AA38" s="227"/>
      <c r="AB38" s="266" t="str">
        <f>IF(Sheet1!U28="ไม่พบ","R","£")</f>
        <v>£</v>
      </c>
      <c r="AC38" s="266"/>
      <c r="AD38" s="228" t="s">
        <v>237</v>
      </c>
      <c r="AE38" s="227"/>
      <c r="AF38" s="227"/>
      <c r="AG38" s="227"/>
      <c r="AH38" s="227"/>
      <c r="AI38" s="227"/>
      <c r="AJ38" s="230"/>
      <c r="AK38" s="138"/>
      <c r="AL38" s="138"/>
      <c r="AM38" s="138"/>
      <c r="AN38" s="138"/>
      <c r="AO38" s="138"/>
      <c r="AP38" s="223"/>
      <c r="AQ38" s="138"/>
    </row>
    <row r="39" spans="1:43" ht="151.5" hidden="1" customHeight="1">
      <c r="A39" s="265" t="str">
        <f>IF(OR(Y13=0,Y13="-"),"ซ่อนช่อง",S13)</f>
        <v>ซ่อนช่อง</v>
      </c>
      <c r="B39" s="265"/>
      <c r="C39" s="265"/>
      <c r="D39" s="265"/>
      <c r="E39" s="265"/>
      <c r="F39" s="265"/>
      <c r="G39" s="256"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57"/>
      <c r="I39" s="257"/>
      <c r="J39" s="257"/>
      <c r="K39" s="257"/>
      <c r="L39" s="257"/>
      <c r="M39" s="257"/>
      <c r="N39" s="257"/>
      <c r="O39" s="257"/>
      <c r="P39" s="257"/>
      <c r="Q39" s="257"/>
      <c r="R39" s="257"/>
      <c r="S39" s="258"/>
      <c r="T39" s="259"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59"/>
      <c r="V39" s="259"/>
      <c r="W39" s="259"/>
      <c r="X39" s="260" t="e">
        <f>CONCATENATE(CHAR(10),IF(OR(VLOOKUP(A39,Table1[#All],18,0)="ไม่พบ",VLOOKUP(A39,Table1[#All],18,0)="-"),"-",VLOOKUP(A39,Table1[#All],19,0)))</f>
        <v>#N/A</v>
      </c>
      <c r="Y39" s="261"/>
      <c r="Z39" s="261"/>
      <c r="AA39" s="261"/>
      <c r="AB39" s="261"/>
      <c r="AC39" s="261"/>
      <c r="AD39" s="261"/>
      <c r="AE39" s="261"/>
      <c r="AF39" s="261"/>
      <c r="AG39" s="261"/>
      <c r="AH39" s="261"/>
      <c r="AI39" s="261"/>
      <c r="AJ39" s="262"/>
      <c r="AK39" s="138"/>
      <c r="AL39" s="225"/>
      <c r="AM39" s="138"/>
      <c r="AN39" s="231"/>
      <c r="AO39" s="138"/>
      <c r="AP39" s="138"/>
      <c r="AQ39" s="138"/>
    </row>
    <row r="40" spans="1:43" ht="21.75" hidden="1" customHeight="1">
      <c r="A40" s="265"/>
      <c r="B40" s="265"/>
      <c r="C40" s="265"/>
      <c r="D40" s="265"/>
      <c r="E40" s="265"/>
      <c r="F40" s="265"/>
      <c r="G40" s="263" t="s">
        <v>260</v>
      </c>
      <c r="H40" s="263"/>
      <c r="I40" s="263"/>
      <c r="J40" s="263"/>
      <c r="K40" s="263"/>
      <c r="L40" s="263"/>
      <c r="M40" s="263"/>
      <c r="N40" s="263"/>
      <c r="O40" s="263"/>
      <c r="P40" s="263"/>
      <c r="Q40" s="263"/>
      <c r="R40" s="263"/>
      <c r="S40" s="263"/>
      <c r="T40" s="226"/>
      <c r="U40" s="266" t="str">
        <f>IF(Sheet1!U30="พบ","R","£")</f>
        <v>£</v>
      </c>
      <c r="V40" s="266"/>
      <c r="W40" s="228" t="s">
        <v>238</v>
      </c>
      <c r="X40" s="227"/>
      <c r="Y40" s="227"/>
      <c r="Z40" s="229"/>
      <c r="AA40" s="227"/>
      <c r="AB40" s="266" t="str">
        <f>IF(Sheet1!U30="ไม่พบ","R","£")</f>
        <v>£</v>
      </c>
      <c r="AC40" s="266"/>
      <c r="AD40" s="228" t="s">
        <v>237</v>
      </c>
      <c r="AE40" s="227"/>
      <c r="AF40" s="227"/>
      <c r="AG40" s="227"/>
      <c r="AH40" s="227"/>
      <c r="AI40" s="227"/>
      <c r="AJ40" s="230"/>
      <c r="AK40" s="138"/>
      <c r="AL40" s="138"/>
      <c r="AM40" s="138"/>
      <c r="AN40" s="138"/>
      <c r="AO40" s="138"/>
      <c r="AP40" s="223"/>
      <c r="AQ40" s="138"/>
    </row>
    <row r="41" spans="1:43" ht="151.5" hidden="1" customHeight="1">
      <c r="A41" s="265" t="str">
        <f>IF(OR(F14=0,F14="-"),"ซ่อนช่อง",B14)</f>
        <v>ซ่อนช่อง</v>
      </c>
      <c r="B41" s="265"/>
      <c r="C41" s="265"/>
      <c r="D41" s="265"/>
      <c r="E41" s="265"/>
      <c r="F41" s="265"/>
      <c r="G41" s="256"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57"/>
      <c r="I41" s="257"/>
      <c r="J41" s="257"/>
      <c r="K41" s="257"/>
      <c r="L41" s="257"/>
      <c r="M41" s="257"/>
      <c r="N41" s="257"/>
      <c r="O41" s="257"/>
      <c r="P41" s="257"/>
      <c r="Q41" s="257"/>
      <c r="R41" s="257"/>
      <c r="S41" s="258"/>
      <c r="T41" s="259"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59"/>
      <c r="V41" s="259"/>
      <c r="W41" s="259"/>
      <c r="X41" s="260" t="e">
        <f>CONCATENATE(CHAR(10),IF(OR(VLOOKUP(A41,Table1[#All],18,0)="ไม่พบ",VLOOKUP(A41,Table1[#All],18,0)="-"),"-",VLOOKUP(A41,Table1[#All],19,0)))</f>
        <v>#N/A</v>
      </c>
      <c r="Y41" s="261"/>
      <c r="Z41" s="261"/>
      <c r="AA41" s="261"/>
      <c r="AB41" s="261"/>
      <c r="AC41" s="261"/>
      <c r="AD41" s="261"/>
      <c r="AE41" s="261"/>
      <c r="AF41" s="261"/>
      <c r="AG41" s="261"/>
      <c r="AH41" s="261"/>
      <c r="AI41" s="261"/>
      <c r="AJ41" s="262"/>
      <c r="AK41" s="138"/>
      <c r="AL41" s="225"/>
      <c r="AM41" s="138"/>
      <c r="AN41" s="231"/>
      <c r="AO41" s="138"/>
      <c r="AP41" s="138"/>
      <c r="AQ41" s="138"/>
    </row>
    <row r="42" spans="1:43" ht="21.75" hidden="1" customHeight="1">
      <c r="A42" s="265"/>
      <c r="B42" s="265"/>
      <c r="C42" s="265"/>
      <c r="D42" s="265"/>
      <c r="E42" s="265"/>
      <c r="F42" s="265"/>
      <c r="G42" s="263" t="s">
        <v>260</v>
      </c>
      <c r="H42" s="263"/>
      <c r="I42" s="263"/>
      <c r="J42" s="263"/>
      <c r="K42" s="263"/>
      <c r="L42" s="263"/>
      <c r="M42" s="263"/>
      <c r="N42" s="263"/>
      <c r="O42" s="263"/>
      <c r="P42" s="263"/>
      <c r="Q42" s="263"/>
      <c r="R42" s="263"/>
      <c r="S42" s="263"/>
      <c r="T42" s="226"/>
      <c r="U42" s="266" t="str">
        <f>IF(Sheet1!U32="พบ","R","£")</f>
        <v>£</v>
      </c>
      <c r="V42" s="266"/>
      <c r="W42" s="228" t="s">
        <v>238</v>
      </c>
      <c r="X42" s="227"/>
      <c r="Y42" s="227"/>
      <c r="Z42" s="229"/>
      <c r="AA42" s="227"/>
      <c r="AB42" s="266" t="str">
        <f>IF(Sheet1!U32="ไม่พบ","R","£")</f>
        <v>£</v>
      </c>
      <c r="AC42" s="266"/>
      <c r="AD42" s="228" t="s">
        <v>237</v>
      </c>
      <c r="AE42" s="227"/>
      <c r="AF42" s="227"/>
      <c r="AG42" s="227"/>
      <c r="AH42" s="227"/>
      <c r="AI42" s="227"/>
      <c r="AJ42" s="230"/>
      <c r="AK42" s="138"/>
      <c r="AL42" s="138"/>
      <c r="AM42" s="138"/>
      <c r="AN42" s="138"/>
      <c r="AO42" s="138"/>
      <c r="AP42" s="223"/>
      <c r="AQ42" s="138"/>
    </row>
    <row r="43" spans="1:43" ht="151.5" hidden="1" customHeight="1">
      <c r="A43" s="265" t="str">
        <f>IF(OR(Y14=0,Y14="-"),"ซ่อนช่อง",S14)</f>
        <v>ซ่อนช่อง</v>
      </c>
      <c r="B43" s="265"/>
      <c r="C43" s="265"/>
      <c r="D43" s="265"/>
      <c r="E43" s="265"/>
      <c r="F43" s="265"/>
      <c r="G43" s="256"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57"/>
      <c r="I43" s="257"/>
      <c r="J43" s="257"/>
      <c r="K43" s="257"/>
      <c r="L43" s="257"/>
      <c r="M43" s="257"/>
      <c r="N43" s="257"/>
      <c r="O43" s="257"/>
      <c r="P43" s="257"/>
      <c r="Q43" s="257"/>
      <c r="R43" s="257"/>
      <c r="S43" s="258"/>
      <c r="T43" s="259"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59"/>
      <c r="V43" s="259"/>
      <c r="W43" s="259"/>
      <c r="X43" s="260" t="e">
        <f>CONCATENATE(CHAR(10),IF(OR(VLOOKUP(A43,Table1[#All],18,0)="ไม่พบ",VLOOKUP(A43,Table1[#All],18,0)="-"),"-",VLOOKUP(A43,Table1[#All],19,0)))</f>
        <v>#N/A</v>
      </c>
      <c r="Y43" s="261"/>
      <c r="Z43" s="261"/>
      <c r="AA43" s="261"/>
      <c r="AB43" s="261"/>
      <c r="AC43" s="261"/>
      <c r="AD43" s="261"/>
      <c r="AE43" s="261"/>
      <c r="AF43" s="261"/>
      <c r="AG43" s="261"/>
      <c r="AH43" s="261"/>
      <c r="AI43" s="261"/>
      <c r="AJ43" s="262"/>
      <c r="AK43" s="138"/>
      <c r="AL43" s="225"/>
      <c r="AM43" s="138"/>
      <c r="AN43" s="231"/>
      <c r="AO43" s="138"/>
      <c r="AP43" s="138"/>
      <c r="AQ43" s="138"/>
    </row>
    <row r="44" spans="1:43" ht="21.75" hidden="1" customHeight="1">
      <c r="A44" s="265"/>
      <c r="B44" s="265"/>
      <c r="C44" s="265"/>
      <c r="D44" s="265"/>
      <c r="E44" s="265"/>
      <c r="F44" s="265"/>
      <c r="G44" s="263" t="s">
        <v>260</v>
      </c>
      <c r="H44" s="263"/>
      <c r="I44" s="263"/>
      <c r="J44" s="263"/>
      <c r="K44" s="263"/>
      <c r="L44" s="263"/>
      <c r="M44" s="263"/>
      <c r="N44" s="263"/>
      <c r="O44" s="263"/>
      <c r="P44" s="263"/>
      <c r="Q44" s="263"/>
      <c r="R44" s="263"/>
      <c r="S44" s="263"/>
      <c r="T44" s="226"/>
      <c r="U44" s="266" t="str">
        <f>IF(Sheet1!U34="พบ","R","£")</f>
        <v>£</v>
      </c>
      <c r="V44" s="266"/>
      <c r="W44" s="228" t="s">
        <v>238</v>
      </c>
      <c r="X44" s="227"/>
      <c r="Y44" s="227"/>
      <c r="Z44" s="229"/>
      <c r="AA44" s="227"/>
      <c r="AB44" s="266" t="str">
        <f>IF(Sheet1!U34="ไม่พบ","R","£")</f>
        <v>£</v>
      </c>
      <c r="AC44" s="266"/>
      <c r="AD44" s="228" t="s">
        <v>237</v>
      </c>
      <c r="AE44" s="227"/>
      <c r="AF44" s="227"/>
      <c r="AG44" s="227"/>
      <c r="AH44" s="227"/>
      <c r="AI44" s="227"/>
      <c r="AJ44" s="230"/>
      <c r="AK44" s="138"/>
      <c r="AL44" s="138"/>
      <c r="AM44" s="138"/>
      <c r="AN44" s="138"/>
      <c r="AO44" s="138"/>
      <c r="AP44" s="223"/>
      <c r="AQ44" s="138"/>
    </row>
    <row r="45" spans="1:43" ht="151.5" hidden="1" customHeight="1">
      <c r="A45" s="265" t="str">
        <f>IF(OR(F15=0,F15="-"),"ซ่อนช่อง",B15)</f>
        <v>ซ่อนช่อง</v>
      </c>
      <c r="B45" s="265"/>
      <c r="C45" s="265"/>
      <c r="D45" s="265"/>
      <c r="E45" s="265"/>
      <c r="F45" s="265"/>
      <c r="G45" s="256"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57"/>
      <c r="I45" s="257"/>
      <c r="J45" s="257"/>
      <c r="K45" s="257"/>
      <c r="L45" s="257"/>
      <c r="M45" s="257"/>
      <c r="N45" s="257"/>
      <c r="O45" s="257"/>
      <c r="P45" s="257"/>
      <c r="Q45" s="257"/>
      <c r="R45" s="257"/>
      <c r="S45" s="258"/>
      <c r="T45" s="259"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59"/>
      <c r="V45" s="259"/>
      <c r="W45" s="259"/>
      <c r="X45" s="260" t="e">
        <f>CONCATENATE(CHAR(10),IF(OR(VLOOKUP(A45,Table1[#All],18,0)="ไม่พบ",VLOOKUP(A45,Table1[#All],18,0)="-"),"-",VLOOKUP(A45,Table1[#All],19,0)))</f>
        <v>#N/A</v>
      </c>
      <c r="Y45" s="261"/>
      <c r="Z45" s="261"/>
      <c r="AA45" s="261"/>
      <c r="AB45" s="261"/>
      <c r="AC45" s="261"/>
      <c r="AD45" s="261"/>
      <c r="AE45" s="261"/>
      <c r="AF45" s="261"/>
      <c r="AG45" s="261"/>
      <c r="AH45" s="261"/>
      <c r="AI45" s="261"/>
      <c r="AJ45" s="262"/>
      <c r="AK45" s="138"/>
      <c r="AL45" s="225"/>
      <c r="AM45" s="138"/>
      <c r="AN45" s="231"/>
      <c r="AO45" s="138"/>
      <c r="AP45" s="138"/>
      <c r="AQ45" s="138"/>
    </row>
    <row r="46" spans="1:43" ht="21.75" hidden="1" customHeight="1">
      <c r="A46" s="265"/>
      <c r="B46" s="265"/>
      <c r="C46" s="265"/>
      <c r="D46" s="265"/>
      <c r="E46" s="265"/>
      <c r="F46" s="265"/>
      <c r="G46" s="263" t="s">
        <v>260</v>
      </c>
      <c r="H46" s="263"/>
      <c r="I46" s="263"/>
      <c r="J46" s="263"/>
      <c r="K46" s="263"/>
      <c r="L46" s="263"/>
      <c r="M46" s="263"/>
      <c r="N46" s="263"/>
      <c r="O46" s="263"/>
      <c r="P46" s="263"/>
      <c r="Q46" s="263"/>
      <c r="R46" s="263"/>
      <c r="S46" s="263"/>
      <c r="T46" s="226"/>
      <c r="U46" s="266" t="str">
        <f>IF(Sheet1!U36="พบ","R","£")</f>
        <v>£</v>
      </c>
      <c r="V46" s="266"/>
      <c r="W46" s="228" t="s">
        <v>238</v>
      </c>
      <c r="X46" s="227"/>
      <c r="Y46" s="227"/>
      <c r="Z46" s="229"/>
      <c r="AA46" s="227"/>
      <c r="AB46" s="266" t="str">
        <f>IF(Sheet1!U36="ไม่พบ","R","£")</f>
        <v>£</v>
      </c>
      <c r="AC46" s="266"/>
      <c r="AD46" s="228" t="s">
        <v>237</v>
      </c>
      <c r="AE46" s="227"/>
      <c r="AF46" s="227"/>
      <c r="AG46" s="227"/>
      <c r="AH46" s="227"/>
      <c r="AI46" s="227"/>
      <c r="AJ46" s="230"/>
      <c r="AK46" s="138"/>
      <c r="AL46" s="138"/>
      <c r="AM46" s="138"/>
      <c r="AN46" s="138"/>
      <c r="AO46" s="138"/>
      <c r="AP46" s="223"/>
      <c r="AQ46" s="138"/>
    </row>
    <row r="47" spans="1:43" ht="151.5" hidden="1" customHeight="1">
      <c r="A47" s="265" t="str">
        <f>IF(OR(Y15=0,Y15="-"),"ซ่อนช่อง",S15)</f>
        <v>ซ่อนช่อง</v>
      </c>
      <c r="B47" s="265"/>
      <c r="C47" s="265"/>
      <c r="D47" s="265"/>
      <c r="E47" s="265"/>
      <c r="F47" s="265"/>
      <c r="G47" s="256"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57"/>
      <c r="I47" s="257"/>
      <c r="J47" s="257"/>
      <c r="K47" s="257"/>
      <c r="L47" s="257"/>
      <c r="M47" s="257"/>
      <c r="N47" s="257"/>
      <c r="O47" s="257"/>
      <c r="P47" s="257"/>
      <c r="Q47" s="257"/>
      <c r="R47" s="257"/>
      <c r="S47" s="258"/>
      <c r="T47" s="259"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59"/>
      <c r="V47" s="259"/>
      <c r="W47" s="259"/>
      <c r="X47" s="260" t="e">
        <f>CONCATENATE(CHAR(10),IF(OR(VLOOKUP(A47,Table1[#All],18,0)="ไม่พบ",VLOOKUP(A47,Table1[#All],18,0)="-"),"-",VLOOKUP(A47,Table1[#All],19,0)))</f>
        <v>#N/A</v>
      </c>
      <c r="Y47" s="261"/>
      <c r="Z47" s="261"/>
      <c r="AA47" s="261"/>
      <c r="AB47" s="261"/>
      <c r="AC47" s="261"/>
      <c r="AD47" s="261"/>
      <c r="AE47" s="261"/>
      <c r="AF47" s="261"/>
      <c r="AG47" s="261"/>
      <c r="AH47" s="261"/>
      <c r="AI47" s="261"/>
      <c r="AJ47" s="262"/>
      <c r="AK47" s="138"/>
      <c r="AL47" s="225"/>
      <c r="AM47" s="138"/>
      <c r="AN47" s="231"/>
      <c r="AO47" s="138"/>
      <c r="AP47" s="138"/>
      <c r="AQ47" s="138"/>
    </row>
    <row r="48" spans="1:43" ht="21.75" hidden="1" customHeight="1">
      <c r="A48" s="265"/>
      <c r="B48" s="265"/>
      <c r="C48" s="265"/>
      <c r="D48" s="265"/>
      <c r="E48" s="265"/>
      <c r="F48" s="265"/>
      <c r="G48" s="263" t="s">
        <v>260</v>
      </c>
      <c r="H48" s="263"/>
      <c r="I48" s="263"/>
      <c r="J48" s="263"/>
      <c r="K48" s="263"/>
      <c r="L48" s="263"/>
      <c r="M48" s="263"/>
      <c r="N48" s="263"/>
      <c r="O48" s="263"/>
      <c r="P48" s="263"/>
      <c r="Q48" s="263"/>
      <c r="R48" s="263"/>
      <c r="S48" s="263"/>
      <c r="T48" s="226"/>
      <c r="U48" s="266" t="str">
        <f>IF(Sheet1!U38="พบ","R","£")</f>
        <v>£</v>
      </c>
      <c r="V48" s="266"/>
      <c r="W48" s="228" t="s">
        <v>238</v>
      </c>
      <c r="X48" s="227"/>
      <c r="Y48" s="227"/>
      <c r="Z48" s="229"/>
      <c r="AA48" s="227"/>
      <c r="AB48" s="266" t="str">
        <f>IF(Sheet1!U38="ไม่พบ","R","£")</f>
        <v>£</v>
      </c>
      <c r="AC48" s="266"/>
      <c r="AD48" s="228" t="s">
        <v>237</v>
      </c>
      <c r="AE48" s="227"/>
      <c r="AF48" s="227"/>
      <c r="AG48" s="227"/>
      <c r="AH48" s="227"/>
      <c r="AI48" s="227"/>
      <c r="AJ48" s="230"/>
      <c r="AK48" s="138"/>
      <c r="AL48" s="138"/>
      <c r="AM48" s="138"/>
      <c r="AN48" s="138"/>
      <c r="AO48" s="138"/>
      <c r="AP48" s="223"/>
      <c r="AQ48" s="138"/>
    </row>
    <row r="49" spans="1:43" ht="151.5" hidden="1" customHeight="1">
      <c r="A49" s="265" t="str">
        <f>IF(OR(F16=0,F16="-"),"ซ่อนช่อง",B16)</f>
        <v>ซ่อนช่อง</v>
      </c>
      <c r="B49" s="265"/>
      <c r="C49" s="265"/>
      <c r="D49" s="265"/>
      <c r="E49" s="265"/>
      <c r="F49" s="265"/>
      <c r="G49" s="256"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57"/>
      <c r="I49" s="257"/>
      <c r="J49" s="257"/>
      <c r="K49" s="257"/>
      <c r="L49" s="257"/>
      <c r="M49" s="257"/>
      <c r="N49" s="257"/>
      <c r="O49" s="257"/>
      <c r="P49" s="257"/>
      <c r="Q49" s="257"/>
      <c r="R49" s="257"/>
      <c r="S49" s="258"/>
      <c r="T49" s="259"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59"/>
      <c r="V49" s="259"/>
      <c r="W49" s="259"/>
      <c r="X49" s="260" t="e">
        <f>CONCATENATE(CHAR(10),IF(OR(VLOOKUP(A49,Table1[#All],18,0)="ไม่พบ",VLOOKUP(A49,Table1[#All],18,0)="-"),"-",VLOOKUP(A49,Table1[#All],19,0)))</f>
        <v>#N/A</v>
      </c>
      <c r="Y49" s="261"/>
      <c r="Z49" s="261"/>
      <c r="AA49" s="261"/>
      <c r="AB49" s="261"/>
      <c r="AC49" s="261"/>
      <c r="AD49" s="261"/>
      <c r="AE49" s="261"/>
      <c r="AF49" s="261"/>
      <c r="AG49" s="261"/>
      <c r="AH49" s="261"/>
      <c r="AI49" s="261"/>
      <c r="AJ49" s="262"/>
      <c r="AK49" s="138"/>
      <c r="AL49" s="225"/>
      <c r="AM49" s="138"/>
      <c r="AN49" s="231"/>
      <c r="AO49" s="138"/>
      <c r="AP49" s="138"/>
      <c r="AQ49" s="138"/>
    </row>
    <row r="50" spans="1:43" ht="21.75" hidden="1" customHeight="1">
      <c r="A50" s="265"/>
      <c r="B50" s="265"/>
      <c r="C50" s="265"/>
      <c r="D50" s="265"/>
      <c r="E50" s="265"/>
      <c r="F50" s="265"/>
      <c r="G50" s="263" t="s">
        <v>260</v>
      </c>
      <c r="H50" s="263"/>
      <c r="I50" s="263"/>
      <c r="J50" s="263"/>
      <c r="K50" s="263"/>
      <c r="L50" s="263"/>
      <c r="M50" s="263"/>
      <c r="N50" s="263"/>
      <c r="O50" s="263"/>
      <c r="P50" s="263"/>
      <c r="Q50" s="263"/>
      <c r="R50" s="263"/>
      <c r="S50" s="263"/>
      <c r="T50" s="226"/>
      <c r="U50" s="266" t="str">
        <f>IF(Sheet1!U40="พบ","R","£")</f>
        <v>£</v>
      </c>
      <c r="V50" s="266"/>
      <c r="W50" s="228" t="s">
        <v>238</v>
      </c>
      <c r="X50" s="227"/>
      <c r="Y50" s="227"/>
      <c r="Z50" s="229"/>
      <c r="AA50" s="227"/>
      <c r="AB50" s="266" t="str">
        <f>IF(Sheet1!U40="ไม่พบ","R","£")</f>
        <v>£</v>
      </c>
      <c r="AC50" s="266"/>
      <c r="AD50" s="228" t="s">
        <v>237</v>
      </c>
      <c r="AE50" s="227"/>
      <c r="AF50" s="227"/>
      <c r="AG50" s="227"/>
      <c r="AH50" s="227"/>
      <c r="AI50" s="227"/>
      <c r="AJ50" s="230"/>
      <c r="AK50" s="138"/>
      <c r="AL50" s="138"/>
      <c r="AM50" s="138"/>
      <c r="AN50" s="138"/>
      <c r="AO50" s="138"/>
      <c r="AP50" s="223"/>
      <c r="AQ50" s="138"/>
    </row>
    <row r="51" spans="1:43" ht="151.5" hidden="1" customHeight="1">
      <c r="A51" s="265" t="str">
        <f>IF(OR(Y16=0,Y16="-"),"ซ่อนช่อง",S16)</f>
        <v>ซ่อนช่อง</v>
      </c>
      <c r="B51" s="265"/>
      <c r="C51" s="265"/>
      <c r="D51" s="265"/>
      <c r="E51" s="265"/>
      <c r="F51" s="265"/>
      <c r="G51" s="256"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57"/>
      <c r="I51" s="257"/>
      <c r="J51" s="257"/>
      <c r="K51" s="257"/>
      <c r="L51" s="257"/>
      <c r="M51" s="257"/>
      <c r="N51" s="257"/>
      <c r="O51" s="257"/>
      <c r="P51" s="257"/>
      <c r="Q51" s="257"/>
      <c r="R51" s="257"/>
      <c r="S51" s="258"/>
      <c r="T51" s="259"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59"/>
      <c r="V51" s="259"/>
      <c r="W51" s="259"/>
      <c r="X51" s="260" t="e">
        <f>CONCATENATE(CHAR(10),IF(OR(VLOOKUP(A51,Table1[#All],18,0)="ไม่พบ",VLOOKUP(A51,Table1[#All],18,0)="-"),"-",VLOOKUP(A51,Table1[#All],19,0)))</f>
        <v>#N/A</v>
      </c>
      <c r="Y51" s="261"/>
      <c r="Z51" s="261"/>
      <c r="AA51" s="261"/>
      <c r="AB51" s="261"/>
      <c r="AC51" s="261"/>
      <c r="AD51" s="261"/>
      <c r="AE51" s="261"/>
      <c r="AF51" s="261"/>
      <c r="AG51" s="261"/>
      <c r="AH51" s="261"/>
      <c r="AI51" s="261"/>
      <c r="AJ51" s="262"/>
      <c r="AK51" s="138"/>
      <c r="AL51" s="225"/>
      <c r="AM51" s="138"/>
      <c r="AN51" s="231"/>
      <c r="AO51" s="138"/>
      <c r="AP51" s="138"/>
      <c r="AQ51" s="138"/>
    </row>
    <row r="52" spans="1:43" ht="21.75" hidden="1" customHeight="1">
      <c r="A52" s="265"/>
      <c r="B52" s="265"/>
      <c r="C52" s="265"/>
      <c r="D52" s="265"/>
      <c r="E52" s="265"/>
      <c r="F52" s="265"/>
      <c r="G52" s="263" t="s">
        <v>260</v>
      </c>
      <c r="H52" s="263"/>
      <c r="I52" s="263"/>
      <c r="J52" s="263"/>
      <c r="K52" s="263"/>
      <c r="L52" s="263"/>
      <c r="M52" s="263"/>
      <c r="N52" s="263"/>
      <c r="O52" s="263"/>
      <c r="P52" s="263"/>
      <c r="Q52" s="263"/>
      <c r="R52" s="263"/>
      <c r="S52" s="263"/>
      <c r="T52" s="226"/>
      <c r="U52" s="266" t="str">
        <f>IF(Sheet1!U42="พบ","R","£")</f>
        <v>£</v>
      </c>
      <c r="V52" s="266"/>
      <c r="W52" s="228" t="s">
        <v>238</v>
      </c>
      <c r="X52" s="227"/>
      <c r="Y52" s="227"/>
      <c r="Z52" s="229"/>
      <c r="AA52" s="227"/>
      <c r="AB52" s="266" t="str">
        <f>IF(Sheet1!U42="ไม่พบ","R","£")</f>
        <v>£</v>
      </c>
      <c r="AC52" s="266"/>
      <c r="AD52" s="228" t="s">
        <v>237</v>
      </c>
      <c r="AE52" s="227"/>
      <c r="AF52" s="227"/>
      <c r="AG52" s="227"/>
      <c r="AH52" s="227"/>
      <c r="AI52" s="227"/>
      <c r="AJ52" s="230"/>
      <c r="AK52" s="138"/>
      <c r="AL52" s="138"/>
      <c r="AM52" s="138"/>
      <c r="AN52" s="138"/>
      <c r="AO52" s="138"/>
      <c r="AP52" s="223"/>
      <c r="AQ52" s="138"/>
    </row>
    <row r="53" spans="1:43" ht="151.5" hidden="1" customHeight="1">
      <c r="A53" s="265" t="str">
        <f>IF(OR(F17=0,F17="-"),"ซ่อนช่อง",B17)</f>
        <v>ซ่อนช่อง</v>
      </c>
      <c r="B53" s="265"/>
      <c r="C53" s="265"/>
      <c r="D53" s="265"/>
      <c r="E53" s="265"/>
      <c r="F53" s="265"/>
      <c r="G53" s="256"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57"/>
      <c r="I53" s="257"/>
      <c r="J53" s="257"/>
      <c r="K53" s="257"/>
      <c r="L53" s="257"/>
      <c r="M53" s="257"/>
      <c r="N53" s="257"/>
      <c r="O53" s="257"/>
      <c r="P53" s="257"/>
      <c r="Q53" s="257"/>
      <c r="R53" s="257"/>
      <c r="S53" s="258"/>
      <c r="T53" s="259"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59"/>
      <c r="V53" s="259"/>
      <c r="W53" s="259"/>
      <c r="X53" s="260" t="e">
        <f>CONCATENATE(CHAR(10),IF(OR(VLOOKUP(A53,Table1[#All],18,0)="ไม่พบ",VLOOKUP(A53,Table1[#All],18,0)="-"),"-",VLOOKUP(A53,Table1[#All],19,0)))</f>
        <v>#N/A</v>
      </c>
      <c r="Y53" s="261"/>
      <c r="Z53" s="261"/>
      <c r="AA53" s="261"/>
      <c r="AB53" s="261"/>
      <c r="AC53" s="261"/>
      <c r="AD53" s="261"/>
      <c r="AE53" s="261"/>
      <c r="AF53" s="261"/>
      <c r="AG53" s="261"/>
      <c r="AH53" s="261"/>
      <c r="AI53" s="261"/>
      <c r="AJ53" s="262"/>
      <c r="AK53" s="138"/>
      <c r="AL53" s="225"/>
      <c r="AM53" s="138"/>
      <c r="AN53" s="231"/>
      <c r="AO53" s="138"/>
      <c r="AP53" s="138"/>
      <c r="AQ53" s="138"/>
    </row>
    <row r="54" spans="1:43" ht="21.75" hidden="1" customHeight="1">
      <c r="A54" s="265"/>
      <c r="B54" s="265"/>
      <c r="C54" s="265"/>
      <c r="D54" s="265"/>
      <c r="E54" s="265"/>
      <c r="F54" s="265"/>
      <c r="G54" s="263" t="s">
        <v>260</v>
      </c>
      <c r="H54" s="263"/>
      <c r="I54" s="263"/>
      <c r="J54" s="263"/>
      <c r="K54" s="263"/>
      <c r="L54" s="263"/>
      <c r="M54" s="263"/>
      <c r="N54" s="263"/>
      <c r="O54" s="263"/>
      <c r="P54" s="263"/>
      <c r="Q54" s="263"/>
      <c r="R54" s="263"/>
      <c r="S54" s="263"/>
      <c r="T54" s="226"/>
      <c r="U54" s="266" t="str">
        <f>IF(Sheet1!U44="พบ","R","£")</f>
        <v>£</v>
      </c>
      <c r="V54" s="266"/>
      <c r="W54" s="228" t="s">
        <v>238</v>
      </c>
      <c r="X54" s="227"/>
      <c r="Y54" s="227"/>
      <c r="Z54" s="229"/>
      <c r="AA54" s="227"/>
      <c r="AB54" s="266" t="str">
        <f>IF(Sheet1!U44="ไม่พบ","R","£")</f>
        <v>£</v>
      </c>
      <c r="AC54" s="266"/>
      <c r="AD54" s="228" t="s">
        <v>237</v>
      </c>
      <c r="AE54" s="227"/>
      <c r="AF54" s="227"/>
      <c r="AG54" s="227"/>
      <c r="AH54" s="227"/>
      <c r="AI54" s="227"/>
      <c r="AJ54" s="230"/>
      <c r="AK54" s="138"/>
      <c r="AL54" s="138"/>
      <c r="AM54" s="138"/>
      <c r="AN54" s="138"/>
      <c r="AO54" s="138"/>
      <c r="AP54" s="223"/>
      <c r="AQ54" s="138"/>
    </row>
    <row r="55" spans="1:43" ht="151.5" hidden="1" customHeight="1">
      <c r="A55" s="265" t="str">
        <f>IF(OR(Y17=0,Y17="-"),"ซ่อนช่อง",S17)</f>
        <v>ซ่อนช่อง</v>
      </c>
      <c r="B55" s="265"/>
      <c r="C55" s="265"/>
      <c r="D55" s="265"/>
      <c r="E55" s="265"/>
      <c r="F55" s="265"/>
      <c r="G55" s="256"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57"/>
      <c r="I55" s="257"/>
      <c r="J55" s="257"/>
      <c r="K55" s="257"/>
      <c r="L55" s="257"/>
      <c r="M55" s="257"/>
      <c r="N55" s="257"/>
      <c r="O55" s="257"/>
      <c r="P55" s="257"/>
      <c r="Q55" s="257"/>
      <c r="R55" s="257"/>
      <c r="S55" s="258"/>
      <c r="T55" s="259"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59"/>
      <c r="V55" s="259"/>
      <c r="W55" s="259"/>
      <c r="X55" s="260" t="e">
        <f>CONCATENATE(CHAR(10),IF(OR(VLOOKUP(A55,Table1[#All],18,0)="ไม่พบ",VLOOKUP(A55,Table1[#All],18,0)="-"),"-",VLOOKUP(A55,Table1[#All],19,0)))</f>
        <v>#N/A</v>
      </c>
      <c r="Y55" s="261"/>
      <c r="Z55" s="261"/>
      <c r="AA55" s="261"/>
      <c r="AB55" s="261"/>
      <c r="AC55" s="261"/>
      <c r="AD55" s="261"/>
      <c r="AE55" s="261"/>
      <c r="AF55" s="261"/>
      <c r="AG55" s="261"/>
      <c r="AH55" s="261"/>
      <c r="AI55" s="261"/>
      <c r="AJ55" s="262"/>
      <c r="AK55" s="138"/>
      <c r="AL55" s="225"/>
      <c r="AM55" s="138"/>
      <c r="AN55" s="231"/>
      <c r="AO55" s="138"/>
      <c r="AP55" s="138"/>
      <c r="AQ55" s="138"/>
    </row>
    <row r="56" spans="1:43" ht="21.75" hidden="1" customHeight="1">
      <c r="A56" s="265"/>
      <c r="B56" s="265"/>
      <c r="C56" s="265"/>
      <c r="D56" s="265"/>
      <c r="E56" s="265"/>
      <c r="F56" s="265"/>
      <c r="G56" s="263" t="s">
        <v>260</v>
      </c>
      <c r="H56" s="263"/>
      <c r="I56" s="263"/>
      <c r="J56" s="263"/>
      <c r="K56" s="263"/>
      <c r="L56" s="263"/>
      <c r="M56" s="263"/>
      <c r="N56" s="263"/>
      <c r="O56" s="263"/>
      <c r="P56" s="263"/>
      <c r="Q56" s="263"/>
      <c r="R56" s="263"/>
      <c r="S56" s="263"/>
      <c r="T56" s="226"/>
      <c r="U56" s="266" t="str">
        <f>IF(Sheet1!U46="พบ","R","£")</f>
        <v>£</v>
      </c>
      <c r="V56" s="266"/>
      <c r="W56" s="228" t="s">
        <v>238</v>
      </c>
      <c r="X56" s="227"/>
      <c r="Y56" s="227"/>
      <c r="Z56" s="229"/>
      <c r="AA56" s="227"/>
      <c r="AB56" s="266" t="str">
        <f>IF(Sheet1!U46="ไม่พบ","R","£")</f>
        <v>£</v>
      </c>
      <c r="AC56" s="266"/>
      <c r="AD56" s="228" t="s">
        <v>237</v>
      </c>
      <c r="AE56" s="227"/>
      <c r="AF56" s="227"/>
      <c r="AG56" s="227"/>
      <c r="AH56" s="227"/>
      <c r="AI56" s="227"/>
      <c r="AJ56" s="230"/>
      <c r="AK56" s="138"/>
      <c r="AL56" s="138"/>
      <c r="AM56" s="138"/>
      <c r="AN56" s="138"/>
      <c r="AO56" s="138"/>
      <c r="AP56" s="223"/>
      <c r="AQ56" s="138"/>
    </row>
    <row r="57" spans="1:43" ht="151.5" hidden="1" customHeight="1">
      <c r="A57" s="265" t="str">
        <f>IF(OR(F18=0,F18="-"),"ซ่อนช่อง",B18)</f>
        <v>ซ่อนช่อง</v>
      </c>
      <c r="B57" s="265"/>
      <c r="C57" s="265"/>
      <c r="D57" s="265"/>
      <c r="E57" s="265"/>
      <c r="F57" s="265"/>
      <c r="G57" s="256"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57"/>
      <c r="I57" s="257"/>
      <c r="J57" s="257"/>
      <c r="K57" s="257"/>
      <c r="L57" s="257"/>
      <c r="M57" s="257"/>
      <c r="N57" s="257"/>
      <c r="O57" s="257"/>
      <c r="P57" s="257"/>
      <c r="Q57" s="257"/>
      <c r="R57" s="257"/>
      <c r="S57" s="258"/>
      <c r="T57" s="259"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59"/>
      <c r="V57" s="259"/>
      <c r="W57" s="259"/>
      <c r="X57" s="260" t="e">
        <f>CONCATENATE(CHAR(10),IF(OR(VLOOKUP(A57,Table1[#All],18,0)="ไม่พบ",VLOOKUP(A57,Table1[#All],18,0)="-"),"-",VLOOKUP(A57,Table1[#All],19,0)))</f>
        <v>#N/A</v>
      </c>
      <c r="Y57" s="261"/>
      <c r="Z57" s="261"/>
      <c r="AA57" s="261"/>
      <c r="AB57" s="261"/>
      <c r="AC57" s="261"/>
      <c r="AD57" s="261"/>
      <c r="AE57" s="261"/>
      <c r="AF57" s="261"/>
      <c r="AG57" s="261"/>
      <c r="AH57" s="261"/>
      <c r="AI57" s="261"/>
      <c r="AJ57" s="262"/>
      <c r="AK57" s="138"/>
      <c r="AL57" s="225"/>
      <c r="AM57" s="138"/>
      <c r="AN57" s="231"/>
      <c r="AO57" s="138"/>
      <c r="AP57" s="138"/>
      <c r="AQ57" s="138"/>
    </row>
    <row r="58" spans="1:43" ht="21.75" hidden="1" customHeight="1">
      <c r="A58" s="265"/>
      <c r="B58" s="265"/>
      <c r="C58" s="265"/>
      <c r="D58" s="265"/>
      <c r="E58" s="265"/>
      <c r="F58" s="265"/>
      <c r="G58" s="263" t="s">
        <v>260</v>
      </c>
      <c r="H58" s="263"/>
      <c r="I58" s="263"/>
      <c r="J58" s="263"/>
      <c r="K58" s="263"/>
      <c r="L58" s="263"/>
      <c r="M58" s="263"/>
      <c r="N58" s="263"/>
      <c r="O58" s="263"/>
      <c r="P58" s="263"/>
      <c r="Q58" s="263"/>
      <c r="R58" s="263"/>
      <c r="S58" s="263"/>
      <c r="T58" s="226"/>
      <c r="U58" s="266" t="str">
        <f>IF(Sheet1!U48="พบ","R","£")</f>
        <v>£</v>
      </c>
      <c r="V58" s="266"/>
      <c r="W58" s="228" t="s">
        <v>238</v>
      </c>
      <c r="X58" s="227"/>
      <c r="Y58" s="227"/>
      <c r="Z58" s="229"/>
      <c r="AA58" s="227"/>
      <c r="AB58" s="266" t="str">
        <f>IF(Sheet1!U48="ไม่พบ","R","£")</f>
        <v>£</v>
      </c>
      <c r="AC58" s="266"/>
      <c r="AD58" s="228" t="s">
        <v>237</v>
      </c>
      <c r="AE58" s="227"/>
      <c r="AF58" s="227"/>
      <c r="AG58" s="227"/>
      <c r="AH58" s="227"/>
      <c r="AI58" s="227"/>
      <c r="AJ58" s="230"/>
      <c r="AK58" s="138"/>
      <c r="AL58" s="138"/>
      <c r="AM58" s="138"/>
      <c r="AN58" s="138"/>
      <c r="AO58" s="138"/>
      <c r="AP58" s="223"/>
      <c r="AQ58" s="138"/>
    </row>
    <row r="59" spans="1:43" ht="151.5" hidden="1" customHeight="1">
      <c r="A59" s="265" t="str">
        <f>IF(OR(Y18=0,Y18="-"),"ซ่อนช่อง",S18)</f>
        <v>ซ่อนช่อง</v>
      </c>
      <c r="B59" s="265"/>
      <c r="C59" s="265"/>
      <c r="D59" s="265"/>
      <c r="E59" s="265"/>
      <c r="F59" s="265"/>
      <c r="G59" s="256"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57"/>
      <c r="I59" s="257"/>
      <c r="J59" s="257"/>
      <c r="K59" s="257"/>
      <c r="L59" s="257"/>
      <c r="M59" s="257"/>
      <c r="N59" s="257"/>
      <c r="O59" s="257"/>
      <c r="P59" s="257"/>
      <c r="Q59" s="257"/>
      <c r="R59" s="257"/>
      <c r="S59" s="258"/>
      <c r="T59" s="259"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59"/>
      <c r="V59" s="259"/>
      <c r="W59" s="259"/>
      <c r="X59" s="260" t="e">
        <f>CONCATENATE(CHAR(10),IF(OR(VLOOKUP(A59,Table1[#All],18,0)="ไม่พบ",VLOOKUP(A59,Table1[#All],18,0)="-"),"-",VLOOKUP(A59,Table1[#All],19,0)))</f>
        <v>#N/A</v>
      </c>
      <c r="Y59" s="261"/>
      <c r="Z59" s="261"/>
      <c r="AA59" s="261"/>
      <c r="AB59" s="261"/>
      <c r="AC59" s="261"/>
      <c r="AD59" s="261"/>
      <c r="AE59" s="261"/>
      <c r="AF59" s="261"/>
      <c r="AG59" s="261"/>
      <c r="AH59" s="261"/>
      <c r="AI59" s="261"/>
      <c r="AJ59" s="262"/>
      <c r="AK59" s="138"/>
      <c r="AL59" s="225"/>
      <c r="AM59" s="138"/>
      <c r="AN59" s="231"/>
      <c r="AO59" s="138"/>
      <c r="AP59" s="138"/>
      <c r="AQ59" s="138"/>
    </row>
    <row r="60" spans="1:43" ht="21.75" hidden="1" customHeight="1">
      <c r="A60" s="265"/>
      <c r="B60" s="265"/>
      <c r="C60" s="265"/>
      <c r="D60" s="265"/>
      <c r="E60" s="265"/>
      <c r="F60" s="265"/>
      <c r="G60" s="263" t="s">
        <v>260</v>
      </c>
      <c r="H60" s="263"/>
      <c r="I60" s="263"/>
      <c r="J60" s="263"/>
      <c r="K60" s="263"/>
      <c r="L60" s="263"/>
      <c r="M60" s="263"/>
      <c r="N60" s="263"/>
      <c r="O60" s="263"/>
      <c r="P60" s="263"/>
      <c r="Q60" s="263"/>
      <c r="R60" s="263"/>
      <c r="S60" s="263"/>
      <c r="T60" s="226"/>
      <c r="U60" s="266" t="str">
        <f>IF(Sheet1!U50="พบ","R","£")</f>
        <v>£</v>
      </c>
      <c r="V60" s="266"/>
      <c r="W60" s="228" t="s">
        <v>238</v>
      </c>
      <c r="X60" s="227"/>
      <c r="Y60" s="227"/>
      <c r="Z60" s="229"/>
      <c r="AA60" s="227"/>
      <c r="AB60" s="266" t="str">
        <f>IF(Sheet1!U50="ไม่พบ","R","£")</f>
        <v>£</v>
      </c>
      <c r="AC60" s="266"/>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7" t="str">
        <f>IF(Sheet1!B33&lt;&gt;"","เห็นควรยึด","")</f>
        <v/>
      </c>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7"/>
      <c r="AE62" s="267"/>
      <c r="AF62" s="267"/>
      <c r="AG62" s="267"/>
      <c r="AH62" s="267"/>
      <c r="AI62" s="267"/>
      <c r="AJ62" s="138"/>
      <c r="AK62" s="138"/>
      <c r="AL62" s="138"/>
      <c r="AM62" s="138"/>
      <c r="AN62" s="138"/>
      <c r="AO62" s="138"/>
      <c r="AP62" s="138"/>
      <c r="AQ62" s="138"/>
    </row>
    <row r="63" spans="1:43">
      <c r="A63" s="19"/>
      <c r="B63" s="137"/>
      <c r="F63" s="267" t="str">
        <f>IF(Sheet1!B33&lt;&gt;"",Sheet1!B33,"")</f>
        <v/>
      </c>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7"/>
      <c r="AE63" s="267"/>
      <c r="AF63" s="267"/>
      <c r="AG63" s="267"/>
      <c r="AH63" s="267"/>
      <c r="AI63" s="267"/>
      <c r="AJ63" s="138"/>
      <c r="AK63" s="138"/>
      <c r="AL63" s="138"/>
      <c r="AM63" s="138"/>
      <c r="AN63" s="138"/>
      <c r="AO63" s="138"/>
      <c r="AP63" s="138"/>
      <c r="AQ63" s="138"/>
    </row>
    <row r="64" spans="1:43">
      <c r="A64" s="19"/>
      <c r="B64" s="137"/>
      <c r="F64" s="267" t="str">
        <f>IF(Sheet1!B33&lt;&gt;"",CONCATENATE(Sheet1!D33,"  ",IF(Sheet1!E33="ไม่พบ",Sheet1!E33,CONCATENATE(TEXT(Sheet1!E33,"#,##")," บาท ไม่รวมสิ่งปลูกสร้าง"))),"")</f>
        <v/>
      </c>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7"/>
      <c r="AE64" s="267"/>
      <c r="AF64" s="267"/>
      <c r="AG64" s="267"/>
      <c r="AH64" s="267"/>
      <c r="AI64" s="267"/>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U22:V22"/>
    <mergeCell ref="AB22:AC22"/>
    <mergeCell ref="U24:V24"/>
    <mergeCell ref="AB24:AC24"/>
    <mergeCell ref="U26:V26"/>
    <mergeCell ref="AB26:AC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rowBreaks count="1" manualBreakCount="1">
    <brk id="30"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6" zoomScaleNormal="100" workbookViewId="0">
      <selection activeCell="AT18" sqref="AT18"/>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1"/>
      <c r="T1" s="281"/>
      <c r="U1" s="281"/>
      <c r="V1" s="281"/>
      <c r="W1" s="281"/>
      <c r="X1" s="281"/>
      <c r="Y1" s="281"/>
      <c r="AQ1" s="192" t="s">
        <v>289</v>
      </c>
      <c r="AR1" s="192"/>
    </row>
    <row r="2" spans="1:48" ht="10.5" customHeight="1">
      <c r="S2" s="140"/>
      <c r="T2" s="140"/>
      <c r="U2" s="140"/>
      <c r="V2" s="140"/>
      <c r="W2" s="140"/>
      <c r="X2" s="140"/>
      <c r="Y2" s="140"/>
      <c r="AQ2" s="192"/>
      <c r="AR2" s="192"/>
    </row>
    <row r="3" spans="1:48">
      <c r="O3" s="2" t="s">
        <v>265</v>
      </c>
      <c r="Q3" s="182"/>
      <c r="R3" s="286" t="s">
        <v>266</v>
      </c>
      <c r="S3" s="286"/>
      <c r="T3" s="286"/>
      <c r="U3" s="286"/>
      <c r="V3" s="286"/>
      <c r="W3" s="286"/>
      <c r="X3" s="286"/>
      <c r="Y3" s="286"/>
      <c r="Z3" s="286"/>
      <c r="AA3" s="286"/>
      <c r="AB3" s="286"/>
      <c r="AC3" s="286"/>
      <c r="AD3" s="286"/>
    </row>
    <row r="4" spans="1:48">
      <c r="A4" s="281" t="s">
        <v>263</v>
      </c>
      <c r="B4" s="281"/>
      <c r="C4" s="281"/>
      <c r="D4" s="281"/>
      <c r="E4" s="281"/>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H4" s="281"/>
      <c r="AI4" s="281"/>
      <c r="AJ4" s="281"/>
      <c r="AK4" s="281"/>
      <c r="AL4" s="281"/>
      <c r="AM4" s="281"/>
      <c r="AN4" s="281"/>
      <c r="AO4" s="281"/>
      <c r="AP4" s="281"/>
      <c r="AQ4" s="281"/>
      <c r="AR4" s="140"/>
    </row>
    <row r="5" spans="1:48">
      <c r="M5" s="2" t="s">
        <v>267</v>
      </c>
      <c r="P5" s="277"/>
      <c r="Q5" s="277"/>
      <c r="R5" s="277"/>
      <c r="S5" s="277"/>
      <c r="T5" s="277"/>
      <c r="U5" s="277"/>
      <c r="V5" s="277"/>
      <c r="W5" s="277"/>
      <c r="X5" s="277"/>
      <c r="Y5" s="277"/>
      <c r="Z5" s="277"/>
      <c r="AA5" s="277"/>
      <c r="AB5" s="277"/>
      <c r="AC5" s="277"/>
      <c r="AD5" s="277"/>
      <c r="AE5" s="277"/>
    </row>
    <row r="6" spans="1:48">
      <c r="AC6" s="143" t="s">
        <v>264</v>
      </c>
      <c r="AD6" s="277" t="s">
        <v>363</v>
      </c>
      <c r="AE6" s="277"/>
      <c r="AF6" s="277"/>
      <c r="AG6" s="277"/>
      <c r="AH6" s="277"/>
      <c r="AI6" s="277"/>
      <c r="AJ6" s="277"/>
      <c r="AK6" s="277"/>
      <c r="AL6" s="277"/>
      <c r="AM6" s="277"/>
      <c r="AN6" s="277"/>
      <c r="AO6" s="277"/>
      <c r="AP6" s="277"/>
      <c r="AQ6" s="277"/>
      <c r="AR6" s="140"/>
    </row>
    <row r="7" spans="1:48">
      <c r="X7" s="143" t="s">
        <v>62</v>
      </c>
      <c r="Y7" s="277"/>
      <c r="Z7" s="277"/>
      <c r="AA7" s="281" t="s">
        <v>268</v>
      </c>
      <c r="AB7" s="281"/>
      <c r="AC7" s="281"/>
      <c r="AD7" s="278"/>
      <c r="AE7" s="278"/>
      <c r="AF7" s="278"/>
      <c r="AG7" s="278"/>
      <c r="AH7" s="278"/>
      <c r="AI7" s="278"/>
      <c r="AJ7" s="287" t="s">
        <v>269</v>
      </c>
      <c r="AK7" s="287"/>
      <c r="AL7" s="287"/>
      <c r="AM7" s="287"/>
      <c r="AN7" s="287"/>
      <c r="AO7" s="278">
        <v>2567</v>
      </c>
      <c r="AP7" s="278"/>
      <c r="AQ7" s="278"/>
      <c r="AR7" s="140"/>
    </row>
    <row r="8" spans="1:48">
      <c r="D8" s="2" t="s">
        <v>270</v>
      </c>
      <c r="G8" s="270" t="s">
        <v>271</v>
      </c>
      <c r="H8" s="270"/>
      <c r="I8" s="270"/>
      <c r="J8" s="270"/>
      <c r="K8" s="270"/>
      <c r="L8" s="270"/>
      <c r="M8" s="270"/>
      <c r="N8" s="270"/>
      <c r="O8" s="270"/>
      <c r="P8" s="270"/>
      <c r="Q8" s="270"/>
      <c r="R8" s="270"/>
      <c r="S8" s="270"/>
      <c r="T8" s="270"/>
      <c r="U8" s="270"/>
      <c r="V8" s="270"/>
      <c r="W8" s="270"/>
      <c r="X8" s="270"/>
      <c r="Y8" s="270"/>
      <c r="Z8" s="270"/>
      <c r="AA8" s="270"/>
      <c r="AB8" s="281" t="s">
        <v>272</v>
      </c>
      <c r="AC8" s="281"/>
      <c r="AD8" s="281"/>
      <c r="AE8" s="281"/>
      <c r="AF8" s="277">
        <f>Sheet1!D8</f>
        <v>28</v>
      </c>
      <c r="AG8" s="277"/>
      <c r="AH8" s="277"/>
      <c r="AI8" s="277"/>
      <c r="AL8" s="143" t="s">
        <v>273</v>
      </c>
      <c r="AM8" s="277" t="s">
        <v>274</v>
      </c>
      <c r="AN8" s="277"/>
      <c r="AO8" s="277"/>
      <c r="AP8" s="277"/>
      <c r="AQ8" s="277"/>
      <c r="AR8" s="140"/>
    </row>
    <row r="9" spans="1:48">
      <c r="H9" s="2" t="str">
        <f>CONCATENATE("( โดย ",Sheet1!B8," (",TEXT(Sheet1!F8,"[$-,100]0-0000-00000-00-0"),") แทน )")</f>
        <v>( โดย นายปฏิยุทธ์ ฟองแก้ว (1-5601-00415-10-9) แทน )</v>
      </c>
      <c r="I9" s="183"/>
      <c r="J9" s="183"/>
    </row>
    <row r="10" spans="1:48">
      <c r="A10" s="281" t="s">
        <v>277</v>
      </c>
      <c r="B10" s="281"/>
      <c r="C10" s="281"/>
      <c r="D10" s="277" t="s">
        <v>274</v>
      </c>
      <c r="E10" s="277"/>
      <c r="F10" s="277"/>
      <c r="G10" s="277"/>
      <c r="H10" s="277"/>
      <c r="I10" s="281" t="s">
        <v>279</v>
      </c>
      <c r="J10" s="281"/>
      <c r="K10" s="281"/>
      <c r="L10" s="281"/>
      <c r="M10" s="281"/>
      <c r="N10" s="277">
        <v>470</v>
      </c>
      <c r="O10" s="277"/>
      <c r="P10" s="277"/>
      <c r="Q10" s="277"/>
      <c r="R10" s="281" t="s">
        <v>280</v>
      </c>
      <c r="S10" s="281"/>
      <c r="T10" s="277" t="s">
        <v>152</v>
      </c>
      <c r="U10" s="277"/>
      <c r="V10" s="277"/>
      <c r="W10" s="277"/>
      <c r="X10" s="281" t="s">
        <v>281</v>
      </c>
      <c r="Y10" s="281"/>
      <c r="Z10" s="277" t="s">
        <v>283</v>
      </c>
      <c r="AA10" s="277"/>
      <c r="AB10" s="277"/>
      <c r="AC10" s="277"/>
      <c r="AD10" s="277"/>
      <c r="AE10" s="277"/>
      <c r="AF10" s="277"/>
      <c r="AG10" s="277"/>
      <c r="AH10" s="281" t="s">
        <v>282</v>
      </c>
      <c r="AI10" s="281"/>
      <c r="AJ10" s="281"/>
      <c r="AK10" s="281"/>
      <c r="AL10" s="277" t="s">
        <v>152</v>
      </c>
      <c r="AM10" s="277"/>
      <c r="AN10" s="277"/>
      <c r="AO10" s="277"/>
      <c r="AP10" s="277"/>
      <c r="AQ10" s="277"/>
      <c r="AR10" s="140"/>
    </row>
    <row r="11" spans="1:48">
      <c r="A11" s="2" t="s">
        <v>278</v>
      </c>
      <c r="F11" s="277" t="s">
        <v>286</v>
      </c>
      <c r="G11" s="277"/>
      <c r="H11" s="277"/>
      <c r="I11" s="277"/>
      <c r="J11" s="277"/>
      <c r="K11" s="277"/>
      <c r="L11" s="281" t="s">
        <v>284</v>
      </c>
      <c r="M11" s="281"/>
      <c r="N11" s="281"/>
      <c r="O11" s="281"/>
      <c r="P11" s="277" t="s">
        <v>342</v>
      </c>
      <c r="Q11" s="277"/>
      <c r="R11" s="277"/>
      <c r="S11" s="277"/>
      <c r="T11" s="277"/>
      <c r="U11" s="277"/>
      <c r="V11" s="277"/>
      <c r="W11" s="277"/>
      <c r="X11" s="281" t="s">
        <v>285</v>
      </c>
      <c r="Y11" s="281"/>
      <c r="Z11" s="281"/>
      <c r="AA11" s="278" t="s">
        <v>290</v>
      </c>
      <c r="AB11" s="278"/>
      <c r="AC11" s="278"/>
      <c r="AD11" s="278"/>
      <c r="AE11" s="278"/>
      <c r="AF11" s="278"/>
      <c r="AG11" s="278"/>
      <c r="AH11" s="281" t="s">
        <v>287</v>
      </c>
      <c r="AI11" s="281"/>
      <c r="AJ11" s="277" t="s">
        <v>291</v>
      </c>
      <c r="AK11" s="277"/>
      <c r="AL11" s="277"/>
      <c r="AM11" s="277"/>
      <c r="AN11" s="277"/>
      <c r="AO11" s="277"/>
      <c r="AP11" s="277"/>
      <c r="AQ11" s="277"/>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สาขาสารภี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1"/>
      <c r="AS12" s="190" t="s">
        <v>264</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1"/>
      <c r="AS13" s="279" t="s">
        <v>375</v>
      </c>
      <c r="AT13" s="280"/>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ตามคำพิพากษาของศาลจังหวัดเชียงใหม่ ในคดีหมายเลขดำที่ ผบ.578/2563 ในคดีหมายเลขแดงที่  ผบ.1753/2563 ลว.20 กรกฎาคม 2563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1"/>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1"/>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1"/>
      <c r="AS16" s="172" t="s">
        <v>288</v>
      </c>
      <c r="AT16" s="211" t="s">
        <v>332</v>
      </c>
      <c r="AU16" s="210">
        <f>COUNTIF(C17:N32,"ซ่อนช่อง")</f>
        <v>11</v>
      </c>
      <c r="AV16" s="209" t="s">
        <v>333</v>
      </c>
    </row>
    <row r="17" spans="1:45">
      <c r="A17" s="182"/>
      <c r="B17" s="182"/>
      <c r="C17" s="264" t="str">
        <f>IF(AS17="","ซ่อนช่อง",CONCATENATE("1. ",VLOOKUP(AS17,Table1[#All],2,0)))</f>
        <v>1. นายอาณักรณ์ อินเปิ้น</v>
      </c>
      <c r="D17" s="264"/>
      <c r="E17" s="264"/>
      <c r="F17" s="264"/>
      <c r="G17" s="264"/>
      <c r="H17" s="264"/>
      <c r="I17" s="264"/>
      <c r="J17" s="264"/>
      <c r="K17" s="264"/>
      <c r="L17" s="264"/>
      <c r="M17" s="264"/>
      <c r="N17" s="264"/>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5" t="str">
        <f>IF(AS17="","",VLOOKUP(AS17,Table1[#All],3,0))</f>
        <v>3-1104-00512-39-8</v>
      </c>
      <c r="AE17" s="285"/>
      <c r="AF17" s="285"/>
      <c r="AG17" s="285"/>
      <c r="AH17" s="285"/>
      <c r="AI17" s="285"/>
      <c r="AJ17" s="285"/>
      <c r="AK17" s="285"/>
      <c r="AL17" s="195"/>
      <c r="AM17" s="182"/>
      <c r="AN17" s="182"/>
      <c r="AO17" s="182"/>
      <c r="AP17" s="182"/>
      <c r="AQ17" s="182"/>
      <c r="AS17" s="191" t="s">
        <v>211</v>
      </c>
    </row>
    <row r="18" spans="1:45">
      <c r="A18" s="187"/>
      <c r="B18" s="187"/>
      <c r="C18" s="284" t="str">
        <f>IF(AS18="","ซ่อนช่อง",CONCATENATE("2. ",VLOOKUP(AS18,Table1[#All],2,0)))</f>
        <v>2. นางสาววชิราภรณ์ วงศ์เนตร์</v>
      </c>
      <c r="D18" s="284"/>
      <c r="E18" s="284"/>
      <c r="F18" s="284"/>
      <c r="G18" s="284"/>
      <c r="H18" s="284"/>
      <c r="I18" s="284"/>
      <c r="J18" s="284"/>
      <c r="K18" s="284"/>
      <c r="L18" s="284"/>
      <c r="M18" s="284"/>
      <c r="N18" s="284"/>
      <c r="O18" s="188"/>
      <c r="P18" s="187" t="str">
        <f t="shared" si="0"/>
        <v>จำเลยที่ 2</v>
      </c>
      <c r="Q18" s="187"/>
      <c r="R18" s="187"/>
      <c r="S18" s="187"/>
      <c r="T18" s="187"/>
      <c r="U18" s="187"/>
      <c r="V18" s="187"/>
      <c r="W18" s="187" t="str">
        <f t="shared" si="1"/>
        <v>เลขบัตรประชาชน</v>
      </c>
      <c r="X18" s="187"/>
      <c r="Y18" s="187"/>
      <c r="Z18" s="187"/>
      <c r="AA18" s="187"/>
      <c r="AB18" s="187"/>
      <c r="AC18" s="187"/>
      <c r="AD18" s="283" t="str">
        <f>IF(AS18="","",VLOOKUP(AS18,Table1[#All],3,0))</f>
        <v>1-5099-00198-44-5</v>
      </c>
      <c r="AE18" s="283"/>
      <c r="AF18" s="283"/>
      <c r="AG18" s="283"/>
      <c r="AH18" s="283"/>
      <c r="AI18" s="283"/>
      <c r="AJ18" s="283"/>
      <c r="AK18" s="283"/>
      <c r="AL18" s="189"/>
      <c r="AM18" s="187"/>
      <c r="AN18" s="187"/>
      <c r="AO18" s="187"/>
      <c r="AP18" s="187"/>
      <c r="AQ18" s="187"/>
      <c r="AS18" s="191" t="s">
        <v>212</v>
      </c>
    </row>
    <row r="19" spans="1:45">
      <c r="A19" s="187"/>
      <c r="B19" s="187"/>
      <c r="C19" s="284" t="str">
        <f>IF(AS19="","ซ่อนช่อง",CONCATENATE("3. ",VLOOKUP(AS19,Table1[#All],2,0)))</f>
        <v>3. นายอนุวัฒน์ ท่ากระเชียง</v>
      </c>
      <c r="D19" s="284"/>
      <c r="E19" s="284"/>
      <c r="F19" s="284"/>
      <c r="G19" s="284"/>
      <c r="H19" s="284"/>
      <c r="I19" s="284"/>
      <c r="J19" s="284"/>
      <c r="K19" s="284"/>
      <c r="L19" s="284"/>
      <c r="M19" s="284"/>
      <c r="N19" s="284"/>
      <c r="O19" s="188"/>
      <c r="P19" s="187" t="str">
        <f>IF(AS19="","",AS19)</f>
        <v>คู่สมรสจำเลยที่ 2</v>
      </c>
      <c r="Q19" s="187"/>
      <c r="R19" s="187"/>
      <c r="S19" s="187"/>
      <c r="T19" s="187"/>
      <c r="U19" s="187"/>
      <c r="V19" s="187"/>
      <c r="W19" s="187" t="str">
        <f>IF(AS19="","","เลขบัตรประชาชน")</f>
        <v>เลขบัตรประชาชน</v>
      </c>
      <c r="X19" s="187"/>
      <c r="Y19" s="187"/>
      <c r="Z19" s="187"/>
      <c r="AA19" s="187"/>
      <c r="AB19" s="187"/>
      <c r="AC19" s="187"/>
      <c r="AD19" s="283" t="str">
        <f>IF(AS19="","",VLOOKUP(AS19,Table1[#All],3,0))</f>
        <v>1-5099-00284-41-4</v>
      </c>
      <c r="AE19" s="283"/>
      <c r="AF19" s="283"/>
      <c r="AG19" s="283"/>
      <c r="AH19" s="283"/>
      <c r="AI19" s="283"/>
      <c r="AJ19" s="283"/>
      <c r="AK19" s="283"/>
      <c r="AL19" s="189"/>
      <c r="AM19" s="187"/>
      <c r="AN19" s="187"/>
      <c r="AO19" s="187"/>
      <c r="AP19" s="187"/>
      <c r="AQ19" s="187"/>
      <c r="AS19" s="191" t="s">
        <v>214</v>
      </c>
    </row>
    <row r="20" spans="1:45">
      <c r="A20" s="187"/>
      <c r="B20" s="187"/>
      <c r="C20" s="284" t="str">
        <f>IF(AS20="","ซ่อนช่อง",CONCATENATE("4. ",VLOOKUP(AS20,Table1[#All],2,0)))</f>
        <v>4. นางกรวรรณ วงค์ศรี</v>
      </c>
      <c r="D20" s="284"/>
      <c r="E20" s="284"/>
      <c r="F20" s="284"/>
      <c r="G20" s="284"/>
      <c r="H20" s="284"/>
      <c r="I20" s="284"/>
      <c r="J20" s="284"/>
      <c r="K20" s="284"/>
      <c r="L20" s="284"/>
      <c r="M20" s="284"/>
      <c r="N20" s="284"/>
      <c r="O20" s="188"/>
      <c r="P20" s="187" t="str">
        <f t="shared" ref="P20:P32" si="2">IF(AS20="","",AS20)</f>
        <v>จำเลยที่ 3</v>
      </c>
      <c r="Q20" s="187"/>
      <c r="R20" s="187"/>
      <c r="S20" s="187"/>
      <c r="T20" s="187"/>
      <c r="U20" s="187"/>
      <c r="V20" s="187"/>
      <c r="W20" s="187" t="str">
        <f t="shared" ref="W20:W32" si="3">IF(AS20="","","เลขบัตรประชาชน")</f>
        <v>เลขบัตรประชาชน</v>
      </c>
      <c r="X20" s="187"/>
      <c r="Y20" s="187"/>
      <c r="Z20" s="187"/>
      <c r="AA20" s="187"/>
      <c r="AB20" s="187"/>
      <c r="AC20" s="187"/>
      <c r="AD20" s="283" t="str">
        <f>IF(AS20="","",VLOOKUP(AS20,Table1[#All],3,0))</f>
        <v>3-5601-00831-29-0</v>
      </c>
      <c r="AE20" s="283"/>
      <c r="AF20" s="283"/>
      <c r="AG20" s="283"/>
      <c r="AH20" s="283"/>
      <c r="AI20" s="283"/>
      <c r="AJ20" s="283"/>
      <c r="AK20" s="283"/>
      <c r="AL20" s="189"/>
      <c r="AM20" s="187"/>
      <c r="AN20" s="187"/>
      <c r="AO20" s="187"/>
      <c r="AP20" s="187"/>
      <c r="AQ20" s="187"/>
      <c r="AS20" s="191" t="s">
        <v>213</v>
      </c>
    </row>
    <row r="21" spans="1:45">
      <c r="A21" s="187"/>
      <c r="B21" s="187"/>
      <c r="C21" s="284" t="str">
        <f>IF(AS21="","ซ่อนช่อง",CONCATENATE("5. ",VLOOKUP(AS21,Table1[#All],2,0)))</f>
        <v>5. นายทินกร วงค์ศรี</v>
      </c>
      <c r="D21" s="284"/>
      <c r="E21" s="284"/>
      <c r="F21" s="284"/>
      <c r="G21" s="284"/>
      <c r="H21" s="284"/>
      <c r="I21" s="284"/>
      <c r="J21" s="284"/>
      <c r="K21" s="284"/>
      <c r="L21" s="284"/>
      <c r="M21" s="284"/>
      <c r="N21" s="284"/>
      <c r="O21" s="188"/>
      <c r="P21" s="187" t="str">
        <f t="shared" si="2"/>
        <v>คู่สมรสจำเลยที่ 3</v>
      </c>
      <c r="Q21" s="187"/>
      <c r="R21" s="187"/>
      <c r="S21" s="187"/>
      <c r="T21" s="187"/>
      <c r="U21" s="187"/>
      <c r="V21" s="187"/>
      <c r="W21" s="187" t="str">
        <f t="shared" si="3"/>
        <v>เลขบัตรประชาชน</v>
      </c>
      <c r="X21" s="187"/>
      <c r="Y21" s="187"/>
      <c r="Z21" s="187"/>
      <c r="AA21" s="187"/>
      <c r="AB21" s="187"/>
      <c r="AC21" s="187"/>
      <c r="AD21" s="283" t="str">
        <f>IF(AS21="","",VLOOKUP(AS21,Table1[#All],3,0))</f>
        <v>3-3502-00261-14-4</v>
      </c>
      <c r="AE21" s="283"/>
      <c r="AF21" s="283"/>
      <c r="AG21" s="283"/>
      <c r="AH21" s="283"/>
      <c r="AI21" s="283"/>
      <c r="AJ21" s="283"/>
      <c r="AK21" s="283"/>
      <c r="AL21" s="189"/>
      <c r="AM21" s="187"/>
      <c r="AN21" s="187"/>
      <c r="AO21" s="187"/>
      <c r="AP21" s="187"/>
      <c r="AQ21" s="187"/>
      <c r="AS21" s="191" t="s">
        <v>215</v>
      </c>
    </row>
    <row r="22" spans="1:45" hidden="1">
      <c r="A22" s="187"/>
      <c r="B22" s="187"/>
      <c r="C22" s="284" t="str">
        <f>IF(AS22="","ซ่อนช่อง",CONCATENATE("6. ",VLOOKUP(AS22,Table1[#All],2,0)))</f>
        <v>ซ่อนช่อง</v>
      </c>
      <c r="D22" s="284"/>
      <c r="E22" s="284"/>
      <c r="F22" s="284"/>
      <c r="G22" s="284"/>
      <c r="H22" s="284"/>
      <c r="I22" s="284"/>
      <c r="J22" s="284"/>
      <c r="K22" s="284"/>
      <c r="L22" s="284"/>
      <c r="M22" s="284"/>
      <c r="N22" s="284"/>
      <c r="O22" s="188"/>
      <c r="P22" s="187" t="str">
        <f t="shared" si="2"/>
        <v/>
      </c>
      <c r="Q22" s="187"/>
      <c r="R22" s="187"/>
      <c r="S22" s="187"/>
      <c r="T22" s="187"/>
      <c r="U22" s="187"/>
      <c r="V22" s="187"/>
      <c r="W22" s="187" t="str">
        <f t="shared" si="3"/>
        <v/>
      </c>
      <c r="X22" s="187"/>
      <c r="Y22" s="187"/>
      <c r="Z22" s="187"/>
      <c r="AA22" s="187"/>
      <c r="AB22" s="187"/>
      <c r="AC22" s="187"/>
      <c r="AD22" s="283" t="str">
        <f>IF(AS22="","",VLOOKUP(AS22,Table1[#All],3,0))</f>
        <v/>
      </c>
      <c r="AE22" s="283"/>
      <c r="AF22" s="283"/>
      <c r="AG22" s="283"/>
      <c r="AH22" s="283"/>
      <c r="AI22" s="283"/>
      <c r="AJ22" s="283"/>
      <c r="AK22" s="283"/>
      <c r="AL22" s="189"/>
      <c r="AM22" s="187"/>
      <c r="AN22" s="187"/>
      <c r="AO22" s="187"/>
      <c r="AP22" s="187"/>
      <c r="AQ22" s="187"/>
      <c r="AS22" s="191"/>
    </row>
    <row r="23" spans="1:45" hidden="1">
      <c r="A23" s="187"/>
      <c r="B23" s="187"/>
      <c r="C23" s="284" t="str">
        <f>IF(AS23="","ซ่อนช่อง",CONCATENATE("7. ",VLOOKUP(AS23,Table1[#All],2,0)))</f>
        <v>ซ่อนช่อง</v>
      </c>
      <c r="D23" s="284"/>
      <c r="E23" s="284"/>
      <c r="F23" s="284"/>
      <c r="G23" s="284"/>
      <c r="H23" s="284"/>
      <c r="I23" s="284"/>
      <c r="J23" s="284"/>
      <c r="K23" s="284"/>
      <c r="L23" s="284"/>
      <c r="M23" s="284"/>
      <c r="N23" s="284"/>
      <c r="O23" s="188"/>
      <c r="P23" s="187" t="str">
        <f t="shared" si="2"/>
        <v/>
      </c>
      <c r="Q23" s="187"/>
      <c r="R23" s="187"/>
      <c r="S23" s="187"/>
      <c r="T23" s="187"/>
      <c r="U23" s="187"/>
      <c r="V23" s="187"/>
      <c r="W23" s="187" t="str">
        <f t="shared" si="3"/>
        <v/>
      </c>
      <c r="X23" s="187"/>
      <c r="Y23" s="187"/>
      <c r="Z23" s="187"/>
      <c r="AA23" s="187"/>
      <c r="AB23" s="187"/>
      <c r="AC23" s="187"/>
      <c r="AD23" s="283" t="str">
        <f>IF(AS23="","",VLOOKUP(AS23,Table1[#All],3,0))</f>
        <v/>
      </c>
      <c r="AE23" s="283"/>
      <c r="AF23" s="283"/>
      <c r="AG23" s="283"/>
      <c r="AH23" s="283"/>
      <c r="AI23" s="283"/>
      <c r="AJ23" s="283"/>
      <c r="AK23" s="283"/>
      <c r="AL23" s="189"/>
      <c r="AM23" s="187"/>
      <c r="AN23" s="187"/>
      <c r="AO23" s="187"/>
      <c r="AP23" s="187"/>
      <c r="AQ23" s="187"/>
      <c r="AS23" s="191"/>
    </row>
    <row r="24" spans="1:45" hidden="1">
      <c r="A24" s="187"/>
      <c r="B24" s="187"/>
      <c r="C24" s="284" t="str">
        <f>IF(AS24="","ซ่อนช่อง",CONCATENATE("8. ",VLOOKUP(AS24,Table1[#All],2,0)))</f>
        <v>ซ่อนช่อง</v>
      </c>
      <c r="D24" s="284"/>
      <c r="E24" s="284"/>
      <c r="F24" s="284"/>
      <c r="G24" s="284"/>
      <c r="H24" s="284"/>
      <c r="I24" s="284"/>
      <c r="J24" s="284"/>
      <c r="K24" s="284"/>
      <c r="L24" s="284"/>
      <c r="M24" s="284"/>
      <c r="N24" s="284"/>
      <c r="O24" s="188"/>
      <c r="P24" s="187" t="str">
        <f t="shared" si="2"/>
        <v/>
      </c>
      <c r="Q24" s="187"/>
      <c r="R24" s="187"/>
      <c r="S24" s="187"/>
      <c r="T24" s="187"/>
      <c r="U24" s="187"/>
      <c r="V24" s="187"/>
      <c r="W24" s="187" t="str">
        <f t="shared" si="3"/>
        <v/>
      </c>
      <c r="X24" s="187"/>
      <c r="Y24" s="187"/>
      <c r="Z24" s="187"/>
      <c r="AA24" s="187"/>
      <c r="AB24" s="187"/>
      <c r="AC24" s="187"/>
      <c r="AD24" s="283" t="str">
        <f>IF(AS24="","",VLOOKUP(AS24,Table1[#All],3,0))</f>
        <v/>
      </c>
      <c r="AE24" s="283"/>
      <c r="AF24" s="283"/>
      <c r="AG24" s="283"/>
      <c r="AH24" s="283"/>
      <c r="AI24" s="283"/>
      <c r="AJ24" s="283"/>
      <c r="AK24" s="283"/>
      <c r="AL24" s="189"/>
      <c r="AM24" s="187"/>
      <c r="AN24" s="187"/>
      <c r="AO24" s="187"/>
      <c r="AP24" s="187"/>
      <c r="AQ24" s="187"/>
      <c r="AS24" s="191"/>
    </row>
    <row r="25" spans="1:45" hidden="1">
      <c r="A25" s="187"/>
      <c r="B25" s="187"/>
      <c r="C25" s="284" t="str">
        <f>IF(AS25="","ซ่อนช่อง",CONCATENATE("9. ",VLOOKUP(AS25,Table1[#All],2,0)))</f>
        <v>ซ่อนช่อง</v>
      </c>
      <c r="D25" s="284"/>
      <c r="E25" s="284"/>
      <c r="F25" s="284"/>
      <c r="G25" s="284"/>
      <c r="H25" s="284"/>
      <c r="I25" s="284"/>
      <c r="J25" s="284"/>
      <c r="K25" s="284"/>
      <c r="L25" s="284"/>
      <c r="M25" s="284"/>
      <c r="N25" s="284"/>
      <c r="O25" s="188"/>
      <c r="P25" s="187" t="str">
        <f t="shared" si="2"/>
        <v/>
      </c>
      <c r="Q25" s="187"/>
      <c r="R25" s="187"/>
      <c r="S25" s="187"/>
      <c r="T25" s="187"/>
      <c r="U25" s="187"/>
      <c r="V25" s="187"/>
      <c r="W25" s="187" t="str">
        <f t="shared" si="3"/>
        <v/>
      </c>
      <c r="X25" s="187"/>
      <c r="Y25" s="187"/>
      <c r="Z25" s="187"/>
      <c r="AA25" s="187"/>
      <c r="AB25" s="187"/>
      <c r="AC25" s="187"/>
      <c r="AD25" s="283" t="str">
        <f>IF(AS25="","",VLOOKUP(AS25,Table1[#All],3,0))</f>
        <v/>
      </c>
      <c r="AE25" s="283"/>
      <c r="AF25" s="283"/>
      <c r="AG25" s="283"/>
      <c r="AH25" s="283"/>
      <c r="AI25" s="283"/>
      <c r="AJ25" s="283"/>
      <c r="AK25" s="283"/>
      <c r="AL25" s="189"/>
      <c r="AM25" s="187"/>
      <c r="AN25" s="187"/>
      <c r="AO25" s="187"/>
      <c r="AP25" s="187"/>
      <c r="AQ25" s="187"/>
      <c r="AS25" s="191"/>
    </row>
    <row r="26" spans="1:45" hidden="1">
      <c r="A26" s="187"/>
      <c r="B26" s="187"/>
      <c r="C26" s="284" t="str">
        <f>IF(AS26="","ซ่อนช่อง",CONCATENATE("10. ",VLOOKUP(AS26,Table1[#All],2,0)))</f>
        <v>ซ่อนช่อง</v>
      </c>
      <c r="D26" s="284"/>
      <c r="E26" s="284"/>
      <c r="F26" s="284"/>
      <c r="G26" s="284"/>
      <c r="H26" s="284"/>
      <c r="I26" s="284"/>
      <c r="J26" s="284"/>
      <c r="K26" s="284"/>
      <c r="L26" s="284"/>
      <c r="M26" s="284"/>
      <c r="N26" s="284"/>
      <c r="O26" s="188"/>
      <c r="P26" s="187" t="str">
        <f t="shared" si="2"/>
        <v/>
      </c>
      <c r="Q26" s="187"/>
      <c r="R26" s="187"/>
      <c r="S26" s="187"/>
      <c r="T26" s="187"/>
      <c r="U26" s="187"/>
      <c r="V26" s="187"/>
      <c r="W26" s="187" t="str">
        <f t="shared" si="3"/>
        <v/>
      </c>
      <c r="X26" s="187"/>
      <c r="Y26" s="187"/>
      <c r="Z26" s="187"/>
      <c r="AA26" s="187"/>
      <c r="AB26" s="187"/>
      <c r="AC26" s="187"/>
      <c r="AD26" s="283" t="str">
        <f>IF(AS26="","",VLOOKUP(AS26,Table1[#All],3,0))</f>
        <v/>
      </c>
      <c r="AE26" s="283"/>
      <c r="AF26" s="283"/>
      <c r="AG26" s="283"/>
      <c r="AH26" s="283"/>
      <c r="AI26" s="283"/>
      <c r="AJ26" s="283"/>
      <c r="AK26" s="283"/>
      <c r="AL26" s="189"/>
      <c r="AM26" s="187"/>
      <c r="AN26" s="187"/>
      <c r="AO26" s="187"/>
      <c r="AP26" s="187"/>
      <c r="AQ26" s="187"/>
      <c r="AS26" s="191"/>
    </row>
    <row r="27" spans="1:45" hidden="1">
      <c r="A27" s="187"/>
      <c r="B27" s="187"/>
      <c r="C27" s="284" t="str">
        <f>IF(AS27="","ซ่อนช่อง",CONCATENATE("11. ",VLOOKUP(AS27,Table1[#All],2,0)))</f>
        <v>ซ่อนช่อง</v>
      </c>
      <c r="D27" s="284"/>
      <c r="E27" s="284"/>
      <c r="F27" s="284"/>
      <c r="G27" s="284"/>
      <c r="H27" s="284"/>
      <c r="I27" s="284"/>
      <c r="J27" s="284"/>
      <c r="K27" s="284"/>
      <c r="L27" s="284"/>
      <c r="M27" s="284"/>
      <c r="N27" s="284"/>
      <c r="O27" s="188"/>
      <c r="P27" s="187" t="str">
        <f t="shared" si="2"/>
        <v/>
      </c>
      <c r="Q27" s="187"/>
      <c r="R27" s="187"/>
      <c r="S27" s="187"/>
      <c r="T27" s="187"/>
      <c r="U27" s="187"/>
      <c r="V27" s="187"/>
      <c r="W27" s="187" t="str">
        <f t="shared" si="3"/>
        <v/>
      </c>
      <c r="X27" s="187"/>
      <c r="Y27" s="187"/>
      <c r="Z27" s="187"/>
      <c r="AA27" s="187"/>
      <c r="AB27" s="187"/>
      <c r="AC27" s="187"/>
      <c r="AD27" s="283" t="str">
        <f>IF(AS27="","",VLOOKUP(AS27,Table1[#All],3,0))</f>
        <v/>
      </c>
      <c r="AE27" s="283"/>
      <c r="AF27" s="283"/>
      <c r="AG27" s="283"/>
      <c r="AH27" s="283"/>
      <c r="AI27" s="283"/>
      <c r="AJ27" s="283"/>
      <c r="AK27" s="283"/>
      <c r="AL27" s="189"/>
      <c r="AM27" s="187"/>
      <c r="AN27" s="187"/>
      <c r="AO27" s="187"/>
      <c r="AP27" s="187"/>
      <c r="AQ27" s="187"/>
      <c r="AS27" s="191"/>
    </row>
    <row r="28" spans="1:45" hidden="1">
      <c r="A28" s="187"/>
      <c r="B28" s="187"/>
      <c r="C28" s="284" t="str">
        <f>IF(AS28="","ซ่อนช่อง",CONCATENATE("12. ",VLOOKUP(AS28,Table1[#All],2,0)))</f>
        <v>ซ่อนช่อง</v>
      </c>
      <c r="D28" s="284"/>
      <c r="E28" s="284"/>
      <c r="F28" s="284"/>
      <c r="G28" s="284"/>
      <c r="H28" s="284"/>
      <c r="I28" s="284"/>
      <c r="J28" s="284"/>
      <c r="K28" s="284"/>
      <c r="L28" s="284"/>
      <c r="M28" s="284"/>
      <c r="N28" s="284"/>
      <c r="O28" s="188"/>
      <c r="P28" s="187" t="str">
        <f t="shared" si="2"/>
        <v/>
      </c>
      <c r="Q28" s="187"/>
      <c r="R28" s="187"/>
      <c r="S28" s="187"/>
      <c r="T28" s="187"/>
      <c r="U28" s="187"/>
      <c r="V28" s="187"/>
      <c r="W28" s="187" t="str">
        <f t="shared" si="3"/>
        <v/>
      </c>
      <c r="X28" s="187"/>
      <c r="Y28" s="187"/>
      <c r="Z28" s="187"/>
      <c r="AA28" s="187"/>
      <c r="AB28" s="187"/>
      <c r="AC28" s="187"/>
      <c r="AD28" s="283" t="str">
        <f>IF(AS28="","",VLOOKUP(AS28,Table1[#All],3,0))</f>
        <v/>
      </c>
      <c r="AE28" s="283"/>
      <c r="AF28" s="283"/>
      <c r="AG28" s="283"/>
      <c r="AH28" s="283"/>
      <c r="AI28" s="283"/>
      <c r="AJ28" s="283"/>
      <c r="AK28" s="283"/>
      <c r="AL28" s="189"/>
      <c r="AM28" s="187"/>
      <c r="AN28" s="187"/>
      <c r="AO28" s="187"/>
      <c r="AP28" s="187"/>
      <c r="AQ28" s="187"/>
      <c r="AS28" s="191"/>
    </row>
    <row r="29" spans="1:45" hidden="1">
      <c r="A29" s="187"/>
      <c r="B29" s="187"/>
      <c r="C29" s="284" t="str">
        <f>IF(AS29="","ซ่อนช่อง",CONCATENATE("13. ",VLOOKUP(AS29,Table1[#All],2,0)))</f>
        <v>ซ่อนช่อง</v>
      </c>
      <c r="D29" s="284"/>
      <c r="E29" s="284"/>
      <c r="F29" s="284"/>
      <c r="G29" s="284"/>
      <c r="H29" s="284"/>
      <c r="I29" s="284"/>
      <c r="J29" s="284"/>
      <c r="K29" s="284"/>
      <c r="L29" s="284"/>
      <c r="M29" s="284"/>
      <c r="N29" s="284"/>
      <c r="O29" s="188"/>
      <c r="P29" s="187" t="str">
        <f t="shared" si="2"/>
        <v/>
      </c>
      <c r="Q29" s="187"/>
      <c r="R29" s="187"/>
      <c r="S29" s="187"/>
      <c r="T29" s="187"/>
      <c r="U29" s="187"/>
      <c r="V29" s="187"/>
      <c r="W29" s="187" t="str">
        <f t="shared" si="3"/>
        <v/>
      </c>
      <c r="X29" s="187"/>
      <c r="Y29" s="187"/>
      <c r="Z29" s="187"/>
      <c r="AA29" s="187"/>
      <c r="AB29" s="187"/>
      <c r="AC29" s="187"/>
      <c r="AD29" s="283" t="str">
        <f>IF(AS29="","",VLOOKUP(AS29,Table1[#All],3,0))</f>
        <v/>
      </c>
      <c r="AE29" s="283"/>
      <c r="AF29" s="283"/>
      <c r="AG29" s="283"/>
      <c r="AH29" s="283"/>
      <c r="AI29" s="283"/>
      <c r="AJ29" s="283"/>
      <c r="AK29" s="283"/>
      <c r="AL29" s="189"/>
      <c r="AM29" s="187"/>
      <c r="AN29" s="187"/>
      <c r="AO29" s="187"/>
      <c r="AP29" s="187"/>
      <c r="AQ29" s="187"/>
      <c r="AS29" s="191"/>
    </row>
    <row r="30" spans="1:45" hidden="1">
      <c r="A30" s="187"/>
      <c r="B30" s="187"/>
      <c r="C30" s="284" t="str">
        <f>IF(AS30="","ซ่อนช่อง",CONCATENATE("14. ",VLOOKUP(AS30,Table1[#All],2,0)))</f>
        <v>ซ่อนช่อง</v>
      </c>
      <c r="D30" s="284"/>
      <c r="E30" s="284"/>
      <c r="F30" s="284"/>
      <c r="G30" s="284"/>
      <c r="H30" s="284"/>
      <c r="I30" s="284"/>
      <c r="J30" s="284"/>
      <c r="K30" s="284"/>
      <c r="L30" s="284"/>
      <c r="M30" s="284"/>
      <c r="N30" s="284"/>
      <c r="O30" s="188"/>
      <c r="P30" s="187" t="str">
        <f t="shared" si="2"/>
        <v/>
      </c>
      <c r="Q30" s="187"/>
      <c r="R30" s="187"/>
      <c r="S30" s="187"/>
      <c r="T30" s="187"/>
      <c r="U30" s="187"/>
      <c r="V30" s="187"/>
      <c r="W30" s="187" t="str">
        <f t="shared" si="3"/>
        <v/>
      </c>
      <c r="X30" s="187"/>
      <c r="Y30" s="187"/>
      <c r="Z30" s="187"/>
      <c r="AA30" s="187"/>
      <c r="AB30" s="187"/>
      <c r="AC30" s="187"/>
      <c r="AD30" s="283" t="str">
        <f>IF(AS30="","",VLOOKUP(AS30,Table1[#All],3,0))</f>
        <v/>
      </c>
      <c r="AE30" s="283"/>
      <c r="AF30" s="283"/>
      <c r="AG30" s="283"/>
      <c r="AH30" s="283"/>
      <c r="AI30" s="283"/>
      <c r="AJ30" s="283"/>
      <c r="AK30" s="283"/>
      <c r="AL30" s="189"/>
      <c r="AM30" s="187"/>
      <c r="AN30" s="187"/>
      <c r="AO30" s="187"/>
      <c r="AP30" s="187"/>
      <c r="AQ30" s="187"/>
      <c r="AS30" s="191"/>
    </row>
    <row r="31" spans="1:45" hidden="1">
      <c r="A31" s="187"/>
      <c r="B31" s="187"/>
      <c r="C31" s="284" t="str">
        <f>IF(AS31="","ซ่อนช่อง",CONCATENATE("15. ",VLOOKUP(AS31,Table1[#All],2,0)))</f>
        <v>ซ่อนช่อง</v>
      </c>
      <c r="D31" s="284"/>
      <c r="E31" s="284"/>
      <c r="F31" s="284"/>
      <c r="G31" s="284"/>
      <c r="H31" s="284"/>
      <c r="I31" s="284"/>
      <c r="J31" s="284"/>
      <c r="K31" s="284"/>
      <c r="L31" s="284"/>
      <c r="M31" s="284"/>
      <c r="N31" s="284"/>
      <c r="O31" s="188"/>
      <c r="P31" s="187" t="str">
        <f t="shared" si="2"/>
        <v/>
      </c>
      <c r="Q31" s="187"/>
      <c r="R31" s="187"/>
      <c r="S31" s="187"/>
      <c r="T31" s="187"/>
      <c r="U31" s="187"/>
      <c r="V31" s="187"/>
      <c r="W31" s="187" t="str">
        <f t="shared" si="3"/>
        <v/>
      </c>
      <c r="X31" s="187"/>
      <c r="Y31" s="187"/>
      <c r="Z31" s="187"/>
      <c r="AA31" s="187"/>
      <c r="AB31" s="187"/>
      <c r="AC31" s="187"/>
      <c r="AD31" s="283" t="str">
        <f>IF(AS31="","",VLOOKUP(AS31,Table1[#All],3,0))</f>
        <v/>
      </c>
      <c r="AE31" s="283"/>
      <c r="AF31" s="283"/>
      <c r="AG31" s="283"/>
      <c r="AH31" s="283"/>
      <c r="AI31" s="283"/>
      <c r="AJ31" s="283"/>
      <c r="AK31" s="283"/>
      <c r="AL31" s="189"/>
      <c r="AM31" s="187"/>
      <c r="AN31" s="187"/>
      <c r="AO31" s="187"/>
      <c r="AP31" s="187"/>
      <c r="AQ31" s="187"/>
      <c r="AS31" s="191"/>
    </row>
    <row r="32" spans="1:45" hidden="1">
      <c r="A32" s="183"/>
      <c r="B32" s="183"/>
      <c r="C32" s="284" t="str">
        <f>IF(AS32="","ซ่อนช่อง",CONCATENATE("16. ",VLOOKUP(AS32,Table1[#All],2,0)))</f>
        <v>ซ่อนช่อง</v>
      </c>
      <c r="D32" s="284"/>
      <c r="E32" s="284"/>
      <c r="F32" s="284"/>
      <c r="G32" s="284"/>
      <c r="H32" s="284"/>
      <c r="I32" s="284"/>
      <c r="J32" s="284"/>
      <c r="K32" s="284"/>
      <c r="L32" s="284"/>
      <c r="M32" s="284"/>
      <c r="N32" s="284"/>
      <c r="O32" s="193"/>
      <c r="P32" s="187" t="str">
        <f t="shared" si="2"/>
        <v/>
      </c>
      <c r="Q32" s="183"/>
      <c r="R32" s="183"/>
      <c r="S32" s="183"/>
      <c r="T32" s="183"/>
      <c r="U32" s="183"/>
      <c r="V32" s="183"/>
      <c r="W32" s="187" t="str">
        <f t="shared" si="3"/>
        <v/>
      </c>
      <c r="X32" s="183"/>
      <c r="Y32" s="183"/>
      <c r="Z32" s="183"/>
      <c r="AA32" s="183"/>
      <c r="AB32" s="183"/>
      <c r="AC32" s="183"/>
      <c r="AD32" s="283" t="str">
        <f>IF(AS32="","",VLOOKUP(AS32,Table1[#All],3,0))</f>
        <v/>
      </c>
      <c r="AE32" s="283"/>
      <c r="AF32" s="283"/>
      <c r="AG32" s="283"/>
      <c r="AH32" s="283"/>
      <c r="AI32" s="283"/>
      <c r="AJ32" s="283"/>
      <c r="AK32" s="283"/>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5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8"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90" t="s">
        <v>309</v>
      </c>
      <c r="B7" s="290"/>
      <c r="C7" s="290"/>
      <c r="D7" s="290"/>
      <c r="E7" s="290"/>
      <c r="F7" s="290"/>
      <c r="G7" s="290"/>
      <c r="H7" s="290"/>
      <c r="I7" s="290"/>
      <c r="J7" s="290"/>
      <c r="K7" s="290"/>
      <c r="L7" s="290"/>
      <c r="M7" s="290"/>
      <c r="N7" s="290"/>
      <c r="O7" s="290"/>
      <c r="P7" s="290"/>
      <c r="Q7" s="290"/>
      <c r="R7" s="290"/>
      <c r="S7" s="290"/>
      <c r="T7" s="290"/>
      <c r="U7" s="290"/>
      <c r="V7" s="290"/>
      <c r="W7" s="290"/>
      <c r="X7" s="290"/>
      <c r="Y7" s="290"/>
      <c r="Z7" s="290"/>
      <c r="AA7" s="290"/>
      <c r="AB7" s="290"/>
      <c r="AC7" s="290"/>
      <c r="AD7" s="290"/>
      <c r="AE7" s="290"/>
      <c r="AF7" s="290"/>
      <c r="AG7" s="290"/>
      <c r="AH7" s="290"/>
      <c r="AI7" s="290"/>
      <c r="AJ7" s="290"/>
      <c r="AK7" s="290"/>
      <c r="AL7" s="290"/>
      <c r="AM7" s="290"/>
    </row>
    <row r="8" spans="1:39" ht="26.4">
      <c r="A8" s="291" t="s">
        <v>310</v>
      </c>
      <c r="B8" s="291"/>
      <c r="C8" s="291"/>
      <c r="D8" s="291"/>
      <c r="E8" s="291"/>
      <c r="F8" s="291"/>
      <c r="G8" s="291"/>
      <c r="H8" s="291"/>
      <c r="I8" s="291"/>
      <c r="J8" s="291"/>
      <c r="K8" s="291"/>
      <c r="L8" s="291"/>
      <c r="M8" s="291"/>
      <c r="N8" s="291"/>
      <c r="O8" s="291"/>
      <c r="P8" s="291"/>
      <c r="Q8" s="291"/>
      <c r="R8" s="291"/>
      <c r="S8" s="291"/>
      <c r="T8" s="291"/>
      <c r="U8" s="291"/>
      <c r="V8" s="291"/>
      <c r="W8" s="291"/>
      <c r="X8" s="291"/>
      <c r="Y8" s="291"/>
      <c r="Z8" s="291"/>
      <c r="AA8" s="291"/>
      <c r="AB8" s="291"/>
      <c r="AC8" s="291"/>
      <c r="AD8" s="291"/>
      <c r="AE8" s="291"/>
      <c r="AF8" s="291"/>
      <c r="AG8" s="291"/>
      <c r="AH8" s="291"/>
      <c r="AI8" s="291"/>
      <c r="AJ8" s="291"/>
      <c r="AK8" s="291"/>
      <c r="AL8" s="291"/>
      <c r="AM8" s="291"/>
    </row>
    <row r="10" spans="1:39">
      <c r="V10" s="2" t="s">
        <v>62</v>
      </c>
      <c r="X10" s="277"/>
      <c r="Y10" s="277"/>
      <c r="Z10" s="281" t="s">
        <v>268</v>
      </c>
      <c r="AA10" s="281"/>
      <c r="AB10" s="277"/>
      <c r="AC10" s="277"/>
      <c r="AD10" s="277"/>
      <c r="AE10" s="277"/>
      <c r="AF10" s="277"/>
      <c r="AG10" s="277"/>
      <c r="AH10" s="281" t="s">
        <v>311</v>
      </c>
      <c r="AI10" s="281"/>
      <c r="AJ10" s="277"/>
      <c r="AK10" s="277"/>
      <c r="AL10" s="277"/>
      <c r="AM10" s="277"/>
    </row>
    <row r="11" spans="1:39">
      <c r="A11" s="2" t="s">
        <v>33</v>
      </c>
      <c r="D11" s="2" t="s">
        <v>312</v>
      </c>
    </row>
    <row r="12" spans="1:39">
      <c r="D12" s="2" t="s">
        <v>270</v>
      </c>
      <c r="G12" s="288" t="str">
        <f>CONCATENATE("ธนาคารออมสิน โดย ",Sheet1!B8," ผู้รับมอบอำนาจช่วง")</f>
        <v>ธนาคารออมสิน โดย นายปฏิยุทธ์ ฟองแก้ว ผู้รับมอบอำนาจช่วง</v>
      </c>
      <c r="H12" s="288"/>
      <c r="I12" s="288"/>
      <c r="J12" s="288"/>
      <c r="K12" s="288"/>
      <c r="L12" s="288"/>
      <c r="M12" s="288"/>
      <c r="N12" s="288"/>
      <c r="O12" s="288"/>
      <c r="P12" s="288"/>
      <c r="Q12" s="288"/>
      <c r="R12" s="288"/>
      <c r="S12" s="288"/>
      <c r="T12" s="288"/>
      <c r="U12" s="288"/>
      <c r="V12" s="288"/>
      <c r="W12" s="288"/>
      <c r="X12" s="288"/>
      <c r="Y12" s="288"/>
      <c r="Z12" s="288"/>
      <c r="AA12" s="288"/>
      <c r="AB12" s="288"/>
      <c r="AC12" s="288"/>
      <c r="AD12" s="288"/>
      <c r="AE12" s="2" t="s">
        <v>313</v>
      </c>
      <c r="AG12" s="277">
        <f>Sheet1!D8</f>
        <v>28</v>
      </c>
      <c r="AH12" s="277"/>
      <c r="AI12" s="277"/>
      <c r="AJ12" s="2" t="s">
        <v>314</v>
      </c>
    </row>
    <row r="13" spans="1:39">
      <c r="A13" s="2" t="s">
        <v>277</v>
      </c>
      <c r="D13" s="277" t="s">
        <v>274</v>
      </c>
      <c r="E13" s="277"/>
      <c r="F13" s="277"/>
      <c r="G13" s="277"/>
      <c r="H13" s="281" t="s">
        <v>279</v>
      </c>
      <c r="I13" s="281"/>
      <c r="J13" s="281"/>
      <c r="K13" s="281"/>
      <c r="L13" s="277">
        <v>470</v>
      </c>
      <c r="M13" s="277"/>
      <c r="N13" s="277"/>
      <c r="O13" s="277"/>
      <c r="P13" s="281" t="s">
        <v>280</v>
      </c>
      <c r="Q13" s="281"/>
      <c r="R13" s="277" t="s">
        <v>152</v>
      </c>
      <c r="S13" s="277"/>
      <c r="T13" s="281" t="s">
        <v>315</v>
      </c>
      <c r="U13" s="281"/>
      <c r="V13" s="277" t="s">
        <v>152</v>
      </c>
      <c r="W13" s="277"/>
      <c r="X13" s="277"/>
      <c r="Y13" s="277"/>
      <c r="Z13" s="277"/>
      <c r="AA13" s="277"/>
      <c r="AB13" s="277"/>
      <c r="AC13" s="281" t="s">
        <v>281</v>
      </c>
      <c r="AD13" s="281"/>
      <c r="AE13" s="277" t="s">
        <v>283</v>
      </c>
      <c r="AF13" s="277"/>
      <c r="AG13" s="277"/>
      <c r="AH13" s="277"/>
      <c r="AI13" s="277"/>
      <c r="AJ13" s="277"/>
      <c r="AK13" s="277"/>
      <c r="AL13" s="277"/>
      <c r="AM13" s="277"/>
    </row>
    <row r="14" spans="1:39">
      <c r="A14" s="2" t="s">
        <v>316</v>
      </c>
      <c r="D14" s="277" t="s">
        <v>342</v>
      </c>
      <c r="E14" s="277"/>
      <c r="F14" s="277"/>
      <c r="G14" s="277"/>
      <c r="H14" s="277"/>
      <c r="I14" s="277"/>
      <c r="J14" s="277"/>
      <c r="K14" s="277"/>
      <c r="L14" s="281" t="s">
        <v>285</v>
      </c>
      <c r="M14" s="281"/>
      <c r="N14" s="281"/>
      <c r="O14" s="277" t="s">
        <v>290</v>
      </c>
      <c r="P14" s="277"/>
      <c r="Q14" s="277"/>
      <c r="R14" s="277"/>
      <c r="S14" s="277"/>
      <c r="T14" s="277"/>
      <c r="U14" s="277"/>
      <c r="V14" s="277"/>
      <c r="W14" s="277"/>
      <c r="X14" s="277"/>
      <c r="Y14" s="277"/>
      <c r="Z14" s="281" t="s">
        <v>287</v>
      </c>
      <c r="AA14" s="281"/>
      <c r="AB14" s="277" t="s">
        <v>291</v>
      </c>
      <c r="AC14" s="277"/>
      <c r="AD14" s="277"/>
      <c r="AE14" s="277"/>
      <c r="AF14" s="277"/>
      <c r="AG14" s="277"/>
      <c r="AH14" s="277"/>
      <c r="AI14" s="277"/>
      <c r="AJ14" s="277"/>
      <c r="AK14" s="277"/>
      <c r="AL14" s="277"/>
      <c r="AM14" s="277"/>
    </row>
    <row r="15" spans="1:39">
      <c r="A15" s="2" t="s">
        <v>330</v>
      </c>
    </row>
    <row r="16" spans="1:39">
      <c r="A16" s="2" t="s">
        <v>329</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ของศาลจังหวัดเชียงใหม่ ในคดีหมายเลขคดีดำที่ ผบ.578/2563 คดีหมายเลขแดงที่ ผบ.1753/2563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331</v>
      </c>
    </row>
    <row r="21" spans="1:40">
      <c r="A21" s="182" t="str">
        <f>CONCATENATE("1.  ",VLOOKUP(AN21,Table1[#All],2,0))</f>
        <v>1.  นายอาณักรณ์ อินเปิ้น</v>
      </c>
      <c r="B21" s="182"/>
      <c r="C21" s="182"/>
      <c r="D21" s="182"/>
      <c r="E21" s="182"/>
      <c r="F21" s="182"/>
      <c r="G21" s="182"/>
      <c r="H21" s="182"/>
      <c r="I21" s="182"/>
      <c r="J21" s="182"/>
      <c r="K21" s="182"/>
      <c r="L21" s="182"/>
      <c r="M21" s="182"/>
      <c r="N21" s="182"/>
      <c r="O21" s="182"/>
      <c r="P21" s="182"/>
      <c r="Q21" s="281" t="s">
        <v>325</v>
      </c>
      <c r="R21" s="281"/>
      <c r="S21" s="281"/>
      <c r="T21" s="281"/>
      <c r="U21" s="281"/>
      <c r="V21" s="281"/>
      <c r="W21" s="281"/>
      <c r="X21" s="281"/>
      <c r="Y21" s="281"/>
      <c r="Z21" s="289" t="str">
        <f>VLOOKUP(AN21,Table1[#All],3,0)</f>
        <v>3-1104-00512-39-8</v>
      </c>
      <c r="AA21" s="289"/>
      <c r="AB21" s="289"/>
      <c r="AC21" s="289"/>
      <c r="AD21" s="289"/>
      <c r="AE21" s="289"/>
      <c r="AF21" s="289"/>
      <c r="AG21" s="289"/>
      <c r="AH21" s="289"/>
      <c r="AI21" s="289"/>
      <c r="AJ21" s="289"/>
      <c r="AK21" s="289"/>
      <c r="AL21" s="289"/>
      <c r="AM21" s="289"/>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81" t="str">
        <f>CONCATENATE("( ",Sheet1!B8," )")</f>
        <v>( นายปฏิยุทธ์ ฟองแก้ว )</v>
      </c>
      <c r="Y29" s="281"/>
      <c r="Z29" s="281"/>
      <c r="AA29" s="281"/>
      <c r="AB29" s="281"/>
      <c r="AC29" s="281"/>
      <c r="AD29" s="281"/>
      <c r="AE29" s="281"/>
      <c r="AF29" s="281"/>
      <c r="AG29" s="281"/>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7"/>
      <c r="M6" s="297"/>
      <c r="N6" s="297"/>
    </row>
    <row r="7" spans="2:15">
      <c r="J7" s="35"/>
    </row>
    <row r="8" spans="2:15" ht="26.4">
      <c r="G8" s="298" t="e">
        <f>#REF!</f>
        <v>#REF!</v>
      </c>
      <c r="H8" s="298"/>
      <c r="I8" s="298"/>
      <c r="J8" s="298"/>
      <c r="K8" s="298"/>
    </row>
    <row r="9" spans="2:15">
      <c r="G9" s="27" t="s">
        <v>115</v>
      </c>
      <c r="H9" s="292" t="s">
        <v>66</v>
      </c>
      <c r="I9" s="292"/>
    </row>
    <row r="11" spans="2:15">
      <c r="F11" s="31" t="s">
        <v>117</v>
      </c>
      <c r="G11" s="31"/>
      <c r="H11" s="31"/>
      <c r="I11" s="31"/>
      <c r="J11" s="31"/>
      <c r="K11" s="31"/>
      <c r="L11" s="31"/>
      <c r="M11" s="31"/>
      <c r="N11" s="27" t="s">
        <v>118</v>
      </c>
    </row>
    <row r="12" spans="2:15">
      <c r="E12" s="295" t="s">
        <v>116</v>
      </c>
      <c r="M12" s="27"/>
    </row>
    <row r="13" spans="2:15">
      <c r="E13" s="295"/>
      <c r="F13" s="293" t="str">
        <f>ปกสำนวน!$C$10</f>
        <v>นางสาวสิริพิชญ์  ใจหมั่น</v>
      </c>
      <c r="G13" s="293"/>
      <c r="H13" s="293"/>
      <c r="I13" s="293"/>
      <c r="J13" s="293"/>
      <c r="K13" s="293"/>
      <c r="L13" s="293"/>
      <c r="M13" s="293"/>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6" t="s">
        <v>131</v>
      </c>
      <c r="F26" s="296"/>
      <c r="G26" s="21" t="s">
        <v>62</v>
      </c>
      <c r="H26" s="294"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5" t="s">
        <v>0</v>
      </c>
      <c r="C19" s="305"/>
      <c r="D19" s="305"/>
      <c r="E19" s="305"/>
      <c r="F19" s="305" t="s">
        <v>138</v>
      </c>
      <c r="G19" s="305"/>
      <c r="H19" s="305"/>
      <c r="I19" s="313" t="s">
        <v>63</v>
      </c>
      <c r="J19" s="314"/>
      <c r="K19" s="314"/>
      <c r="L19" s="305" t="s">
        <v>139</v>
      </c>
      <c r="M19" s="305"/>
      <c r="N19" s="305"/>
    </row>
    <row r="20" spans="1:16">
      <c r="B20" s="308" t="e">
        <f>$I$8</f>
        <v>#REF!</v>
      </c>
      <c r="C20" s="308"/>
      <c r="D20" s="308"/>
      <c r="E20" s="308"/>
      <c r="F20" s="306" t="e">
        <f>#REF!</f>
        <v>#REF!</v>
      </c>
      <c r="G20" s="306"/>
      <c r="H20" s="306"/>
      <c r="I20" s="311" t="e">
        <f>#REF!</f>
        <v>#REF!</v>
      </c>
      <c r="J20" s="312"/>
      <c r="K20" s="312"/>
      <c r="L20" s="307" t="e">
        <f>#REF!</f>
        <v>#REF!</v>
      </c>
      <c r="M20" s="307"/>
      <c r="N20" s="307"/>
    </row>
    <row r="21" spans="1:16">
      <c r="B21" s="309" t="s">
        <v>146</v>
      </c>
      <c r="C21" s="310"/>
      <c r="D21" s="310"/>
      <c r="E21" s="310"/>
      <c r="F21" s="310"/>
      <c r="G21" s="310"/>
      <c r="H21" s="310"/>
      <c r="I21" s="310"/>
      <c r="J21" s="310"/>
      <c r="K21" s="310"/>
      <c r="L21" s="303" t="e">
        <f>SUM(L20)</f>
        <v>#REF!</v>
      </c>
      <c r="M21" s="303"/>
      <c r="N21" s="303"/>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3" t="s">
        <v>60</v>
      </c>
      <c r="P7" s="333"/>
      <c r="Q7" s="48"/>
      <c r="R7" s="48"/>
      <c r="S7" s="48"/>
      <c r="T7" s="48"/>
      <c r="U7" s="48"/>
      <c r="V7" s="49" t="e">
        <f>ใบปะหน้าค่าธรรมเนียมศาล!$C$6</f>
        <v>#REF!</v>
      </c>
      <c r="W7" s="338" t="s">
        <v>202</v>
      </c>
      <c r="X7" s="338"/>
      <c r="Y7" s="50"/>
    </row>
    <row r="8" spans="1:25" ht="21" customHeight="1">
      <c r="A8" s="51"/>
      <c r="O8" s="333" t="s">
        <v>62</v>
      </c>
      <c r="P8" s="333"/>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9" t="e">
        <f>#REF!</f>
        <v>#REF!</v>
      </c>
      <c r="F11" s="349"/>
      <c r="G11" s="349"/>
      <c r="H11" s="349"/>
      <c r="I11" s="349"/>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4" t="s">
        <v>72</v>
      </c>
      <c r="B14" s="335"/>
      <c r="C14" s="335"/>
      <c r="D14" s="335"/>
      <c r="E14" s="335"/>
      <c r="F14" s="335"/>
      <c r="G14" s="335"/>
      <c r="H14" s="335"/>
      <c r="I14" s="336"/>
      <c r="J14" s="334" t="s">
        <v>73</v>
      </c>
      <c r="K14" s="335"/>
      <c r="L14" s="335"/>
      <c r="M14" s="335"/>
      <c r="N14" s="335"/>
      <c r="O14" s="335"/>
      <c r="P14" s="335"/>
      <c r="Q14" s="336"/>
      <c r="R14" s="334" t="s">
        <v>74</v>
      </c>
      <c r="S14" s="335"/>
      <c r="T14" s="335"/>
      <c r="U14" s="335"/>
      <c r="V14" s="335"/>
      <c r="W14" s="335"/>
      <c r="X14" s="335"/>
      <c r="Y14" s="336"/>
    </row>
    <row r="15" spans="1:25" ht="21">
      <c r="A15" s="319" t="s">
        <v>103</v>
      </c>
      <c r="B15" s="320"/>
      <c r="C15" s="320"/>
      <c r="D15" s="320"/>
      <c r="E15" s="320"/>
      <c r="F15" s="320"/>
      <c r="G15" s="320"/>
      <c r="H15" s="320"/>
      <c r="I15" s="321"/>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0" t="s">
        <v>75</v>
      </c>
      <c r="B18" s="351"/>
      <c r="C18" s="351"/>
      <c r="D18" s="351"/>
      <c r="E18" s="351"/>
      <c r="F18" s="351"/>
      <c r="G18" s="351"/>
      <c r="H18" s="351"/>
      <c r="I18" s="351"/>
      <c r="J18" s="351"/>
      <c r="K18" s="351"/>
      <c r="L18" s="351"/>
      <c r="M18" s="351"/>
      <c r="N18" s="351"/>
      <c r="O18" s="351"/>
      <c r="P18" s="351"/>
      <c r="Q18" s="352"/>
      <c r="R18" s="325" t="e">
        <f>SUM(R15:Y17)</f>
        <v>#REF!</v>
      </c>
      <c r="S18" s="314"/>
      <c r="T18" s="314"/>
      <c r="U18" s="314"/>
      <c r="V18" s="314"/>
      <c r="W18" s="314"/>
      <c r="X18" s="314"/>
      <c r="Y18" s="318"/>
    </row>
    <row r="19" spans="1:25" ht="21">
      <c r="A19" s="96" t="s">
        <v>76</v>
      </c>
      <c r="B19" s="97"/>
      <c r="C19" s="97"/>
      <c r="D19" s="97"/>
      <c r="E19" s="97"/>
      <c r="F19" s="97"/>
      <c r="G19" s="97"/>
      <c r="H19" s="97"/>
      <c r="I19" s="97"/>
      <c r="J19" s="97"/>
      <c r="K19" s="97"/>
      <c r="L19" s="66"/>
      <c r="M19" s="58"/>
      <c r="N19" s="66"/>
      <c r="O19" s="58"/>
      <c r="P19" s="353" t="s">
        <v>73</v>
      </c>
      <c r="Q19" s="353"/>
      <c r="R19" s="58"/>
      <c r="S19" s="58"/>
      <c r="T19" s="58"/>
      <c r="U19" s="58"/>
      <c r="V19" s="58"/>
      <c r="W19" s="58"/>
      <c r="X19" s="57" t="s">
        <v>77</v>
      </c>
      <c r="Y19" s="46"/>
    </row>
    <row r="20" spans="1:25" ht="21">
      <c r="A20" s="53" t="s">
        <v>78</v>
      </c>
      <c r="B20" s="57"/>
      <c r="C20" s="57"/>
      <c r="D20" s="55" t="e">
        <f>$C$9</f>
        <v>#REF!</v>
      </c>
      <c r="E20" s="55"/>
      <c r="F20" s="55"/>
      <c r="G20" s="54"/>
      <c r="H20" s="56"/>
      <c r="I20" s="56"/>
      <c r="J20" s="333" t="s">
        <v>79</v>
      </c>
      <c r="K20" s="333"/>
      <c r="L20" s="333"/>
      <c r="M20" s="337" t="e">
        <f>#REF!</f>
        <v>#REF!</v>
      </c>
      <c r="N20" s="337"/>
      <c r="O20" s="337"/>
      <c r="P20" s="333" t="s">
        <v>80</v>
      </c>
      <c r="Q20" s="333"/>
      <c r="R20" s="333"/>
      <c r="S20" s="326" t="e">
        <f>$R$18</f>
        <v>#REF!</v>
      </c>
      <c r="T20" s="326"/>
      <c r="U20" s="326"/>
      <c r="V20" s="326"/>
      <c r="W20" s="326"/>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4" t="s">
        <v>49</v>
      </c>
      <c r="B24" s="335"/>
      <c r="C24" s="335"/>
      <c r="D24" s="335"/>
      <c r="E24" s="335"/>
      <c r="F24" s="335"/>
      <c r="G24" s="335"/>
      <c r="H24" s="335"/>
      <c r="I24" s="335"/>
      <c r="J24" s="335"/>
      <c r="K24" s="335"/>
      <c r="L24" s="335"/>
      <c r="M24" s="335"/>
      <c r="N24" s="335"/>
      <c r="O24" s="336"/>
      <c r="P24" s="334" t="s">
        <v>84</v>
      </c>
      <c r="Q24" s="335"/>
      <c r="R24" s="335"/>
      <c r="S24" s="335"/>
      <c r="T24" s="336"/>
      <c r="U24" s="334" t="s">
        <v>80</v>
      </c>
      <c r="V24" s="335"/>
      <c r="W24" s="335"/>
      <c r="X24" s="335"/>
      <c r="Y24" s="336"/>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2"/>
      <c r="Q26" s="323"/>
      <c r="R26" s="323"/>
      <c r="S26" s="323"/>
      <c r="T26" s="324"/>
      <c r="U26" s="327" t="e">
        <f>#REF!</f>
        <v>#REF!</v>
      </c>
      <c r="V26" s="328"/>
      <c r="W26" s="328"/>
      <c r="X26" s="328"/>
      <c r="Y26" s="329"/>
    </row>
    <row r="27" spans="1:25" ht="21">
      <c r="A27" s="68" t="s">
        <v>14</v>
      </c>
      <c r="B27" s="57" t="s">
        <v>87</v>
      </c>
      <c r="G27" s="58"/>
      <c r="H27" s="58"/>
      <c r="I27" s="58"/>
      <c r="J27" s="58"/>
      <c r="K27" s="58"/>
      <c r="L27" s="58"/>
      <c r="M27" s="58"/>
      <c r="N27" s="58"/>
      <c r="O27" s="60"/>
      <c r="P27" s="322"/>
      <c r="Q27" s="323"/>
      <c r="R27" s="323"/>
      <c r="S27" s="323"/>
      <c r="T27" s="324"/>
      <c r="U27" s="330"/>
      <c r="V27" s="331"/>
      <c r="W27" s="331"/>
      <c r="X27" s="331"/>
      <c r="Y27" s="332"/>
    </row>
    <row r="28" spans="1:25" ht="21">
      <c r="A28" s="68" t="s">
        <v>14</v>
      </c>
      <c r="B28" s="57" t="s">
        <v>88</v>
      </c>
      <c r="F28" s="62"/>
      <c r="G28" s="62" t="s">
        <v>14</v>
      </c>
      <c r="H28" s="99" t="s">
        <v>89</v>
      </c>
      <c r="I28" s="100"/>
      <c r="J28" s="100"/>
      <c r="K28" s="101" t="s">
        <v>14</v>
      </c>
      <c r="L28" s="99" t="s">
        <v>90</v>
      </c>
      <c r="M28" s="99"/>
      <c r="N28" s="100"/>
      <c r="O28" s="102"/>
      <c r="P28" s="322"/>
      <c r="Q28" s="323"/>
      <c r="R28" s="323"/>
      <c r="S28" s="323"/>
      <c r="T28" s="324"/>
      <c r="U28" s="330"/>
      <c r="V28" s="331"/>
      <c r="W28" s="331"/>
      <c r="X28" s="331"/>
      <c r="Y28" s="332"/>
    </row>
    <row r="29" spans="1:25" ht="21">
      <c r="A29" s="68" t="s">
        <v>14</v>
      </c>
      <c r="B29" s="57" t="s">
        <v>91</v>
      </c>
      <c r="F29" s="69"/>
      <c r="G29" s="69"/>
      <c r="H29" s="103"/>
      <c r="I29" s="104"/>
      <c r="J29" s="104"/>
      <c r="K29" s="105"/>
      <c r="L29" s="103"/>
      <c r="M29" s="103"/>
      <c r="N29" s="104"/>
      <c r="O29" s="104"/>
      <c r="P29" s="322"/>
      <c r="Q29" s="323"/>
      <c r="R29" s="323"/>
      <c r="S29" s="323"/>
      <c r="T29" s="324"/>
      <c r="U29" s="330"/>
      <c r="V29" s="331"/>
      <c r="W29" s="331"/>
      <c r="X29" s="331"/>
      <c r="Y29" s="332"/>
    </row>
    <row r="30" spans="1:25" ht="21">
      <c r="A30" s="68" t="s">
        <v>14</v>
      </c>
      <c r="B30" s="57" t="s">
        <v>91</v>
      </c>
      <c r="F30" s="69"/>
      <c r="G30" s="54"/>
      <c r="H30" s="56"/>
      <c r="I30" s="56"/>
      <c r="J30" s="69"/>
      <c r="K30" s="54"/>
      <c r="L30" s="54"/>
      <c r="M30" s="56"/>
      <c r="N30" s="56"/>
      <c r="O30" s="63"/>
      <c r="P30" s="322"/>
      <c r="Q30" s="323"/>
      <c r="R30" s="323"/>
      <c r="S30" s="323"/>
      <c r="T30" s="324"/>
      <c r="U30" s="330"/>
      <c r="V30" s="331"/>
      <c r="W30" s="331"/>
      <c r="X30" s="331"/>
      <c r="Y30" s="332"/>
    </row>
    <row r="31" spans="1:25" ht="21.6" thickBot="1">
      <c r="A31" s="356" t="s">
        <v>92</v>
      </c>
      <c r="B31" s="333"/>
      <c r="D31" s="56"/>
      <c r="E31" s="56"/>
      <c r="F31" s="56"/>
      <c r="G31" s="56"/>
      <c r="H31" s="56"/>
      <c r="I31" s="56"/>
      <c r="J31" s="56"/>
      <c r="K31" s="56"/>
      <c r="L31" s="56"/>
      <c r="M31" s="56"/>
      <c r="N31" s="56"/>
      <c r="O31" s="63"/>
      <c r="P31" s="64"/>
      <c r="T31" s="46"/>
      <c r="U31" s="330"/>
      <c r="V31" s="331"/>
      <c r="W31" s="331"/>
      <c r="X31" s="331"/>
      <c r="Y31" s="332"/>
    </row>
    <row r="32" spans="1:25" ht="21.6" thickBot="1">
      <c r="A32" s="70" t="s">
        <v>93</v>
      </c>
      <c r="B32" s="57"/>
      <c r="D32" s="314" t="e">
        <f>"- ("&amp;BAHTTEXT($U$32)&amp;") -"</f>
        <v>#REF!</v>
      </c>
      <c r="E32" s="314"/>
      <c r="F32" s="314"/>
      <c r="G32" s="314"/>
      <c r="H32" s="314"/>
      <c r="I32" s="314"/>
      <c r="J32" s="314"/>
      <c r="K32" s="314"/>
      <c r="L32" s="314"/>
      <c r="M32" s="314"/>
      <c r="N32" s="314"/>
      <c r="O32" s="318"/>
      <c r="P32" s="67"/>
      <c r="U32" s="357" t="e">
        <f>SUM(U26:$Y$30)</f>
        <v>#REF!</v>
      </c>
      <c r="V32" s="358"/>
      <c r="W32" s="358"/>
      <c r="X32" s="358"/>
      <c r="Y32" s="359"/>
    </row>
    <row r="33" spans="1:25" ht="11.25" customHeight="1">
      <c r="A33" s="64"/>
      <c r="O33" s="46"/>
      <c r="T33" s="46"/>
      <c r="Y33" s="46"/>
    </row>
    <row r="34" spans="1:25" ht="21">
      <c r="A34" s="334" t="s">
        <v>148</v>
      </c>
      <c r="B34" s="335"/>
      <c r="C34" s="335"/>
      <c r="D34" s="335"/>
      <c r="E34" s="336"/>
      <c r="F34" s="334" t="s">
        <v>149</v>
      </c>
      <c r="G34" s="335"/>
      <c r="H34" s="335"/>
      <c r="I34" s="335"/>
      <c r="J34" s="336"/>
      <c r="K34" s="334" t="s">
        <v>150</v>
      </c>
      <c r="L34" s="335"/>
      <c r="M34" s="335"/>
      <c r="N34" s="335"/>
      <c r="O34" s="335"/>
      <c r="P34" s="334" t="s">
        <v>150</v>
      </c>
      <c r="Q34" s="335"/>
      <c r="R34" s="335"/>
      <c r="S34" s="335"/>
      <c r="T34" s="335"/>
      <c r="U34" s="360" t="s">
        <v>151</v>
      </c>
      <c r="V34" s="361"/>
      <c r="W34" s="361"/>
      <c r="X34" s="361"/>
      <c r="Y34" s="362"/>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4" t="s">
        <v>95</v>
      </c>
      <c r="B37" s="333"/>
      <c r="C37" s="333"/>
      <c r="D37" s="333"/>
      <c r="E37" s="355"/>
      <c r="F37" s="354" t="s">
        <v>95</v>
      </c>
      <c r="G37" s="333"/>
      <c r="H37" s="333"/>
      <c r="I37" s="333"/>
      <c r="J37" s="355"/>
      <c r="K37" s="333" t="s">
        <v>94</v>
      </c>
      <c r="L37" s="333"/>
      <c r="M37" s="333"/>
      <c r="N37" s="333"/>
      <c r="O37" s="355"/>
      <c r="R37" s="71" t="s">
        <v>96</v>
      </c>
      <c r="T37" s="46"/>
      <c r="U37" s="333" t="s">
        <v>94</v>
      </c>
      <c r="V37" s="333"/>
      <c r="W37" s="333"/>
      <c r="X37" s="333"/>
      <c r="Y37" s="355"/>
    </row>
    <row r="38" spans="1:25" ht="21">
      <c r="A38" s="72" t="s">
        <v>62</v>
      </c>
      <c r="B38" s="315"/>
      <c r="C38" s="316"/>
      <c r="D38" s="316"/>
      <c r="E38" s="317"/>
      <c r="F38" s="54" t="s">
        <v>62</v>
      </c>
      <c r="G38" s="316"/>
      <c r="H38" s="316"/>
      <c r="I38" s="316"/>
      <c r="J38" s="317"/>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2" t="e">
        <f>#REF!</f>
        <v>#REF!</v>
      </c>
      <c r="F3" s="282"/>
      <c r="G3" s="282"/>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36</v>
      </c>
      <c r="H8" s="364" t="e">
        <f>#REF!</f>
        <v>#REF!</v>
      </c>
      <c r="I8" s="366"/>
      <c r="J8" s="366"/>
      <c r="K8" s="366"/>
      <c r="L8" s="366"/>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4" t="e">
        <f>#REF!</f>
        <v>#REF!</v>
      </c>
      <c r="J20" s="364"/>
      <c r="K20" s="75" t="s">
        <v>43</v>
      </c>
      <c r="N20" s="365" t="e">
        <f>#REF!</f>
        <v>#REF!</v>
      </c>
      <c r="O20" s="365"/>
      <c r="P20" s="365"/>
    </row>
    <row r="21" spans="1:16">
      <c r="A21" s="75" t="s">
        <v>44</v>
      </c>
      <c r="B21" s="245" t="e">
        <f>#REF!</f>
        <v>#REF!</v>
      </c>
      <c r="C21" s="245"/>
    </row>
    <row r="22" spans="1:16">
      <c r="B22" s="75" t="s">
        <v>45</v>
      </c>
    </row>
    <row r="23" spans="1:16" ht="21.6" thickBot="1">
      <c r="C23" s="74"/>
      <c r="D23" s="74"/>
      <c r="E23" s="74"/>
      <c r="F23" s="74"/>
      <c r="G23" s="74"/>
      <c r="H23" s="74"/>
      <c r="I23" s="74"/>
      <c r="J23" s="74"/>
      <c r="K23" s="74"/>
      <c r="L23" s="74"/>
      <c r="M23" s="74"/>
      <c r="N23" s="74"/>
    </row>
    <row r="24" spans="1:16" ht="21.6" thickBot="1">
      <c r="C24" s="80" t="s">
        <v>1</v>
      </c>
      <c r="D24" s="368" t="s">
        <v>49</v>
      </c>
      <c r="E24" s="369"/>
      <c r="F24" s="369"/>
      <c r="G24" s="369"/>
      <c r="H24" s="369"/>
      <c r="I24" s="369"/>
      <c r="J24" s="369"/>
      <c r="K24" s="81"/>
      <c r="L24" s="369" t="s">
        <v>48</v>
      </c>
      <c r="M24" s="369"/>
      <c r="N24" s="369"/>
    </row>
    <row r="25" spans="1:16">
      <c r="C25" s="82">
        <v>1</v>
      </c>
      <c r="D25" s="83" t="s">
        <v>58</v>
      </c>
      <c r="G25" s="84" t="s">
        <v>46</v>
      </c>
      <c r="H25" s="38" t="s">
        <v>47</v>
      </c>
      <c r="I25" s="85" t="e">
        <f>#REF!</f>
        <v>#REF!</v>
      </c>
      <c r="K25" s="86"/>
      <c r="L25" s="372" t="e">
        <f>#REF!</f>
        <v>#REF!</v>
      </c>
      <c r="M25" s="372"/>
      <c r="N25" s="372"/>
    </row>
    <row r="26" spans="1:16">
      <c r="C26" s="82">
        <v>2</v>
      </c>
      <c r="D26" s="83" t="s">
        <v>100</v>
      </c>
      <c r="K26" s="87"/>
      <c r="L26" s="373" t="e">
        <f>IF(#REF!&gt;701,#REF!,2000)</f>
        <v>#REF!</v>
      </c>
      <c r="M26" s="373"/>
      <c r="N26" s="373"/>
    </row>
    <row r="27" spans="1:16">
      <c r="C27" s="82"/>
      <c r="D27" s="83"/>
      <c r="K27" s="87"/>
      <c r="L27" s="373"/>
      <c r="M27" s="373"/>
      <c r="N27" s="373"/>
    </row>
    <row r="28" spans="1:16">
      <c r="C28" s="88"/>
      <c r="D28" s="89"/>
      <c r="E28" s="55"/>
      <c r="F28" s="55"/>
      <c r="G28" s="55"/>
      <c r="H28" s="55"/>
      <c r="I28" s="374" t="s">
        <v>52</v>
      </c>
      <c r="J28" s="374"/>
      <c r="K28" s="374"/>
      <c r="L28" s="375"/>
      <c r="M28" s="375"/>
      <c r="N28" s="375"/>
    </row>
    <row r="29" spans="1:16" ht="21.6" thickBot="1">
      <c r="C29" s="90"/>
      <c r="D29" s="367"/>
      <c r="E29" s="367"/>
      <c r="F29" s="367"/>
      <c r="G29" s="371" t="e">
        <f>"- ("&amp;BAHTTEXT($L$29)&amp;") -"</f>
        <v>#REF!</v>
      </c>
      <c r="H29" s="371"/>
      <c r="I29" s="371"/>
      <c r="J29" s="371"/>
      <c r="K29" s="371"/>
      <c r="L29" s="370" t="e">
        <f>SUM(L25:N28)</f>
        <v>#REF!</v>
      </c>
      <c r="M29" s="370"/>
      <c r="N29" s="370"/>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2025-07-05T04:45:00Z</cp:lastPrinted>
  <dcterms:created xsi:type="dcterms:W3CDTF">2016-06-06T16:13:57Z</dcterms:created>
  <dcterms:modified xsi:type="dcterms:W3CDTF">2025-07-11T07:50:43Z</dcterms:modified>
</cp:coreProperties>
</file>