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1229-นางสาวณัตตยา กุศลครอง\"/>
    </mc:Choice>
  </mc:AlternateContent>
  <xr:revisionPtr revIDLastSave="0" documentId="8_{19585C7E-F933-4E44-90C8-95C59CD0BF2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<sst xmlns="http://schemas.openxmlformats.org/spreadsheetml/2006/main" count="704" uniqueCount="369">
  <si>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</si>
  <si>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</si>
  <si>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</si>
  <si>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</si>
  <si>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</si>
  <si>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</si>
  <si>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</si>
  <si>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</si>
  <si>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</si>
  <si>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</si>
  <si>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</si>
  <si>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</si>
  <si>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</si>
  <si>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</si>
  <si>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</si>
  <si>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</si>
  <si>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</si>
  <si>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</si>
  <si>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</si>
  <si>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</si>
  <si>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</si>
  <si>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</si>
  <si>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</si>
  <si>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</si>
  <si>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</si>
  <si>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</si>
  <si>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</si>
  <si>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</si>
  <si>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</si>
  <si>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</si>
  <si>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</si>
  <si>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</si>
  <si>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</si>
  <si>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</si>
  <si>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</si>
  <si>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</si>
  <si>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</si>
  <si>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</si>
  <si>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</si>
  <si>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</si>
  <si>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</si>
  <si>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</si>
  <si>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</si>
  <si>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</si>
  <si>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</si>
  <si>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</si>
  <si>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</si>
  <si>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</si>
  <si>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</si>
  <si>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</si>
  <si>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</si>
  <si>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</si>
  <si>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</si>
  <si>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</si>
  <si>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</si>
  <si>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</si>
  <si>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</si>
  <si>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</si>
  <si>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</si>
  <si>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</si>
  <si>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</si>
  <si>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</si>
  <si>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</si>
  <si>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</si>
  <si>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</si>
  <si>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</si>
  <si>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</si>
  <si>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</si>
  <si>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</si>
  <si>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</si>
  <si>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</si>
  <si>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</si>
  <si>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</si>
  <si>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</si>
  <si>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</si>
  <si>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</si>
  <si>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</si>
  <si>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</si>
  <si>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</si>
  <si>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</si>
  <si>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</si>
  <si>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</si>
  <si>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</si>
  <si>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</si>
  <si>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</si>
  <si>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</si>
  <si>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</si>
  <si>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</si>
  <si>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</si>
  <si>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</si>
  <si>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</si>
  <si>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</si>
  <si>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</si>
  <si>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</si>
  <si>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</si>
  <si>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</si>
  <si>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</si>
  <si>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</si>
  <si>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</si>
  <si>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</si>
  <si>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</si>
  <si>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</si>
  <si>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</si>
  <si>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</si>
  <si>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</si>
  <si>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</si>
  <si>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</si>
  <si>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</si>
  <si>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</si>
  <si>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</si>
  <si>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</si>
  <si>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</si>
  <si>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</si>
  <si>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</si>
  <si>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</si>
  <si>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</si>
  <si>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</si>
  <si>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</si>
  <si>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</si>
  <si>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</si>
  <si>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</si>
  <si>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</si>
  <si>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</si>
  <si>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</si>
  <si>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</si>
  <si>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</si>
  <si>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</si>
  <si>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</si>
  <si>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</si>
  <si>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</si>
  <si>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</si>
  <si>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</si>
  <si>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</si>
  <si>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</si>
  <si>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</si>
  <si>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</si>
  <si>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</si>
  <si>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</si>
  <si>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</si>
  <si>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</si>
  <si>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</si>
  <si>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</si>
  <si>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</si>
  <si>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</si>
  <si>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</si>
  <si>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</si>
  <si>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</si>
  <si>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</si>
  <si>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</si>
  <si>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</si>
  <si>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</si>
  <si>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</si>
  <si>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</si>
  <si>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</si>
  <si>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</si>
  <si>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</si>
  <si>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</si>
  <si>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</si>
  <si>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</si>
  <si>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</si>
  <si>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</si>
  <si>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</si>
  <si>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</si>
  <si>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</si>
  <si>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</si>
  <si>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</si>
  <si>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</si>
  <si>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</si>
  <si>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</si>
  <si>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</si>
  <si>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</si>
  <si>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</si>
  <si>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</si>
  <si>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</si>
  <si>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</si>
  <si>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</si>
  <si>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</si>
  <si>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</si>
  <si>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</si>
  <si>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</si>
  <si>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</si>
  <si>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</si>
  <si>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</si>
  <si>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</si>
  <si>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</si>
  <si>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</si>
  <si>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</si>
  <si>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</si>
  <si>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</si>
  <si>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</si>
  <si>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</si>
  <si>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</si>
  <si>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</si>
  <si>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</si>
  <si>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</si>
  <si>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</si>
  <si>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</si>
  <si>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</si>
  <si>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</si>
  <si>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</si>
  <si>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</si>
  <si>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</si>
  <si>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</si>
  <si>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</si>
  <si>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</si>
  <si>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</si>
  <si>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</si>
  <si>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</si>
  <si>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</si>
  <si>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</si>
  <si>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</si>
  <si>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</si>
  <si>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</si>
  <si>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</si>
  <si>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</si>
  <si>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</si>
  <si>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</si>
  <si>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</si>
  <si>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</si>
  <si>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</si>
  <si>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</si>
  <si>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</si>
  <si>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</si>
  <si>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</si>
  <si>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</si>
  <si>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</si>
  <si>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</si>
  <si>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</si>
  <si>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</si>
  <si>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</si>
  <si>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</si>
  <si>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</si>
  <si>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</si>
  <si>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</si>
  <si>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</si>
  <si>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</si>
  <si>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</si>
  <si>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</si>
  <si>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</si>
  <si>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</si>
  <si>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</si>
  <si>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</si>
  <si>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</si>
  <si>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</si>
  <si>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</si>
  <si>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</si>
  <si>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</si>
  <si>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</si>
  <si>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</si>
  <si>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</si>
  <si>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</si>
  <si>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</si>
  <si>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</si>
  <si>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</si>
  <si>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</si>
  <si>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</si>
  <si>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</si>
  <si>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</si>
  <si>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</si>
  <si>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</si>
  <si>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</si>
  <si>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</si>
  <si>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</si>
  <si>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</si>
  <si>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</si>
  <si>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</si>
  <si>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</si>
  <si>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</si>
  <si>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</si>
  <si>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</si>
  <si>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</si>
  <si>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</si>
  <si>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</si>
  <si>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</si>
  <si>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</si>
  <si>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</si>
  <si>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</si>
  <si>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</si>
  <si>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</si>
  <si>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</si>
  <si>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</si>
  <si>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</si>
  <si>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</si>
  <si>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</si>
  <si>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</si>
  <si>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</si>
  <si>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</si>
  <si>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</si>
  <si>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</si>
  <si>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</si>
  <si>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</si>
  <si>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</si>
  <si>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</si>
  <si>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</si>
  <si>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</si>
  <si>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</si>
  <si>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</si>
  <si>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</si>
  <si>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</si>
  <si>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</si>
  <si>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</si>
  <si>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</si>
  <si>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</si>
  <si>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</si>
  <si>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</si>
  <si>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</si>
  <si>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</si>
  <si>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</si>
  <si>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</si>
  <si>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</si>
  <si>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</si>
  <si>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</si>
  <si>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</si>
  <si>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</si>
  <si>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</si>
  <si>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</si>
  <si>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</si>
  <si>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</si>
  <si>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</si>
  <si>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</si>
  <si>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</si>
  <si>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</si>
  <si>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</si>
  <si>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</si>
  <si>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</si>
  <si>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</si>
  <si>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</si>
  <si>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</si>
  <si>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</si>
  <si>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</si>
  <si>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</si>
  <si>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</si>
  <si>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</si>
  <si>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</si>
  <si>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</si>
  <si>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</si>
  <si>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</si>
  <si>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</si>
  <si>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</si>
  <si>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</si>
  <si>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</si>
  <si>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</si>
  <si>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</si>
  <si>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</si>
  <si>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</si>
  <si>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</si>
  <si>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</si>
  <si>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</si>
  <si>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</si>
  <si>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</si>
  <si>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</si>
  <si>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</si>
  <si>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</si>
  <si>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</si>
  <si>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</si>
  <si>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</si>
  <si>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</si>
  <si>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</si>
  <si>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</si>
  <si>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</si>
  <si>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</si>
  <si>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</si>
  <si>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สิบโทหญิงหรือนางสาวณัตตยา กุศลครอง</t>
  </si>
  <si>
    <t>5-4701-0004551-8</t>
  </si>
  <si>
    <t>นายมนตรี วิจิตรจันทร์</t>
  </si>
  <si>
    <t>3-1608-00185-75-1</t>
  </si>
  <si>
    <t>คู่สมรส</t>
  </si>
  <si>
    <t>จังหวัดเชียงใหม่ สาขาฝาง</t>
  </si>
  <si>
    <t>1229(68) - รายงานผลสืบทรัพย์ ราย นางสาวณัตตยา กุศลครอง สาขาฝาง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</si>
</sst>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24</v>
          </cell>
          <cell r="E2054">
            <v>6</v>
          </cell>
          <cell r="F2054">
            <v>2568</v>
          </cell>
          <cell r="G2054">
            <v>800062188472</v>
          </cell>
          <cell r="H2054" t="str">
            <v>นางสาว</v>
          </cell>
          <cell r="I2054" t="str">
            <v>แพรวนภา</v>
          </cell>
          <cell r="J2054" t="str">
            <v>ภิระตา</v>
          </cell>
          <cell r="K2054" t="str">
            <v>3-5013-00337-65-6</v>
          </cell>
          <cell r="L2054" t="str">
            <v>สันกำแพง</v>
          </cell>
          <cell r="M2054" t="str">
            <v>เชียงใหม่ 3</v>
          </cell>
          <cell r="N2054">
            <v>8</v>
          </cell>
          <cell r="O2054" t="str">
            <v>สินเชื่อธนาคารประชาชน</v>
          </cell>
          <cell r="P2054" t="str">
            <v>1.บุคคลค้ำประกัน</v>
          </cell>
          <cell r="Q2054">
            <v>46188</v>
          </cell>
          <cell r="R2054">
            <v>17214.169999999998</v>
          </cell>
          <cell r="S2054" t="str">
            <v>แขวงเชียงใหม่</v>
          </cell>
          <cell r="T2054" t="str">
            <v>ผบE624</v>
          </cell>
          <cell r="U2054">
            <v>2568</v>
          </cell>
          <cell r="V2054" t="str">
            <v>ผบE3786</v>
          </cell>
          <cell r="W2054">
            <v>2568</v>
          </cell>
          <cell r="X2054">
            <v>28</v>
          </cell>
          <cell r="Y2054">
            <v>4</v>
          </cell>
          <cell r="Z2054">
            <v>2568</v>
          </cell>
          <cell r="BB2054" t="str">
            <v>คำสั่งสืบทรัพย์ 24/6/2568</v>
          </cell>
          <cell r="BL2054" t="str">
            <v>นางสาวแพรวนภา ภิระตา</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v>16</v>
          </cell>
          <cell r="BO388">
            <v>10</v>
          </cell>
          <cell r="BP388">
            <v>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24</v>
          </cell>
          <cell r="E1397">
            <v>6</v>
          </cell>
          <cell r="F1397">
            <v>2568</v>
          </cell>
          <cell r="G1397">
            <v>800062188472</v>
          </cell>
          <cell r="H1397" t="str">
            <v>นางสาว</v>
          </cell>
          <cell r="I1397" t="str">
            <v>แพรวนภา</v>
          </cell>
          <cell r="J1397" t="str">
            <v>ภิระตา</v>
          </cell>
          <cell r="K1397" t="str">
            <v>3-5013-00337-65-6</v>
          </cell>
          <cell r="L1397" t="str">
            <v>สันกำแพง</v>
          </cell>
          <cell r="M1397" t="str">
            <v>เชียงใหม่ 3</v>
          </cell>
          <cell r="N1397">
            <v>8</v>
          </cell>
          <cell r="O1397" t="str">
            <v>สินเชื่อธนาคารประชาชน</v>
          </cell>
          <cell r="P1397" t="str">
            <v>1.บุคคลค้ำประกัน</v>
          </cell>
          <cell r="Q1397">
            <v>46188</v>
          </cell>
          <cell r="R1397">
            <v>17214.169999999998</v>
          </cell>
          <cell r="S1397" t="str">
            <v>แขวงเชียงใหม่</v>
          </cell>
          <cell r="T1397" t="str">
            <v>ผบE624</v>
          </cell>
          <cell r="U1397">
            <v>2568</v>
          </cell>
          <cell r="V1397" t="str">
            <v>ผบE3786</v>
          </cell>
          <cell r="W1397">
            <v>2568</v>
          </cell>
          <cell r="X1397">
            <v>28</v>
          </cell>
          <cell r="Y1397">
            <v>4</v>
          </cell>
          <cell r="Z1397">
            <v>2568</v>
          </cell>
          <cell r="BB1397" t="str">
            <v>คำสั่งสืบทรัพย์ 24/6/2568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นางสาวแพรวนภา ภิระตา</v>
          </cell>
          <cell r="BU1397">
            <v>888167010402</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C13" sqref="C13"/>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1229</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นางสาวณัตตยา  กุศลครอง</v>
      </c>
      <c r="C2" s="175" t="s">
        <v>73</v>
      </c>
      <c r="D2" s="145" t="str">
        <f t="array" ref="D2">_xlfn.IFS(I1&lt;850,VLOOKUP(I1,[1]บังคับคดี!$B:$ZZ,10,0),AND(I1&gt;=850,I1&lt;1435),VLOOKUP(I1,'[1]บังคับคดีใหม่ ปี2563-2564'!$B:$ZZ,11,0),I1&gt;=1435,VLOOKUP(I1,'[1]สืบทรัพย์ ปี 2564-25666'!$B:$ZZ,11,0))</f>
        <v>ฝาง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883163011726</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800024097472</v>
      </c>
      <c r="C4" s="176" t="s">
        <v>262</v>
      </c>
      <c r="D4" s="213">
        <v>240979</v>
      </c>
      <c r="E4" s="216" t="s">
        <v>335</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จังหวัดเชียงราย</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ผบ.2459/2559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ผบ.5795/2559</v>
      </c>
      <c r="I5" s="157" t="s">
        <v>255</v>
      </c>
      <c r="J5" s="157"/>
      <c r="K5" s="157"/>
      <c r="L5" s="157"/>
      <c r="M5" s="157"/>
    </row>
    <row r="6" spans="1:25">
      <c r="A6" s="153" t="s">
        <v>336</v>
      </c>
      <c r="B6" s="171">
        <v>706391.53</v>
      </c>
      <c r="C6" s="219" t="s">
        <v>344</v>
      </c>
      <c r="D6" s="148">
        <v>244144</v>
      </c>
    </row>
    <row r="7" spans="1:25">
      <c r="A7" s="153"/>
      <c r="B7" s="184"/>
      <c r="D7" s="185"/>
    </row>
    <row r="8" spans="1:25">
      <c r="A8" s="153" t="s">
        <v>275</v>
      </c>
      <c r="B8" s="145" t="s">
        <v>360</v>
      </c>
      <c r="C8" s="175" t="s">
        <v>313</v>
      </c>
      <c r="D8" s="145">
        <v>28</v>
      </c>
      <c r="E8" s="175" t="s">
        <v>276</v>
      </c>
      <c r="F8" s="186" t="s">
        <v>361</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345</v>
      </c>
      <c r="C11" s="177" t="s">
        <v>230</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v>
      </c>
      <c r="B12" s="158" t="s">
        <v>362</v>
      </c>
      <c r="C12" s="197" t="s">
        <v>363</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v>
      </c>
      <c r="B13" s="158" t="s">
        <v>364</v>
      </c>
      <c r="C13" s="197" t="s">
        <v>365</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c r="C14" s="197"/>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1229 - รายงานผลสืบทรัพย์ ราย นางสาวณัตตยา  กุศลครอง สาขาฝาง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10" sqref="AL10:AL1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นางสาวณัตตยา  กุศลครอง</v>
      </c>
      <c r="F4" s="259"/>
      <c r="G4" s="259"/>
      <c r="H4" s="259"/>
      <c r="I4" s="259"/>
      <c r="J4" s="259"/>
      <c r="K4" s="259"/>
      <c r="L4" s="259"/>
      <c r="M4" s="259"/>
      <c r="N4" s="259"/>
      <c r="O4" s="259"/>
      <c r="P4" s="259"/>
      <c r="Q4" s="259"/>
      <c r="R4" s="259"/>
      <c r="S4" s="259"/>
      <c r="T4" s="259"/>
      <c r="U4" s="258" t="s">
        <v>73</v>
      </c>
      <c r="V4" s="258"/>
      <c r="W4" s="259" t="str">
        <f>Sheet1!D2</f>
        <v>ฝาง</v>
      </c>
      <c r="X4" s="259"/>
      <c r="Y4" s="259"/>
      <c r="Z4" s="259"/>
      <c r="AA4" s="259"/>
      <c r="AB4" s="259"/>
      <c r="AC4" s="259"/>
      <c r="AD4" s="259"/>
      <c r="AE4" s="259"/>
      <c r="AF4" s="259"/>
      <c r="AG4" s="259"/>
      <c r="AH4" s="259"/>
      <c r="AI4" s="259"/>
      <c r="AJ4" s="259"/>
      <c r="AK4" s="138"/>
      <c r="AL4" s="180" t="s">
        <v>259</v>
      </c>
      <c r="AM4" s="179" t="s">
        <v>368</v>
      </c>
      <c r="AO4" s="161" t="s">
        <v>239</v>
      </c>
      <c r="AP4" s="138"/>
      <c r="AQ4" s="138"/>
    </row>
    <row r="5" spans="1:43">
      <c r="A5" s="19" t="s">
        <v>206</v>
      </c>
      <c r="B5" s="137"/>
      <c r="D5" s="260" t="str">
        <f>Sheet1!B3</f>
        <v>สินเชื่อสวัสดิการ</v>
      </c>
      <c r="E5" s="260"/>
      <c r="F5" s="260"/>
      <c r="G5" s="260"/>
      <c r="H5" s="260"/>
      <c r="I5" s="260"/>
      <c r="J5" s="260"/>
      <c r="K5" s="260"/>
      <c r="L5" s="260"/>
      <c r="M5" s="260"/>
      <c r="N5" s="260"/>
      <c r="O5" s="260"/>
      <c r="P5" s="260"/>
      <c r="Q5" s="260"/>
      <c r="R5" s="260"/>
      <c r="S5" s="258" t="s">
        <v>208</v>
      </c>
      <c r="T5" s="258"/>
      <c r="U5" s="258"/>
      <c r="V5" s="258"/>
      <c r="W5" s="257">
        <f>IF(OR(Sheet1!D3=0,Sheet1!D3="-"),"-",Sheet1!D3)</f>
        <v>883163011726</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1229(68) - รายงานผลสืบทรัพย์ ราย นางสาวณัตตยา  กุศลครอง สาขาฝาง (สืบรอบที่ 1) - ไม่พบทรัพย์</v>
      </c>
      <c r="AM5" s="138"/>
      <c r="AO5" s="162" t="s">
        <v>256</v>
      </c>
      <c r="AP5" s="138"/>
      <c r="AQ5" s="138"/>
    </row>
    <row r="6" spans="1:43">
      <c r="A6" s="19" t="s">
        <v>207</v>
      </c>
      <c r="B6" s="137"/>
      <c r="F6" s="264">
        <f>Sheet1!B4</f>
        <v>800024097472</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248</v>
      </c>
      <c r="AP6" s="138"/>
      <c r="AQ6" s="138"/>
    </row>
    <row r="7" spans="1:43">
      <c r="A7" s="19" t="s">
        <v>63</v>
      </c>
      <c r="B7" s="137"/>
      <c r="C7" s="260" t="str">
        <f>Sheet1!B5</f>
        <v>จังหวัดเชียงราย</v>
      </c>
      <c r="D7" s="260"/>
      <c r="E7" s="260"/>
      <c r="F7" s="260"/>
      <c r="G7" s="260"/>
      <c r="H7" s="260"/>
      <c r="I7" s="260"/>
      <c r="J7" s="260"/>
      <c r="K7" s="278" t="s">
        <v>209</v>
      </c>
      <c r="L7" s="278"/>
      <c r="M7" s="278"/>
      <c r="N7" s="278"/>
      <c r="O7" s="278"/>
      <c r="P7" s="278"/>
      <c r="Q7" s="261" t="str">
        <f>Sheet1!D5</f>
        <v>ผบ.2459/2559</v>
      </c>
      <c r="R7" s="261"/>
      <c r="S7" s="261"/>
      <c r="T7" s="261"/>
      <c r="U7" s="261"/>
      <c r="V7" s="261"/>
      <c r="W7" s="261"/>
      <c r="X7" s="277" t="s">
        <v>210</v>
      </c>
      <c r="Y7" s="277"/>
      <c r="Z7" s="277"/>
      <c r="AA7" s="277"/>
      <c r="AB7" s="277"/>
      <c r="AC7" s="277"/>
      <c r="AD7" s="261" t="str">
        <f>Sheet1!F5</f>
        <v>ผบ.5795/2559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62" t="str">
        <f>Sheet1!B12</f>
        <v>สิบโทหญิงหรือนางสาวณัตตยา กุศลครอง</v>
      </c>
      <c r="G9" s="262"/>
      <c r="H9" s="262"/>
      <c r="I9" s="262"/>
      <c r="J9" s="262"/>
      <c r="K9" s="262"/>
      <c r="L9" s="262"/>
      <c r="M9" s="262"/>
      <c r="N9" s="262"/>
      <c r="O9" s="262"/>
      <c r="P9" s="262"/>
      <c r="Q9" s="262"/>
      <c r="R9" s="262"/>
      <c r="S9" s="2" t="str">
        <f>Sheet1!A13</f>
        <v>คู่สมรส</v>
      </c>
      <c r="Y9" s="263" t="str">
        <f>Sheet1!B13</f>
        <v>นายมนตรี วิจิตรจันทร์</v>
      </c>
      <c r="Z9" s="263"/>
      <c r="AA9" s="263"/>
      <c r="AB9" s="263"/>
      <c r="AC9" s="263"/>
      <c r="AD9" s="263"/>
      <c r="AE9" s="263"/>
      <c r="AF9" s="263"/>
      <c r="AG9" s="263"/>
      <c r="AH9" s="263"/>
      <c r="AI9" s="263"/>
      <c r="AJ9" s="263"/>
      <c r="AK9" s="138"/>
      <c r="AN9" s="138"/>
      <c r="AO9" s="163" t="s">
        <v>233</v>
      </c>
      <c r="AP9" s="138"/>
      <c r="AQ9" s="138"/>
    </row>
    <row r="10" spans="1:43">
      <c r="A10" s="19"/>
      <c r="B10" s="2" t="s">
        <v>212</v>
      </c>
      <c r="F10" s="262">
        <f>Sheet1!B14</f>
        <v>0</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ซ่อนช่อง</v>
      </c>
      <c r="B25" s="256"/>
      <c r="C25" s="256"/>
      <c r="D25" s="256"/>
      <c r="E25" s="256"/>
      <c r="F25" s="256"/>
      <c r="G25" s="272" t="e">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#N/A</v>
      </c>
      <c r="H25" s="273"/>
      <c r="I25" s="273"/>
      <c r="J25" s="273"/>
      <c r="K25" s="273"/>
      <c r="L25" s="273"/>
      <c r="M25" s="273"/>
      <c r="N25" s="273"/>
      <c r="O25" s="273"/>
      <c r="P25" s="273"/>
      <c r="Q25" s="273"/>
      <c r="R25" s="273"/>
      <c r="S25" s="274"/>
      <c r="T25" s="276" t="e">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#N/A</v>
      </c>
      <c r="U25" s="276"/>
      <c r="V25" s="276"/>
      <c r="W25" s="276"/>
      <c r="X25" s="269" t="e">
        <f>CONCATENATE(CHAR(10),IF(OR(VLOOKUP(A25,Table1[#All],18,0)="ไม่พบ",VLOOKUP(A25,Table1[#All],18,0)="-"),"-",VLOOKUP(A25,Table1[#All],19,0)))</f>
        <v>#N/A</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3" zoomScaleNormal="100" workbookViewId="0">
      <selection activeCell="AU34" sqref="AU3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334</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343</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367</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ตามคำพิพากษาของศาลจังหวัดเชียงราย ในคดีหมายเลขดำที่ ผบ.2459/2559 ในคดีหมายเลขแดงที่  ผบ.5795/2559 ลว.10 ตุลาคม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14</v>
      </c>
      <c r="AV16" s="209" t="s">
        <v>333</v>
      </c>
    </row>
    <row r="17" spans="1:45">
      <c r="A17" s="182"/>
      <c r="B17" s="182"/>
      <c r="C17" s="262" t="str">
        <f>IF(AS17="","ซ่อนช่อง",CONCATENATE("1. ",VLOOKUP(AS17,Table1[#All],2,0)))</f>
        <v>1. สิบโทหญิงหรือนางสาวณัตตยา กุศลครอง</v>
      </c>
      <c r="D17" s="262"/>
      <c r="E17" s="262"/>
      <c r="F17" s="262"/>
      <c r="G17" s="262"/>
      <c r="H17" s="262"/>
      <c r="I17" s="262"/>
      <c r="J17" s="262"/>
      <c r="K17" s="262"/>
      <c r="L17" s="262"/>
      <c r="M17" s="262"/>
      <c r="N17" s="262"/>
      <c r="O17" s="206"/>
      <c r="P17" s="182" t="str">
        <f t="shared" ref="P17:P18" si="0">IF(AS17="","",AS17)</f>
        <v>จำเลย</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5-4701-0004551-8</v>
      </c>
      <c r="AE17" s="287"/>
      <c r="AF17" s="287"/>
      <c r="AG17" s="287"/>
      <c r="AH17" s="287"/>
      <c r="AI17" s="287"/>
      <c r="AJ17" s="287"/>
      <c r="AK17" s="287"/>
      <c r="AL17" s="195"/>
      <c r="AM17" s="182"/>
      <c r="AN17" s="182"/>
      <c r="AO17" s="182"/>
      <c r="AP17" s="182"/>
      <c r="AQ17" s="182"/>
      <c r="AS17" s="191" t="s">
        <v>119</v>
      </c>
    </row>
    <row r="18" spans="1:45">
      <c r="A18" s="187"/>
      <c r="B18" s="187"/>
      <c r="C18" s="283" t="str">
        <f>IF(AS18="","ซ่อนช่อง",CONCATENATE("2. ",VLOOKUP(AS18,Table1[#All],2,0)))</f>
        <v>2. นายมนตรี วิจิตรจันทร์</v>
      </c>
      <c r="D18" s="283"/>
      <c r="E18" s="283"/>
      <c r="F18" s="283"/>
      <c r="G18" s="283"/>
      <c r="H18" s="283"/>
      <c r="I18" s="283"/>
      <c r="J18" s="283"/>
      <c r="K18" s="283"/>
      <c r="L18" s="283"/>
      <c r="M18" s="283"/>
      <c r="N18" s="283"/>
      <c r="O18" s="188"/>
      <c r="P18" s="187" t="str">
        <f t="shared" si="0"/>
        <v>คู่สมรส</v>
      </c>
      <c r="Q18" s="187"/>
      <c r="R18" s="187"/>
      <c r="S18" s="187"/>
      <c r="T18" s="187"/>
      <c r="U18" s="187"/>
      <c r="V18" s="187"/>
      <c r="W18" s="187" t="str">
        <f t="shared" si="1"/>
        <v>เลขบัตรประชาชน</v>
      </c>
      <c r="X18" s="187"/>
      <c r="Y18" s="187"/>
      <c r="Z18" s="187"/>
      <c r="AA18" s="187"/>
      <c r="AB18" s="187"/>
      <c r="AC18" s="187"/>
      <c r="AD18" s="284" t="str">
        <f>IF(AS18="","",VLOOKUP(AS18,Table1[#All],3,0))</f>
        <v>3-1608-00185-75-1</v>
      </c>
      <c r="AE18" s="284"/>
      <c r="AF18" s="284"/>
      <c r="AG18" s="284"/>
      <c r="AH18" s="284"/>
      <c r="AI18" s="284"/>
      <c r="AJ18" s="284"/>
      <c r="AK18" s="284"/>
      <c r="AL18" s="189"/>
      <c r="AM18" s="187"/>
      <c r="AN18" s="187"/>
      <c r="AO18" s="187"/>
      <c r="AP18" s="187"/>
      <c r="AQ18" s="187"/>
      <c r="AS18" s="191" t="s">
        <v>366</v>
      </c>
    </row>
    <row r="19" spans="1:45" hidden="1">
      <c r="A19" s="187"/>
      <c r="B19" s="187"/>
      <c r="C19" s="283" t="str">
        <f>IF(AS19="","ซ่อนช่อง",CONCATENATE("3. ",VLOOKUP(AS19,Table1[#All],2,0)))</f>
        <v>ซ่อนช่อง</v>
      </c>
      <c r="D19" s="283"/>
      <c r="E19" s="283"/>
      <c r="F19" s="283"/>
      <c r="G19" s="283"/>
      <c r="H19" s="283"/>
      <c r="I19" s="283"/>
      <c r="J19" s="283"/>
      <c r="K19" s="283"/>
      <c r="L19" s="283"/>
      <c r="M19" s="283"/>
      <c r="N19" s="283"/>
      <c r="O19" s="188"/>
      <c r="P19" s="187" t="str">
        <f>IF(AS19="","",AS19)</f>
        <v/>
      </c>
      <c r="Q19" s="187"/>
      <c r="R19" s="187"/>
      <c r="S19" s="187"/>
      <c r="T19" s="187"/>
      <c r="U19" s="187"/>
      <c r="V19" s="187"/>
      <c r="W19" s="187" t="str">
        <f>IF(AS19="","","เลขบัตรประชาชน")</f>
        <v/>
      </c>
      <c r="X19" s="187"/>
      <c r="Y19" s="187"/>
      <c r="Z19" s="187"/>
      <c r="AA19" s="187"/>
      <c r="AB19" s="187"/>
      <c r="AC19" s="187"/>
      <c r="AD19" s="284" t="str">
        <f>IF(AS19="","",VLOOKUP(AS19,Table1[#All],3,0))</f>
        <v/>
      </c>
      <c r="AE19" s="284"/>
      <c r="AF19" s="284"/>
      <c r="AG19" s="284"/>
      <c r="AH19" s="284"/>
      <c r="AI19" s="284"/>
      <c r="AJ19" s="284"/>
      <c r="AK19" s="284"/>
      <c r="AL19" s="189"/>
      <c r="AM19" s="187"/>
      <c r="AN19" s="187"/>
      <c r="AO19" s="187"/>
      <c r="AP19" s="187"/>
      <c r="AQ19" s="187"/>
      <c r="AS19" s="191"/>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343</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ของศาลจังหวัดเชียงราย ในคดีหมายเลขคดีดำที่ ผบ.2459/2559 คดีหมายเลขแดงที่ ผบ.5795/2559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e">
        <f>CONCATENATE("1.  ",VLOOKUP(AN21,Table1[#All],2,0))</f>
        <v>#N/A</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e">
        <f>VLOOKUP(AN21,Table1[#All],3,0)</f>
        <v>#N/A</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2025-06-09T03:41:55Z</cp:lastPrinted>
  <dcterms:created xsi:type="dcterms:W3CDTF">2016-06-06T16:13:57Z</dcterms:created>
  <dcterms:modified xsi:type="dcterms:W3CDTF">2025-07-23T07:10:40Z</dcterms:modified>
</cp:coreProperties>
</file>