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6-นางสมพร ซองเงิน\"/>
    </mc:Choice>
  </mc:AlternateContent>
  <xr:revisionPtr revIDLastSave="0" documentId="8_{F788C6E9-DBA0-4378-9F01-18834D4F136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<sst xmlns="http://schemas.openxmlformats.org/spreadsheetml/2006/main" count="703" uniqueCount="368">
  <si>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</si>
  <si>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</si>
  <si>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</si>
  <si>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</si>
  <si>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</si>
  <si>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</si>
  <si>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</si>
  <si>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</si>
  <si>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</si>
  <si>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</si>
  <si>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</si>
  <si>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</si>
  <si>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</si>
  <si>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</si>
  <si>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</si>
  <si>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</si>
  <si>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</si>
  <si>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</si>
  <si>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</si>
  <si>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</si>
  <si>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</si>
  <si>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</si>
  <si>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</si>
  <si>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</si>
  <si>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</si>
  <si>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</si>
  <si>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</si>
  <si>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</si>
  <si>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</si>
  <si>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</si>
  <si>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</si>
  <si>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</si>
  <si>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</si>
  <si>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</si>
  <si>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</si>
  <si>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</si>
  <si>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</si>
  <si>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</si>
  <si>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</si>
  <si>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</si>
  <si>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</si>
  <si>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</si>
  <si>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</si>
  <si>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</si>
  <si>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</si>
  <si>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</si>
  <si>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</si>
  <si>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</si>
  <si>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</si>
  <si>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</si>
  <si>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</si>
  <si>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</si>
  <si>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</si>
  <si>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</si>
  <si>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</si>
  <si>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</si>
  <si>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</si>
  <si>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</si>
  <si>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</si>
  <si>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</si>
  <si>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</si>
  <si>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</si>
  <si>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</si>
  <si>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</si>
  <si>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</si>
  <si>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</si>
  <si>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</si>
  <si>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</si>
  <si>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</si>
  <si>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</si>
  <si>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</si>
  <si>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</si>
  <si>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</si>
  <si>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</si>
  <si>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</si>
  <si>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</si>
  <si>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</si>
  <si>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</si>
  <si>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</si>
  <si>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</si>
  <si>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</si>
  <si>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</si>
  <si>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</si>
  <si>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</si>
  <si>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</si>
  <si>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</si>
  <si>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</si>
  <si>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</si>
  <si>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</si>
  <si>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</si>
  <si>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</si>
  <si>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</si>
  <si>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</si>
  <si>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</si>
  <si>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</si>
  <si>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</si>
  <si>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</si>
  <si>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</si>
  <si>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</si>
  <si>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</si>
  <si>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</si>
  <si>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</si>
  <si>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</si>
  <si>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</si>
  <si>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</si>
  <si>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</si>
  <si>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</si>
  <si>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</si>
  <si>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</si>
  <si>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</si>
  <si>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</si>
  <si>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</si>
  <si>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</si>
  <si>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</si>
  <si>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</si>
  <si>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</si>
  <si>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</si>
  <si>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</si>
  <si>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</si>
  <si>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</si>
  <si>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</si>
  <si>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</si>
  <si>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</si>
  <si>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</si>
  <si>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</si>
  <si>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</si>
  <si>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</si>
  <si>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</si>
  <si>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</si>
  <si>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</si>
  <si>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</si>
  <si>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</si>
  <si>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</si>
  <si>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</si>
  <si>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</si>
  <si>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</si>
  <si>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</si>
  <si>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</si>
  <si>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</si>
  <si>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</si>
  <si>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</si>
  <si>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</si>
  <si>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</si>
  <si>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</si>
  <si>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</si>
  <si>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</si>
  <si>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</si>
  <si>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</si>
  <si>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</si>
  <si>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</si>
  <si>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</si>
  <si>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</si>
  <si>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</si>
  <si>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</si>
  <si>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</si>
  <si>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</si>
  <si>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</si>
  <si>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</si>
  <si>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</si>
  <si>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</si>
  <si>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</si>
  <si>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</si>
  <si>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</si>
  <si>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</si>
  <si>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</si>
  <si>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</si>
  <si>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</si>
  <si>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</si>
  <si>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</si>
  <si>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</si>
  <si>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</si>
  <si>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</si>
  <si>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</si>
  <si>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</si>
  <si>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</si>
  <si>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</si>
  <si>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</si>
  <si>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</si>
  <si>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</si>
  <si>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</si>
  <si>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</si>
  <si>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</si>
  <si>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</si>
  <si>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</si>
  <si>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</si>
  <si>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</si>
  <si>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</si>
  <si>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</si>
  <si>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</si>
  <si>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</si>
  <si>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</si>
  <si>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</si>
  <si>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</si>
  <si>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</si>
  <si>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</si>
  <si>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</si>
  <si>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</si>
  <si>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</si>
  <si>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</si>
  <si>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</si>
  <si>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</si>
  <si>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</si>
  <si>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</si>
  <si>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</si>
  <si>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</si>
  <si>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</si>
  <si>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</si>
  <si>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</si>
  <si>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</si>
  <si>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</si>
  <si>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</si>
  <si>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</si>
  <si>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</si>
  <si>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</si>
  <si>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</si>
  <si>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</si>
  <si>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</si>
  <si>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</si>
  <si>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</si>
  <si>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</si>
  <si>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</si>
  <si>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</si>
  <si>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</si>
  <si>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</si>
  <si>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</si>
  <si>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</si>
  <si>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</si>
  <si>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</si>
  <si>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</si>
  <si>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</si>
  <si>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</si>
  <si>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</si>
  <si>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</si>
  <si>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</si>
  <si>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</si>
  <si>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</si>
  <si>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</si>
  <si>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</si>
  <si>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</si>
  <si>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</si>
  <si>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</si>
  <si>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</si>
  <si>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</si>
  <si>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</si>
  <si>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</si>
  <si>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</si>
  <si>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</si>
  <si>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</si>
  <si>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</si>
  <si>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</si>
  <si>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</si>
  <si>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</si>
  <si>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</si>
  <si>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</si>
  <si>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</si>
  <si>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</si>
  <si>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</si>
  <si>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</si>
  <si>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</si>
  <si>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</si>
  <si>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</si>
  <si>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</si>
  <si>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</si>
  <si>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</si>
  <si>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</si>
  <si>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</si>
  <si>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</si>
  <si>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</si>
  <si>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</si>
  <si>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</si>
  <si>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</si>
  <si>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</si>
  <si>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</si>
  <si>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</si>
  <si>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</si>
  <si>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</si>
  <si>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</si>
  <si>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</si>
  <si>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</si>
  <si>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</si>
  <si>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</si>
  <si>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</si>
  <si>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</si>
  <si>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</si>
  <si>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</si>
  <si>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</si>
  <si>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</si>
  <si>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</si>
  <si>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</si>
  <si>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</si>
  <si>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</si>
  <si>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</si>
  <si>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</si>
  <si>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</si>
  <si>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</si>
  <si>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</si>
  <si>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</si>
  <si>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</si>
  <si>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</si>
  <si>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</si>
  <si>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</si>
  <si>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</si>
  <si>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</si>
  <si>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</si>
  <si>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</si>
  <si>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</si>
  <si>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</si>
  <si>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</si>
  <si>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</si>
  <si>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</si>
  <si>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</si>
  <si>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</si>
  <si>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</si>
  <si>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</si>
  <si>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</si>
  <si>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</si>
  <si>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</si>
  <si>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</si>
  <si>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</si>
  <si>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</si>
  <si>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</si>
  <si>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</si>
  <si>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</si>
  <si>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</si>
  <si>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</si>
  <si>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</si>
  <si>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</si>
  <si>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</si>
  <si>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</si>
  <si>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</si>
  <si>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</si>
  <si>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</si>
  <si>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</si>
  <si>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</si>
  <si>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</si>
  <si>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</si>
  <si>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</si>
  <si>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</si>
  <si>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</si>
  <si>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</si>
  <si>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</si>
  <si>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</si>
  <si>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</si>
  <si>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</si>
  <si>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</si>
  <si>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</si>
  <si>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</si>
  <si>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</si>
  <si>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</si>
  <si>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</si>
  <si>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</si>
  <si>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</si>
  <si>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</si>
  <si>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</si>
  <si>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</si>
  <si>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</si>
  <si>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</si>
  <si>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</si>
  <si>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</si>
  <si>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</si>
  <si>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</si>
  <si>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</si>
  <si>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สาขาดอยสะเก็ด</t>
  </si>
  <si>
    <t>3-5511-00040-41-2</t>
  </si>
  <si>
    <t>นายประธาน ซองเงิน</t>
  </si>
  <si>
    <t>3-5006-00637-99-9</t>
  </si>
  <si>
    <t>2906(68) - รายงานผลสืบทรัพย์ ราย นางสมพร ซองเงิน สาขาแม่โจ้ (สืบรอบที่ 1) - ไม่พบทรัพย์</t>
  </si>
  <si>
    <t>นางสมพร ซองเงินหรือมิระพงษ์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</si>
</sst>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12" sqref="B12"/>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2906</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นางสมพร ซองเงิน</v>
      </c>
      <c r="C2" s="175" t="s">
        <v>73</v>
      </c>
      <c r="D2" s="145" t="str">
        <f t="array" ref="D2">_xlfn.IFS(I1&lt;850,VLOOKUP(I1,[1]บังคับคดี!$B:$ZZ,10,0),AND(I1&gt;=850,I1&lt;1435),VLOOKUP(I1,'[1]บังคับคดีใหม่ ปี2563-2564'!$B:$ZZ,11,0),I1&gt;=1435,VLOOKUP(I1,'[1]สืบทรัพย์ ปี 2564-25666'!$B:$ZZ,11,0))</f>
        <v>แม่โจ้</v>
      </c>
      <c r="E2" s="153" t="s">
        <v>254</v>
      </c>
      <c r="F2" s="145">
        <v>1</v>
      </c>
      <c r="I2" s="251"/>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800028436262</v>
      </c>
      <c r="C4" s="176" t="s">
        <v>262</v>
      </c>
      <c r="D4" s="213">
        <v>240738</v>
      </c>
      <c r="E4" s="216" t="s">
        <v>335</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ผบ2279/2558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ผบ348/2559</v>
      </c>
      <c r="I5" s="157" t="s">
        <v>255</v>
      </c>
      <c r="J5" s="157"/>
      <c r="K5" s="157"/>
      <c r="L5" s="157"/>
      <c r="M5" s="157"/>
    </row>
    <row r="6" spans="1:25">
      <c r="A6" s="153" t="s">
        <v>336</v>
      </c>
      <c r="B6" s="171">
        <v>64920.800000000003</v>
      </c>
      <c r="C6" s="219" t="s">
        <v>344</v>
      </c>
      <c r="D6" s="148">
        <v>244144</v>
      </c>
    </row>
    <row r="7" spans="1:25">
      <c r="A7" s="153"/>
      <c r="B7" s="184"/>
      <c r="D7" s="185"/>
    </row>
    <row r="8" spans="1:25">
      <c r="A8" s="153" t="s">
        <v>275</v>
      </c>
      <c r="B8" s="145" t="s">
        <v>360</v>
      </c>
      <c r="C8" s="175" t="s">
        <v>313</v>
      </c>
      <c r="D8" s="145">
        <v>28</v>
      </c>
      <c r="E8" s="175" t="s">
        <v>276</v>
      </c>
      <c r="F8" s="186" t="s">
        <v>361</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345</v>
      </c>
      <c r="C11" s="177" t="s">
        <v>230</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367</v>
      </c>
      <c r="C12" s="197" t="s">
        <v>363</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364</v>
      </c>
      <c r="C14" s="197" t="s">
        <v>365</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c r="S16" s="158"/>
      <c r="T16" s="169"/>
      <c r="U16" s="152"/>
      <c r="W16" s="166" t="s">
        <v>337</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338</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2906 - รายงานผลสืบทรัพย์ ราย นางสมพร ซองเงิน สาขาแม่โจ้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นางสมพร ซองเงิน</v>
      </c>
      <c r="F4" s="259"/>
      <c r="G4" s="259"/>
      <c r="H4" s="259"/>
      <c r="I4" s="259"/>
      <c r="J4" s="259"/>
      <c r="K4" s="259"/>
      <c r="L4" s="259"/>
      <c r="M4" s="259"/>
      <c r="N4" s="259"/>
      <c r="O4" s="259"/>
      <c r="P4" s="259"/>
      <c r="Q4" s="259"/>
      <c r="R4" s="259"/>
      <c r="S4" s="259"/>
      <c r="T4" s="259"/>
      <c r="U4" s="258" t="s">
        <v>73</v>
      </c>
      <c r="V4" s="258"/>
      <c r="W4" s="259" t="str">
        <f>Sheet1!D2</f>
        <v>แม่โจ้</v>
      </c>
      <c r="X4" s="259"/>
      <c r="Y4" s="259"/>
      <c r="Z4" s="259"/>
      <c r="AA4" s="259"/>
      <c r="AB4" s="259"/>
      <c r="AC4" s="259"/>
      <c r="AD4" s="259"/>
      <c r="AE4" s="259"/>
      <c r="AF4" s="259"/>
      <c r="AG4" s="259"/>
      <c r="AH4" s="259"/>
      <c r="AI4" s="259"/>
      <c r="AJ4" s="259"/>
      <c r="AK4" s="138"/>
      <c r="AL4" s="180" t="s">
        <v>259</v>
      </c>
      <c r="AM4" s="179" t="s">
        <v>366</v>
      </c>
      <c r="AO4" s="161" t="s">
        <v>239</v>
      </c>
      <c r="AP4" s="138"/>
      <c r="AQ4" s="138"/>
    </row>
    <row r="5" spans="1:43">
      <c r="A5" s="19" t="s">
        <v>206</v>
      </c>
      <c r="B5" s="137"/>
      <c r="D5" s="260">
        <f>Sheet1!B3</f>
        <v>0</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2906(68) - รายงานผลสืบทรัพย์ ราย นางสมพร ซองเงิน สาขาแม่โจ้ (สืบรอบที่ 1) - ไม่พบทรัพย์</v>
      </c>
      <c r="AM5" s="138"/>
      <c r="AO5" s="162" t="s">
        <v>256</v>
      </c>
      <c r="AP5" s="138"/>
      <c r="AQ5" s="138"/>
    </row>
    <row r="6" spans="1:43">
      <c r="A6" s="19" t="s">
        <v>207</v>
      </c>
      <c r="B6" s="137"/>
      <c r="F6" s="264">
        <f>Sheet1!B4</f>
        <v>800028436262</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248</v>
      </c>
      <c r="AP6" s="138"/>
      <c r="AQ6" s="138"/>
    </row>
    <row r="7" spans="1:43">
      <c r="A7" s="19" t="s">
        <v>63</v>
      </c>
      <c r="B7" s="137"/>
      <c r="C7" s="260" t="str">
        <f>Sheet1!B5</f>
        <v>จังหวัดเชียงใหม่</v>
      </c>
      <c r="D7" s="260"/>
      <c r="E7" s="260"/>
      <c r="F7" s="260"/>
      <c r="G7" s="260"/>
      <c r="H7" s="260"/>
      <c r="I7" s="260"/>
      <c r="J7" s="260"/>
      <c r="K7" s="278" t="s">
        <v>209</v>
      </c>
      <c r="L7" s="278"/>
      <c r="M7" s="278"/>
      <c r="N7" s="278"/>
      <c r="O7" s="278"/>
      <c r="P7" s="278"/>
      <c r="Q7" s="261" t="str">
        <f>Sheet1!D5</f>
        <v>ผบ2279/2558</v>
      </c>
      <c r="R7" s="261"/>
      <c r="S7" s="261"/>
      <c r="T7" s="261"/>
      <c r="U7" s="261"/>
      <c r="V7" s="261"/>
      <c r="W7" s="261"/>
      <c r="X7" s="277" t="s">
        <v>210</v>
      </c>
      <c r="Y7" s="277"/>
      <c r="Z7" s="277"/>
      <c r="AA7" s="277"/>
      <c r="AB7" s="277"/>
      <c r="AC7" s="277"/>
      <c r="AD7" s="261" t="str">
        <f>Sheet1!F5</f>
        <v>ผบ348/2559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นางสมพร ซองเงินหรือมิระพงษ์</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นายประธาน ซองเงิน</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f>Sheet1!B16</f>
        <v>0</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S40" sqref="AS4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334</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343</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สาขาดอยสะเก็ด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362</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ผบ2279/2558 ในคดีหมายเลขแดงที่  ผบ348/2559 ลว.11 กุมภาพันธ์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15</v>
      </c>
      <c r="AV16" s="209" t="s">
        <v>333</v>
      </c>
    </row>
    <row r="17" spans="1:45">
      <c r="A17" s="182"/>
      <c r="B17" s="182"/>
      <c r="C17" s="262" t="str">
        <f>IF(AS17="","ซ่อนช่อง",CONCATENATE("1. ",VLOOKUP(AS17,Table1[#All],2,0)))</f>
        <v>1. นางสมพร ซองเงินหรือมิระพงษ์</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3-5511-00040-41-2</v>
      </c>
      <c r="AE17" s="287"/>
      <c r="AF17" s="287"/>
      <c r="AG17" s="287"/>
      <c r="AH17" s="287"/>
      <c r="AI17" s="287"/>
      <c r="AJ17" s="287"/>
      <c r="AK17" s="287"/>
      <c r="AL17" s="195"/>
      <c r="AM17" s="182"/>
      <c r="AN17" s="182"/>
      <c r="AO17" s="182"/>
      <c r="AP17" s="182"/>
      <c r="AQ17" s="182"/>
      <c r="AS17" s="191" t="s">
        <v>211</v>
      </c>
    </row>
    <row r="18" spans="1:45" hidden="1">
      <c r="A18" s="187"/>
      <c r="B18" s="187"/>
      <c r="C18" s="283" t="str">
        <f>IF(AS18="","ซ่อนช่อง",CONCATENATE("2. ",VLOOKUP(AS18,Table1[#All],2,0)))</f>
        <v>ซ่อนช่อง</v>
      </c>
      <c r="D18" s="283"/>
      <c r="E18" s="283"/>
      <c r="F18" s="283"/>
      <c r="G18" s="283"/>
      <c r="H18" s="283"/>
      <c r="I18" s="283"/>
      <c r="J18" s="283"/>
      <c r="K18" s="283"/>
      <c r="L18" s="283"/>
      <c r="M18" s="283"/>
      <c r="N18" s="283"/>
      <c r="O18" s="188"/>
      <c r="P18" s="187" t="str">
        <f t="shared" si="0"/>
        <v/>
      </c>
      <c r="Q18" s="187"/>
      <c r="R18" s="187"/>
      <c r="S18" s="187"/>
      <c r="T18" s="187"/>
      <c r="U18" s="187"/>
      <c r="V18" s="187"/>
      <c r="W18" s="187" t="str">
        <f t="shared" si="1"/>
        <v/>
      </c>
      <c r="X18" s="187"/>
      <c r="Y18" s="187"/>
      <c r="Z18" s="187"/>
      <c r="AA18" s="187"/>
      <c r="AB18" s="187"/>
      <c r="AC18" s="187"/>
      <c r="AD18" s="284" t="str">
        <f>IF(AS18="","",VLOOKUP(AS18,Table1[#All],3,0))</f>
        <v/>
      </c>
      <c r="AE18" s="284"/>
      <c r="AF18" s="284"/>
      <c r="AG18" s="284"/>
      <c r="AH18" s="284"/>
      <c r="AI18" s="284"/>
      <c r="AJ18" s="284"/>
      <c r="AK18" s="284"/>
      <c r="AL18" s="189"/>
      <c r="AM18" s="187"/>
      <c r="AN18" s="187"/>
      <c r="AO18" s="187"/>
      <c r="AP18" s="187"/>
      <c r="AQ18" s="187"/>
      <c r="AS18" s="191"/>
    </row>
    <row r="19" spans="1:45" hidden="1">
      <c r="A19" s="187"/>
      <c r="B19" s="187"/>
      <c r="C19" s="283" t="str">
        <f>IF(AS19="","ซ่อนช่อง",CONCATENATE("3. ",VLOOKUP(AS19,Table1[#All],2,0)))</f>
        <v>ซ่อนช่อง</v>
      </c>
      <c r="D19" s="283"/>
      <c r="E19" s="283"/>
      <c r="F19" s="283"/>
      <c r="G19" s="283"/>
      <c r="H19" s="283"/>
      <c r="I19" s="283"/>
      <c r="J19" s="283"/>
      <c r="K19" s="283"/>
      <c r="L19" s="283"/>
      <c r="M19" s="283"/>
      <c r="N19" s="283"/>
      <c r="O19" s="188"/>
      <c r="P19" s="187" t="str">
        <f>IF(AS19="","",AS19)</f>
        <v/>
      </c>
      <c r="Q19" s="187"/>
      <c r="R19" s="187"/>
      <c r="S19" s="187"/>
      <c r="T19" s="187"/>
      <c r="U19" s="187"/>
      <c r="V19" s="187"/>
      <c r="W19" s="187" t="str">
        <f>IF(AS19="","","เลขบัตรประชาชน")</f>
        <v/>
      </c>
      <c r="X19" s="187"/>
      <c r="Y19" s="187"/>
      <c r="Z19" s="187"/>
      <c r="AA19" s="187"/>
      <c r="AB19" s="187"/>
      <c r="AC19" s="187"/>
      <c r="AD19" s="284" t="str">
        <f>IF(AS19="","",VLOOKUP(AS19,Table1[#All],3,0))</f>
        <v/>
      </c>
      <c r="AE19" s="284"/>
      <c r="AF19" s="284"/>
      <c r="AG19" s="284"/>
      <c r="AH19" s="284"/>
      <c r="AI19" s="284"/>
      <c r="AJ19" s="284"/>
      <c r="AK19" s="284"/>
      <c r="AL19" s="189"/>
      <c r="AM19" s="187"/>
      <c r="AN19" s="187"/>
      <c r="AO19" s="187"/>
      <c r="AP19" s="187"/>
      <c r="AQ19" s="187"/>
      <c r="AS19" s="191"/>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343</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ผบ2279/2558 คดีหมายเลขแดงที่ ผบ348/2559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นางสมพร ซองเงินหรือมิระพงษ์</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3-5511-00040-41-2</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2025-07-23T07:56:33Z</cp:lastPrinted>
  <dcterms:created xsi:type="dcterms:W3CDTF">2016-06-06T16:13:57Z</dcterms:created>
  <dcterms:modified xsi:type="dcterms:W3CDTF">2025-07-23T07:57:11Z</dcterms:modified>
</cp:coreProperties>
</file>