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1-นางอำพันธ์ เขียวเคียวลือ\"/>
    </mc:Choice>
  </mc:AlternateContent>
  <xr:revisionPtr revIDLastSave="0" documentId="13_ncr:1_{C5FE5773-2779-4F96-81E0-2138FBD846C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<sst xmlns="http://schemas.openxmlformats.org/spreadsheetml/2006/main" count="719" uniqueCount="379">
  <si>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</si>
  <si>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</si>
  <si>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</si>
  <si>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</si>
  <si>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</si>
  <si>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</si>
  <si>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</si>
  <si>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</si>
  <si>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</si>
  <si>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</si>
  <si>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</si>
  <si>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</si>
  <si>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</si>
  <si>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</si>
  <si>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</si>
  <si>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</si>
  <si>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</si>
  <si>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</si>
  <si>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</si>
  <si>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</si>
  <si>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</si>
  <si>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</si>
  <si>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</si>
  <si>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</si>
  <si>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</si>
  <si>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</si>
  <si>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</si>
  <si>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</si>
  <si>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</si>
  <si>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</si>
  <si>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</si>
  <si>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</si>
  <si>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</si>
  <si>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</si>
  <si>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</si>
  <si>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</si>
  <si>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</si>
  <si>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</si>
  <si>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</si>
  <si>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</si>
  <si>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</si>
  <si>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</si>
  <si>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</si>
  <si>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</si>
  <si>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</si>
  <si>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</si>
  <si>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</si>
  <si>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</si>
  <si>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</si>
  <si>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</si>
  <si>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</si>
  <si>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</si>
  <si>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</si>
  <si>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</si>
  <si>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</si>
  <si>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</si>
  <si>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</si>
  <si>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</si>
  <si>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</si>
  <si>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</si>
  <si>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</si>
  <si>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</si>
  <si>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</si>
  <si>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</si>
  <si>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</si>
  <si>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</si>
  <si>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</si>
  <si>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</si>
  <si>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</si>
  <si>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</si>
  <si>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</si>
  <si>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</si>
  <si>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</si>
  <si>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</si>
  <si>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</si>
  <si>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</si>
  <si>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</si>
  <si>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</si>
  <si>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</si>
  <si>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</si>
  <si>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</si>
  <si>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</si>
  <si>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</si>
  <si>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</si>
  <si>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</si>
  <si>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</si>
  <si>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</si>
  <si>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</si>
  <si>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</si>
  <si>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</si>
  <si>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</si>
  <si>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</si>
  <si>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</si>
  <si>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</si>
  <si>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</si>
  <si>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</si>
  <si>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</si>
  <si>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</si>
  <si>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</si>
  <si>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</si>
  <si>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</si>
  <si>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</si>
  <si>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</si>
  <si>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</si>
  <si>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</si>
  <si>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</si>
  <si>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</si>
  <si>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</si>
  <si>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</si>
  <si>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</si>
  <si>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</si>
  <si>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</si>
  <si>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</si>
  <si>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</si>
  <si>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</si>
  <si>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</si>
  <si>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</si>
  <si>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</si>
  <si>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</si>
  <si>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</si>
  <si>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</si>
  <si>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</si>
  <si>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</si>
  <si>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</si>
  <si>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</si>
  <si>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</si>
  <si>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</si>
  <si>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</si>
  <si>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</si>
  <si>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</si>
  <si>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</si>
  <si>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</si>
  <si>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</si>
  <si>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</si>
  <si>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</si>
  <si>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</si>
  <si>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</si>
  <si>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</si>
  <si>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</si>
  <si>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</si>
  <si>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</si>
  <si>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</si>
  <si>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</si>
  <si>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</si>
  <si>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</si>
  <si>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</si>
  <si>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</si>
  <si>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</si>
  <si>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</si>
  <si>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</si>
  <si>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</si>
  <si>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</si>
  <si>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</si>
  <si>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</si>
  <si>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</si>
  <si>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</si>
  <si>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</si>
  <si>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</si>
  <si>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</si>
  <si>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</si>
  <si>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</si>
  <si>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</si>
  <si>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</si>
  <si>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</si>
  <si>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</si>
  <si>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</si>
  <si>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</si>
  <si>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</si>
  <si>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</si>
  <si>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</si>
  <si>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</si>
  <si>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</si>
  <si>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</si>
  <si>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</si>
  <si>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</si>
  <si>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</si>
  <si>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</si>
  <si>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</si>
  <si>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</si>
  <si>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</si>
  <si>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</si>
  <si>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</si>
  <si>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</si>
  <si>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</si>
  <si>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</si>
  <si>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</si>
  <si>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</si>
  <si>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</si>
  <si>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</si>
  <si>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</si>
  <si>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</si>
  <si>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</si>
  <si>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</si>
  <si>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</si>
  <si>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</si>
  <si>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</si>
  <si>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</si>
  <si>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</si>
  <si>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</si>
  <si>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</si>
  <si>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</si>
  <si>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</si>
  <si>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</si>
  <si>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</si>
  <si>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</si>
  <si>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</si>
  <si>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</si>
  <si>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</si>
  <si>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</si>
  <si>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</si>
  <si>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</si>
  <si>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</si>
  <si>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</si>
  <si>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</si>
  <si>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</si>
  <si>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</si>
  <si>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</si>
  <si>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</si>
  <si>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</si>
  <si>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</si>
  <si>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</si>
  <si>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</si>
  <si>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</si>
  <si>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</si>
  <si>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</si>
  <si>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</si>
  <si>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</si>
  <si>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</si>
  <si>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</si>
  <si>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</si>
  <si>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</si>
  <si>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</si>
  <si>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</si>
  <si>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</si>
  <si>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</si>
  <si>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</si>
  <si>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</si>
  <si>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</si>
  <si>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</si>
  <si>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</si>
  <si>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</si>
  <si>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</si>
  <si>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</si>
  <si>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</si>
  <si>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</si>
  <si>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</si>
  <si>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</si>
  <si>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</si>
  <si>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</si>
  <si>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</si>
  <si>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</si>
  <si>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</si>
  <si>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</si>
  <si>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</si>
  <si>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</si>
  <si>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</si>
  <si>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</si>
  <si>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</si>
  <si>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</si>
  <si>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</si>
  <si>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</si>
  <si>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</si>
  <si>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</si>
  <si>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</si>
  <si>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</si>
  <si>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</si>
  <si>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</si>
  <si>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</si>
  <si>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</si>
  <si>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</si>
  <si>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</si>
  <si>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</si>
  <si>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</si>
  <si>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</si>
  <si>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</si>
  <si>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</si>
  <si>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</si>
  <si>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</si>
  <si>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</si>
  <si>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</si>
  <si>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</si>
  <si>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</si>
  <si>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</si>
  <si>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</si>
  <si>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</si>
  <si>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</si>
  <si>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</si>
  <si>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</si>
  <si>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</si>
  <si>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</si>
  <si>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</si>
  <si>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</si>
  <si>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</si>
  <si>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</si>
  <si>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</si>
  <si>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</si>
  <si>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</si>
  <si>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</si>
  <si>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</si>
  <si>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</si>
  <si>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</si>
  <si>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</si>
  <si>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</si>
  <si>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</si>
  <si>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</si>
  <si>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</si>
  <si>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</si>
  <si>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</si>
  <si>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</si>
  <si>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</si>
  <si>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</si>
  <si>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</si>
  <si>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</si>
  <si>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</si>
  <si>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</si>
  <si>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</si>
  <si>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</si>
  <si>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</si>
  <si>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</si>
  <si>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</si>
  <si>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</si>
  <si>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</si>
  <si>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</si>
  <si>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</si>
  <si>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</si>
  <si>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</si>
  <si>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</si>
  <si>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</si>
  <si>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</si>
  <si>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</si>
  <si>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</si>
  <si>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</si>
  <si>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</si>
  <si>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</si>
  <si>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</si>
  <si>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</si>
  <si>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</si>
  <si>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</si>
  <si>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</si>
  <si>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</si>
  <si>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</si>
  <si>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</si>
  <si>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</si>
  <si>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</si>
  <si>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</si>
  <si>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</si>
  <si>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</si>
  <si>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</si>
  <si>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</si>
  <si>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</si>
  <si>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</si>
  <si>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</si>
  <si>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</si>
  <si>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</si>
  <si>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</si>
  <si>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</si>
  <si>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</si>
  <si>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</si>
  <si>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</si>
  <si>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</si>
  <si>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</si>
  <si>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</si>
  <si>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</si>
  <si>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จังหวัดเชียงใหม่</t>
  </si>
  <si>
    <t>2910(68) - รายงานผลสืบทรัพย์ ราย นายอาทิตย์ โกมล สาขาแม่โจ้ (สืบรอบที่ 1) - ไม่พบทรัพย์</t>
  </si>
  <si>
    <t>นางสาวพัตติญา วรรณา</t>
  </si>
  <si>
    <t>นางพิพัฒน์ สุรินรังษี</t>
  </si>
  <si>
    <t>นายพิเชษฐ์ ศรุวรรณ์</t>
  </si>
  <si>
    <t>3-5009-00820-88-8</t>
  </si>
  <si>
    <t>3-5009-00813-62-8</t>
  </si>
  <si>
    <t>นายบูรณ์ เขียวเดียวลือ</t>
  </si>
  <si>
    <t>นางอำพันธ์ เขียวเดียวลือ</t>
  </si>
  <si>
    <t>1-5007-00114-45-2</t>
  </si>
  <si>
    <t>3-5009-00818-40-9</t>
  </si>
  <si>
    <t>3-5004-00109-57-3</t>
  </si>
  <si>
    <t>นายนิกร สุรินรังษี</t>
  </si>
  <si>
    <t>3-5009-00818-17-4</t>
  </si>
  <si>
    <t>3-5010-00055-93-1</t>
  </si>
  <si>
    <t>นางสาวพิมพ์มาดา ตุ่นแก้ว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</si>
</sst>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8" workbookViewId="0">
      <selection activeCell="B19" sqref="B19"/>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2911</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นางอำพันธ์ เขียวเคียวลือ</v>
      </c>
      <c r="C2" s="175" t="s">
        <v>73</v>
      </c>
      <c r="D2" s="145" t="str">
        <f t="array" ref="D2">_xlfn.IFS(I1&lt;850,VLOOKUP(I1,[1]บังคับคดี!$B:$ZZ,10,0),AND(I1&gt;=850,I1&lt;1435),VLOOKUP(I1,'[1]บังคับคดีใหม่ ปี2563-2564'!$B:$ZZ,11,0),I1&gt;=1435,VLOOKUP(I1,'[1]สืบทรัพย์ ปี 2564-25666'!$B:$ZZ,11,0))</f>
        <v>ฝาง</v>
      </c>
      <c r="E2" s="153" t="s">
        <v>255</v>
      </c>
      <c r="F2" s="145">
        <v>1</v>
      </c>
      <c r="I2" s="251"/>
      <c r="J2" s="233"/>
      <c r="K2" s="233"/>
      <c r="L2" s="233"/>
      <c r="M2" s="233"/>
    </row>
    <row r="3" spans="1:25" ht="34.799999999999997">
      <c r="A3" s="143" t="s">
        <v>251</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800039121564</v>
      </c>
      <c r="C4" s="176" t="s">
        <v>263</v>
      </c>
      <c r="D4" s="213">
        <v>240724</v>
      </c>
      <c r="E4" s="216" t="s">
        <v>335</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ผบ37/2559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ผบ121/2559</v>
      </c>
      <c r="I5" s="157" t="s">
        <v>256</v>
      </c>
      <c r="J5" s="157"/>
      <c r="K5" s="157"/>
      <c r="L5" s="157"/>
      <c r="M5" s="157"/>
    </row>
    <row r="6" spans="1:25">
      <c r="A6" s="153" t="s">
        <v>336</v>
      </c>
      <c r="B6" s="171">
        <v>33534.9</v>
      </c>
      <c r="C6" s="219" t="s">
        <v>344</v>
      </c>
      <c r="D6" s="148">
        <v>244144</v>
      </c>
    </row>
    <row r="7" spans="1:25">
      <c r="A7" s="153"/>
      <c r="B7" s="184"/>
      <c r="D7" s="185"/>
    </row>
    <row r="8" spans="1:25">
      <c r="A8" s="153" t="s">
        <v>276</v>
      </c>
      <c r="B8" s="145" t="s">
        <v>360</v>
      </c>
      <c r="C8" s="175" t="s">
        <v>314</v>
      </c>
      <c r="D8" s="145">
        <v>28</v>
      </c>
      <c r="E8" s="175" t="s">
        <v>277</v>
      </c>
      <c r="F8" s="186" t="s">
        <v>361</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345</v>
      </c>
      <c r="C11" s="177" t="s">
        <v>231</v>
      </c>
      <c r="D11" s="177" t="s">
        <v>355</v>
      </c>
      <c r="E11" s="177" t="s">
        <v>357</v>
      </c>
      <c r="F11" s="224" t="s">
        <v>349</v>
      </c>
      <c r="G11" s="177" t="s">
        <v>356</v>
      </c>
      <c r="H11" s="177" t="s">
        <v>350</v>
      </c>
      <c r="I11" s="177" t="s">
        <v>351</v>
      </c>
      <c r="J11" s="177" t="s">
        <v>347</v>
      </c>
      <c r="K11" s="177" t="s">
        <v>352</v>
      </c>
      <c r="L11" s="177" t="s">
        <v>358</v>
      </c>
      <c r="M11" s="177" t="s">
        <v>359</v>
      </c>
      <c r="N11" s="177" t="s">
        <v>346</v>
      </c>
      <c r="O11" s="177" t="s">
        <v>353</v>
      </c>
      <c r="P11" s="177" t="s">
        <v>348</v>
      </c>
      <c r="Q11" s="177" t="s">
        <v>354</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371</v>
      </c>
      <c r="C12" s="197" t="s">
        <v>368</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370</v>
      </c>
      <c r="C13" s="197" t="s">
        <v>369</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365</v>
      </c>
      <c r="C14" s="197" t="s">
        <v>372</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c r="C15" s="197"/>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t="s">
        <v>366</v>
      </c>
      <c r="C16" s="197" t="s">
        <v>374</v>
      </c>
      <c r="D16" s="232"/>
      <c r="E16" s="197"/>
      <c r="F16" s="232"/>
      <c r="G16" s="197"/>
      <c r="H16" s="232"/>
      <c r="I16" s="197"/>
      <c r="J16" s="232"/>
      <c r="K16" s="197"/>
      <c r="L16" s="232"/>
      <c r="M16" s="197"/>
      <c r="N16" s="232"/>
      <c r="O16" s="197"/>
      <c r="P16" s="232"/>
      <c r="Q16" s="197"/>
      <c r="R16" s="152"/>
      <c r="S16" s="158"/>
      <c r="T16" s="169"/>
      <c r="U16" s="152"/>
      <c r="W16" s="166" t="s">
        <v>337</v>
      </c>
      <c r="X16" s="166"/>
      <c r="Y16" s="166"/>
    </row>
    <row r="17" spans="1:26" s="151" customFormat="1">
      <c r="A17" s="165" t="s">
        <v>216</v>
      </c>
      <c r="B17" s="158" t="s">
        <v>375</v>
      </c>
      <c r="C17" s="197" t="s">
        <v>373</v>
      </c>
      <c r="D17" s="232"/>
      <c r="E17" s="197"/>
      <c r="F17" s="232"/>
      <c r="G17" s="197"/>
      <c r="H17" s="232"/>
      <c r="I17" s="197"/>
      <c r="J17" s="232"/>
      <c r="K17" s="197"/>
      <c r="L17" s="232"/>
      <c r="M17" s="197"/>
      <c r="N17" s="232"/>
      <c r="O17" s="197"/>
      <c r="P17" s="232"/>
      <c r="Q17" s="197"/>
      <c r="R17" s="152"/>
      <c r="S17" s="158"/>
      <c r="T17" s="169"/>
      <c r="U17" s="152"/>
      <c r="W17" s="166" t="s">
        <v>338</v>
      </c>
      <c r="X17" s="166"/>
      <c r="Y17" s="166"/>
    </row>
    <row r="18" spans="1:26" s="151" customFormat="1" ht="21.75" customHeight="1">
      <c r="A18" s="165" t="s">
        <v>217</v>
      </c>
      <c r="B18" s="158" t="s">
        <v>367</v>
      </c>
      <c r="C18" s="197" t="s">
        <v>376</v>
      </c>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ไม่พบ</v>
      </c>
      <c r="S18" s="158"/>
      <c r="T18" s="169"/>
      <c r="U18" s="152"/>
      <c r="W18" s="166" t="s">
        <v>339</v>
      </c>
      <c r="X18" s="159"/>
      <c r="Y18" s="159"/>
    </row>
    <row r="19" spans="1:26" s="151" customFormat="1" ht="21.75" customHeight="1">
      <c r="A19" s="165" t="s">
        <v>220</v>
      </c>
      <c r="B19" s="158" t="s">
        <v>378</v>
      </c>
      <c r="C19" s="197" t="s">
        <v>377</v>
      </c>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ไม่พบ</v>
      </c>
      <c r="S19" s="158"/>
      <c r="T19" s="169"/>
      <c r="U19" s="152"/>
      <c r="W19" s="218" t="s">
        <v>340</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2911 - รายงานผลสืบทรัพย์ ราย นางอำพันธ์ เขียวเคียวลือ สาขาฝาง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5" sqref="AL5"/>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9" t="str">
        <f>Sheet1!B2</f>
        <v>นางอำพันธ์ เขียวเคียวลือ</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260</v>
      </c>
      <c r="AM4" s="179" t="s">
        <v>364</v>
      </c>
      <c r="AO4" s="161" t="s">
        <v>240</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2911(68) - รายงานผลสืบทรัพย์ ราย นางอำพันธ์ เขียวเคียวลือ สาขาฝาง (สืบรอบที่ 1) - ไม่พบทรัพย์</v>
      </c>
      <c r="AM5" s="138"/>
      <c r="AO5" s="162" t="s">
        <v>257</v>
      </c>
      <c r="AP5" s="138"/>
      <c r="AQ5" s="138"/>
    </row>
    <row r="6" spans="1:43">
      <c r="A6" s="19" t="s">
        <v>207</v>
      </c>
      <c r="B6" s="137"/>
      <c r="F6" s="264">
        <f>Sheet1!B4</f>
        <v>800039121564</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341</v>
      </c>
      <c r="AO6" s="162" t="s">
        <v>249</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ผบ37/2559</v>
      </c>
      <c r="R7" s="261"/>
      <c r="S7" s="261"/>
      <c r="T7" s="261"/>
      <c r="U7" s="261"/>
      <c r="V7" s="261"/>
      <c r="W7" s="261"/>
      <c r="X7" s="277" t="s">
        <v>210</v>
      </c>
      <c r="Y7" s="277"/>
      <c r="Z7" s="277"/>
      <c r="AA7" s="277"/>
      <c r="AB7" s="277"/>
      <c r="AC7" s="277"/>
      <c r="AD7" s="261" t="str">
        <f>Sheet1!F5</f>
        <v>ผบ121/2559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นางอำพันธ์ เขียวเดียวลือ</v>
      </c>
      <c r="G9" s="262"/>
      <c r="H9" s="262"/>
      <c r="I9" s="262"/>
      <c r="J9" s="262"/>
      <c r="K9" s="262"/>
      <c r="L9" s="262"/>
      <c r="M9" s="262"/>
      <c r="N9" s="262"/>
      <c r="O9" s="262"/>
      <c r="P9" s="262"/>
      <c r="Q9" s="262"/>
      <c r="R9" s="262"/>
      <c r="S9" s="2" t="str">
        <f>Sheet1!A13</f>
        <v>คู่สมรสจำเลยที่ 1</v>
      </c>
      <c r="Y9" s="263" t="str">
        <f>Sheet1!B13</f>
        <v>นายบูรณ์ เขียวเดียวลือ</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นางสาวพัตติญา วรรณา</v>
      </c>
      <c r="G10" s="262"/>
      <c r="H10" s="262"/>
      <c r="I10" s="262"/>
      <c r="J10" s="262"/>
      <c r="K10" s="262"/>
      <c r="L10" s="262"/>
      <c r="M10" s="262"/>
      <c r="N10" s="262"/>
      <c r="O10" s="262"/>
      <c r="P10" s="262"/>
      <c r="Q10" s="262"/>
      <c r="R10" s="262"/>
      <c r="S10" s="2" t="s">
        <v>215</v>
      </c>
      <c r="Y10" s="263">
        <f>Sheet1!B15</f>
        <v>0</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t="str">
        <f>Sheet1!B16</f>
        <v>นางพิพัฒน์ สุรินรังษี</v>
      </c>
      <c r="G11" s="262"/>
      <c r="H11" s="262"/>
      <c r="I11" s="262"/>
      <c r="J11" s="262"/>
      <c r="K11" s="262"/>
      <c r="L11" s="262"/>
      <c r="M11" s="262"/>
      <c r="N11" s="262"/>
      <c r="O11" s="262"/>
      <c r="P11" s="262"/>
      <c r="Q11" s="262"/>
      <c r="R11" s="262"/>
      <c r="S11" s="2" t="s">
        <v>216</v>
      </c>
      <c r="Y11" s="263" t="str">
        <f>Sheet1!B17</f>
        <v>นายนิกร สุรินรังษี</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t="str">
        <f>Sheet1!B18</f>
        <v>นายพิเชษฐ์ ศรุวรรณ์</v>
      </c>
      <c r="G12" s="262"/>
      <c r="H12" s="262"/>
      <c r="I12" s="262"/>
      <c r="J12" s="262"/>
      <c r="K12" s="262"/>
      <c r="L12" s="262"/>
      <c r="M12" s="262"/>
      <c r="N12" s="262"/>
      <c r="O12" s="262"/>
      <c r="P12" s="262"/>
      <c r="Q12" s="262"/>
      <c r="R12" s="262"/>
      <c r="S12" s="2" t="s">
        <v>220</v>
      </c>
      <c r="Y12" s="263" t="str">
        <f>Sheet1!B19</f>
        <v>นางสาวพิมพ์มาดา ตุ่นแก้ว</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จำเลยที่ 4</v>
      </c>
      <c r="B33" s="256"/>
      <c r="C33" s="256"/>
      <c r="D33" s="256"/>
      <c r="E33" s="256"/>
      <c r="F33" s="256"/>
      <c r="G33" s="272"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3" s="273"/>
      <c r="I33" s="273"/>
      <c r="J33" s="273"/>
      <c r="K33" s="273"/>
      <c r="L33" s="273"/>
      <c r="M33" s="273"/>
      <c r="N33" s="273"/>
      <c r="O33" s="273"/>
      <c r="P33" s="273"/>
      <c r="Q33" s="273"/>
      <c r="R33" s="273"/>
      <c r="S33" s="274"/>
      <c r="T33" s="276"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
-
-
-
-
-
-
</v>
      </c>
      <c r="U33" s="276"/>
      <c r="V33" s="276"/>
      <c r="W33" s="276"/>
      <c r="X33" s="269" t="str">
        <f>CONCATENATE(CHAR(10),IF(OR(VLOOKUP(A33,Table1[#All],18,0)="ไม่พบ",VLOOKUP(A33,Table1[#All],18,0)="-"),"-",VLOOKUP(A33,Table1[#All],19,0)))</f>
        <v xml:space="preserve">
-</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คู่สมรสจำเลยที่ 4</v>
      </c>
      <c r="B35" s="256"/>
      <c r="C35" s="256"/>
      <c r="D35" s="256"/>
      <c r="E35" s="256"/>
      <c r="F35" s="256"/>
      <c r="G35" s="272" t="str">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5" s="273"/>
      <c r="I35" s="273"/>
      <c r="J35" s="273"/>
      <c r="K35" s="273"/>
      <c r="L35" s="273"/>
      <c r="M35" s="273"/>
      <c r="N35" s="273"/>
      <c r="O35" s="273"/>
      <c r="P35" s="273"/>
      <c r="Q35" s="273"/>
      <c r="R35" s="273"/>
      <c r="S35" s="274"/>
      <c r="T35" s="276" t="str">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 xml:space="preserve">
-
-
-
-
-
-
-
</v>
      </c>
      <c r="U35" s="276"/>
      <c r="V35" s="276"/>
      <c r="W35" s="276"/>
      <c r="X35" s="269" t="str">
        <f>CONCATENATE(CHAR(10),IF(OR(VLOOKUP(A35,Table1[#All],18,0)="ไม่พบ",VLOOKUP(A35,Table1[#All],18,0)="-"),"-",VLOOKUP(A35,Table1[#All],19,0)))</f>
        <v xml:space="preserve">
-</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36" zoomScaleNormal="100" workbookViewId="0">
      <selection activeCell="AS19" sqref="AS19:AS2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363</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2568</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343</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362</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ผบ37/2559 ในคดีหมายเลขแดงที่  ผบ121/2559 ลว.28 มกราคม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9</v>
      </c>
      <c r="AV16" s="209" t="s">
        <v>334</v>
      </c>
    </row>
    <row r="17" spans="1:45">
      <c r="A17" s="182"/>
      <c r="B17" s="182"/>
      <c r="C17" s="262" t="str">
        <f>IF(AS17="","ซ่อนช่อง",CONCATENATE("1. ",VLOOKUP(AS17,Table1[#All],2,0)))</f>
        <v>1. นางอำพันธ์ เขียวเดียวลือ</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3-5009-00820-88-8</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นายบูรณ์ เขียวเดียวลือ</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3-5009-00813-62-8</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นางสาวพัตติญา วรรณา</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1-5007-00114-45-2</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นางพิพัฒน์ สุรินรังษี</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3-5004-00109-57-3</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นายนิกร สุรินรังษี</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3-5009-00818-40-9</v>
      </c>
      <c r="AE21" s="284"/>
      <c r="AF21" s="284"/>
      <c r="AG21" s="284"/>
      <c r="AH21" s="284"/>
      <c r="AI21" s="284"/>
      <c r="AJ21" s="284"/>
      <c r="AK21" s="284"/>
      <c r="AL21" s="189"/>
      <c r="AM21" s="187"/>
      <c r="AN21" s="187"/>
      <c r="AO21" s="187"/>
      <c r="AP21" s="187"/>
      <c r="AQ21" s="187"/>
      <c r="AS21" s="191" t="s">
        <v>216</v>
      </c>
    </row>
    <row r="22" spans="1:45">
      <c r="A22" s="187"/>
      <c r="B22" s="187"/>
      <c r="C22" s="283" t="str">
        <f>IF(AS22="","ซ่อนช่อง",CONCATENATE("6. ",VLOOKUP(AS22,Table1[#All],2,0)))</f>
        <v>6. นายพิเชษฐ์ ศรุวรรณ์</v>
      </c>
      <c r="D22" s="283"/>
      <c r="E22" s="283"/>
      <c r="F22" s="283"/>
      <c r="G22" s="283"/>
      <c r="H22" s="283"/>
      <c r="I22" s="283"/>
      <c r="J22" s="283"/>
      <c r="K22" s="283"/>
      <c r="L22" s="283"/>
      <c r="M22" s="283"/>
      <c r="N22" s="283"/>
      <c r="O22" s="188"/>
      <c r="P22" s="187" t="str">
        <f t="shared" si="2"/>
        <v>จำเลยที่ 4</v>
      </c>
      <c r="Q22" s="187"/>
      <c r="R22" s="187"/>
      <c r="S22" s="187"/>
      <c r="T22" s="187"/>
      <c r="U22" s="187"/>
      <c r="V22" s="187"/>
      <c r="W22" s="187" t="str">
        <f t="shared" si="3"/>
        <v>เลขบัตรประชาชน</v>
      </c>
      <c r="X22" s="187"/>
      <c r="Y22" s="187"/>
      <c r="Z22" s="187"/>
      <c r="AA22" s="187"/>
      <c r="AB22" s="187"/>
      <c r="AC22" s="187"/>
      <c r="AD22" s="284" t="str">
        <f>IF(AS22="","",VLOOKUP(AS22,Table1[#All],3,0))</f>
        <v>3-5009-00818-17-4</v>
      </c>
      <c r="AE22" s="284"/>
      <c r="AF22" s="284"/>
      <c r="AG22" s="284"/>
      <c r="AH22" s="284"/>
      <c r="AI22" s="284"/>
      <c r="AJ22" s="284"/>
      <c r="AK22" s="284"/>
      <c r="AL22" s="189"/>
      <c r="AM22" s="187"/>
      <c r="AN22" s="187"/>
      <c r="AO22" s="187"/>
      <c r="AP22" s="187"/>
      <c r="AQ22" s="187"/>
      <c r="AS22" s="191" t="s">
        <v>217</v>
      </c>
    </row>
    <row r="23" spans="1:45">
      <c r="A23" s="187"/>
      <c r="B23" s="187"/>
      <c r="C23" s="283" t="str">
        <f>IF(AS23="","ซ่อนช่อง",CONCATENATE("7. ",VLOOKUP(AS23,Table1[#All],2,0)))</f>
        <v>7. นางสาวพิมพ์มาดา ตุ่นแก้ว</v>
      </c>
      <c r="D23" s="283"/>
      <c r="E23" s="283"/>
      <c r="F23" s="283"/>
      <c r="G23" s="283"/>
      <c r="H23" s="283"/>
      <c r="I23" s="283"/>
      <c r="J23" s="283"/>
      <c r="K23" s="283"/>
      <c r="L23" s="283"/>
      <c r="M23" s="283"/>
      <c r="N23" s="283"/>
      <c r="O23" s="188"/>
      <c r="P23" s="187" t="str">
        <f t="shared" si="2"/>
        <v>คู่สมรสจำเลยที่ 4</v>
      </c>
      <c r="Q23" s="187"/>
      <c r="R23" s="187"/>
      <c r="S23" s="187"/>
      <c r="T23" s="187"/>
      <c r="U23" s="187"/>
      <c r="V23" s="187"/>
      <c r="W23" s="187" t="str">
        <f t="shared" si="3"/>
        <v>เลขบัตรประชาชน</v>
      </c>
      <c r="X23" s="187"/>
      <c r="Y23" s="187"/>
      <c r="Z23" s="187"/>
      <c r="AA23" s="187"/>
      <c r="AB23" s="187"/>
      <c r="AC23" s="187"/>
      <c r="AD23" s="284" t="str">
        <f>IF(AS23="","",VLOOKUP(AS23,Table1[#All],3,0))</f>
        <v>3-5010-00055-93-1</v>
      </c>
      <c r="AE23" s="284"/>
      <c r="AF23" s="284"/>
      <c r="AG23" s="284"/>
      <c r="AH23" s="284"/>
      <c r="AI23" s="284"/>
      <c r="AJ23" s="284"/>
      <c r="AK23" s="284"/>
      <c r="AL23" s="189"/>
      <c r="AM23" s="187"/>
      <c r="AN23" s="187"/>
      <c r="AO23" s="187"/>
      <c r="AP23" s="187"/>
      <c r="AQ23" s="187"/>
      <c r="AS23" s="191" t="s">
        <v>220</v>
      </c>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343</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ผบ37/2559 คดีหมายเลขแดงที่ ผบ121/2559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นางอำพันธ์ เขียวเดียวลือ</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3-5009-00820-88-8</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2025-07-23T08:26:30Z</cp:lastPrinted>
  <dcterms:created xsi:type="dcterms:W3CDTF">2016-06-06T16:13:57Z</dcterms:created>
  <dcterms:modified xsi:type="dcterms:W3CDTF">2025-07-23T08:26:32Z</dcterms:modified>
</cp:coreProperties>
</file>