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Z:\AKADHAM\_\AKADHAM\AKADHAM\บอม\ที่ดิน\ที่ดิน 23-7-68\2915-นายภาณุพงศ์ ศรีใจ\"/>
    </mc:Choice>
  </mc:AlternateContent>
  <xr:revisionPtr revIDLastSave="0" documentId="8_{621A5901-14FD-4292-9DF2-391B3778C836}"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รายงานผลสืบทรัพย์!$A$1:$AJ$101</definedName>
    <definedName name="_xlnm.Print_Titles" localSheetId="3">รายงานผลสืบทรัพย์!$30:$30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B90" i="29" l="1"/>
  <c r="U90" i="29"/>
  <c r="AB88" i="29"/>
  <c r="U88" i="29"/>
  <c r="AB86" i="29"/>
  <c r="U86" i="29"/>
  <c r="AB84" i="29"/>
  <c r="U84" i="29"/>
  <c r="AB82" i="29"/>
  <c r="U82" i="29"/>
  <c r="AB80" i="29"/>
  <c r="U80" i="29"/>
  <c r="AB78" i="29"/>
  <c r="U78" i="29"/>
  <c r="AB76" i="29"/>
  <c r="U76" i="29"/>
  <c r="AB74" i="29"/>
  <c r="U74" i="29"/>
  <c r="AB72" i="29"/>
  <c r="U72" i="29"/>
  <c r="AB70" i="29"/>
  <c r="U70" i="29"/>
  <c r="AB68" i="29"/>
  <c r="U68" i="29"/>
  <c r="AB66" i="29"/>
  <c r="U66" i="29"/>
  <c r="AB64" i="29"/>
  <c r="U64" i="29"/>
  <c r="AB62" i="29"/>
  <c r="U62" i="29"/>
  <c r="AB60" i="29"/>
  <c r="U60" i="29"/>
  <c r="AB58" i="29"/>
  <c r="U58" i="29"/>
  <c r="AB56" i="29"/>
  <c r="U56" i="29"/>
  <c r="AB54" i="29"/>
  <c r="U54" i="29"/>
  <c r="AB52" i="29"/>
  <c r="U52" i="29"/>
  <c r="AB50" i="29"/>
  <c r="U50" i="29"/>
  <c r="AB48" i="29"/>
  <c r="U48" i="29"/>
  <c r="AB46" i="29"/>
  <c r="U46" i="29"/>
  <c r="AB44" i="29"/>
  <c r="U44" i="29"/>
  <c r="AB42" i="29"/>
  <c r="U42" i="29"/>
  <c r="AB40" i="29"/>
  <c r="U40" i="29"/>
  <c r="AB38" i="29"/>
  <c r="U38" i="29"/>
  <c r="AB36" i="29"/>
  <c r="U36" i="29"/>
  <c r="AB34" i="29"/>
  <c r="U34" i="29"/>
  <c r="R33" i="35"/>
  <c r="R34" i="35"/>
  <c r="R35" i="35"/>
  <c r="R36" i="35"/>
  <c r="R37" i="35"/>
  <c r="R38" i="35"/>
  <c r="R39" i="35"/>
  <c r="R40" i="35"/>
  <c r="R41" i="35"/>
  <c r="B5" i="35" l="1" a="1"/>
  <c r="B5" i="35" s="1"/>
  <c r="F5" i="35" a="1"/>
  <c r="F5" i="35" s="1"/>
  <c r="D5" i="35" a="1"/>
  <c r="D5" i="35" s="1"/>
  <c r="B3" i="35" a="1"/>
  <c r="B3" i="35" s="1"/>
  <c r="D3" i="35" a="1"/>
  <c r="D3" i="35" s="1"/>
  <c r="B2" i="35" a="1"/>
  <c r="B2" i="35" s="1"/>
  <c r="D2" i="35" a="1"/>
  <c r="D2" i="35" s="1"/>
  <c r="B4" i="35" a="1"/>
  <c r="B4" i="35" s="1"/>
  <c r="A14" i="35" l="1"/>
  <c r="A13" i="35"/>
  <c r="B9" i="29"/>
  <c r="S28" i="29" l="1"/>
  <c r="Y28" i="29" s="1"/>
  <c r="B28" i="29"/>
  <c r="F28" i="29" s="1"/>
  <c r="B27" i="29"/>
  <c r="K27" i="29" s="1"/>
  <c r="S26" i="29"/>
  <c r="Y26" i="29" s="1"/>
  <c r="B26" i="29"/>
  <c r="F26" i="29" s="1"/>
  <c r="B25" i="29"/>
  <c r="K25" i="29" s="1"/>
  <c r="S24" i="29"/>
  <c r="Y24" i="29" s="1"/>
  <c r="B24" i="29"/>
  <c r="F24" i="29" s="1"/>
  <c r="B23" i="29"/>
  <c r="K23" i="29" s="1"/>
  <c r="S22" i="29"/>
  <c r="Y22" i="29" s="1"/>
  <c r="B22" i="29"/>
  <c r="F22" i="29" s="1"/>
  <c r="B21" i="29"/>
  <c r="K21" i="29" s="1"/>
  <c r="S20" i="29"/>
  <c r="Y20" i="29" s="1"/>
  <c r="B20" i="29"/>
  <c r="F20" i="29" s="1"/>
  <c r="B19" i="29"/>
  <c r="K19" i="29" s="1"/>
  <c r="S18" i="29"/>
  <c r="Y18" i="29" s="1"/>
  <c r="B18" i="29"/>
  <c r="F18" i="29" s="1"/>
  <c r="B17" i="29"/>
  <c r="K17" i="29" s="1"/>
  <c r="S16" i="29"/>
  <c r="Y16" i="29" s="1"/>
  <c r="B16" i="29"/>
  <c r="F16" i="29" s="1"/>
  <c r="B15" i="29"/>
  <c r="K15" i="29" s="1"/>
  <c r="S14" i="29"/>
  <c r="Y14" i="29" s="1"/>
  <c r="A47" i="29" s="1"/>
  <c r="B14" i="29"/>
  <c r="F14" i="29" s="1"/>
  <c r="B13" i="29"/>
  <c r="K13" i="29" s="1"/>
  <c r="S12" i="29"/>
  <c r="B12" i="29"/>
  <c r="B11" i="29"/>
  <c r="AL1" i="29"/>
  <c r="X47" i="29" l="1"/>
  <c r="T47" i="29"/>
  <c r="G47" i="29"/>
  <c r="A75" i="29"/>
  <c r="A85" i="29"/>
  <c r="A79" i="29"/>
  <c r="A87" i="29"/>
  <c r="A83" i="29"/>
  <c r="A77" i="29"/>
  <c r="A73" i="29"/>
  <c r="A81" i="29"/>
  <c r="A89" i="29"/>
  <c r="A69" i="29"/>
  <c r="A71" i="29"/>
  <c r="A67" i="29"/>
  <c r="A45" i="29"/>
  <c r="A53" i="29"/>
  <c r="A55" i="29"/>
  <c r="A63" i="29"/>
  <c r="A43" i="29"/>
  <c r="A51" i="29"/>
  <c r="A61" i="29"/>
  <c r="A59" i="29"/>
  <c r="A49" i="29"/>
  <c r="A57" i="29"/>
  <c r="A65" i="29"/>
  <c r="S10" i="29"/>
  <c r="Y10" i="29" s="1"/>
  <c r="A35" i="29" s="1"/>
  <c r="A2" i="29"/>
  <c r="AF8" i="36"/>
  <c r="F95" i="29"/>
  <c r="F92" i="29"/>
  <c r="X29" i="37"/>
  <c r="AG12" i="37"/>
  <c r="G12" i="37"/>
  <c r="A12" i="36"/>
  <c r="C32" i="36"/>
  <c r="C31" i="36"/>
  <c r="C30" i="36"/>
  <c r="C29" i="36"/>
  <c r="C28" i="36"/>
  <c r="C27" i="36"/>
  <c r="C26" i="36"/>
  <c r="C25" i="36"/>
  <c r="C24" i="36"/>
  <c r="C23" i="36"/>
  <c r="C22" i="36"/>
  <c r="C21" i="36"/>
  <c r="C20" i="36"/>
  <c r="C19" i="36"/>
  <c r="U36" i="36"/>
  <c r="C41" i="36"/>
  <c r="X65" i="29" l="1"/>
  <c r="T65" i="29"/>
  <c r="G65" i="29"/>
  <c r="X73" i="29"/>
  <c r="T73" i="29"/>
  <c r="G73" i="29"/>
  <c r="T77" i="29"/>
  <c r="G77" i="29"/>
  <c r="X77" i="29"/>
  <c r="G49" i="29"/>
  <c r="X49" i="29"/>
  <c r="T49" i="29"/>
  <c r="T45" i="29"/>
  <c r="G45" i="29"/>
  <c r="X45" i="29"/>
  <c r="X83" i="29"/>
  <c r="T83" i="29"/>
  <c r="G83" i="29"/>
  <c r="X35" i="29"/>
  <c r="T35" i="29"/>
  <c r="G35" i="29"/>
  <c r="X59" i="29"/>
  <c r="T59" i="29"/>
  <c r="G59" i="29"/>
  <c r="X67" i="29"/>
  <c r="G67" i="29"/>
  <c r="T67" i="29"/>
  <c r="T87" i="29"/>
  <c r="G87" i="29"/>
  <c r="X87" i="29"/>
  <c r="X63" i="29"/>
  <c r="T63" i="29"/>
  <c r="G63" i="29"/>
  <c r="X53" i="29"/>
  <c r="T53" i="29"/>
  <c r="G53" i="29"/>
  <c r="T61" i="29"/>
  <c r="G61" i="29"/>
  <c r="X61" i="29"/>
  <c r="G71" i="29"/>
  <c r="X71" i="29"/>
  <c r="T71" i="29"/>
  <c r="X79" i="29"/>
  <c r="T79" i="29"/>
  <c r="G79" i="29"/>
  <c r="X81" i="29"/>
  <c r="T81" i="29"/>
  <c r="G81" i="29"/>
  <c r="G55" i="29"/>
  <c r="X55" i="29"/>
  <c r="T55" i="29"/>
  <c r="X57" i="29"/>
  <c r="T57" i="29"/>
  <c r="G57" i="29"/>
  <c r="X51" i="29"/>
  <c r="T51" i="29"/>
  <c r="G51" i="29"/>
  <c r="X69" i="29"/>
  <c r="T69" i="29"/>
  <c r="G69" i="29"/>
  <c r="X85" i="29"/>
  <c r="T85" i="29"/>
  <c r="G85" i="29"/>
  <c r="X43" i="29"/>
  <c r="T43" i="29"/>
  <c r="G43" i="29"/>
  <c r="T89" i="29"/>
  <c r="G89" i="29"/>
  <c r="X89" i="29"/>
  <c r="X75" i="29"/>
  <c r="T75" i="29"/>
  <c r="G75" i="29"/>
  <c r="Z21" i="37"/>
  <c r="K9" i="29"/>
  <c r="A31" i="29" s="1"/>
  <c r="X31" i="29" s="1"/>
  <c r="B10" i="29"/>
  <c r="F10" i="29" s="1"/>
  <c r="A33" i="29" s="1"/>
  <c r="Y12" i="29"/>
  <c r="A41" i="29" s="1"/>
  <c r="K11" i="29"/>
  <c r="F12" i="29"/>
  <c r="A39" i="29" s="1"/>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93" i="29"/>
  <c r="X33" i="29" l="1"/>
  <c r="G33" i="29"/>
  <c r="T33" i="29"/>
  <c r="G39" i="29"/>
  <c r="T39" i="29"/>
  <c r="X39" i="29"/>
  <c r="T41" i="29"/>
  <c r="X41" i="29"/>
  <c r="G41" i="29"/>
  <c r="T31" i="29"/>
  <c r="G31" i="29"/>
  <c r="A37" i="29"/>
  <c r="AU16" i="36"/>
  <c r="U32" i="29"/>
  <c r="AB32" i="29"/>
  <c r="X37" i="29" l="1"/>
  <c r="T37" i="29"/>
  <c r="G37" i="29"/>
  <c r="AL5" i="29"/>
  <c r="A17" i="37"/>
  <c r="A14" i="36"/>
  <c r="W23" i="35"/>
  <c r="AD7" i="29" l="1"/>
  <c r="Q7" i="29"/>
  <c r="C7" i="29"/>
  <c r="F6" i="29"/>
  <c r="D5" i="29"/>
  <c r="W4" i="29"/>
  <c r="E4" i="29" l="1"/>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<sst xmlns="http://schemas.openxmlformats.org/spreadsheetml/2006/main" count="731" uniqueCount="382">
  <si>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</si>
  <si>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</si>
  <si>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</si>
  <si>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</si>
  <si>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</si>
  <si>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</si>
  <si>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</si>
  <si>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</si>
  <si>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</si>
  <si>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</si>
  <si>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</si>
  <si>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</si>
  <si>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</si>
  <si>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</si>
  <si>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</si>
  <si>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</si>
  <si>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</si>
  <si>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</si>
  <si>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</si>
  <si>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</si>
  <si>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</si>
  <si>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</si>
  <si>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</si>
  <si>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</si>
  <si>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</si>
  <si>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</si>
  <si>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</si>
  <si>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</si>
  <si>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</si>
  <si>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</si>
  <si>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</si>
  <si>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</si>
  <si>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</si>
  <si>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</si>
  <si>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</si>
  <si>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</si>
  <si>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</si>
  <si>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</si>
  <si>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</si>
  <si>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</si>
  <si>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</si>
  <si>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</si>
  <si>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</si>
  <si>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</si>
  <si>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</si>
  <si>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</si>
  <si>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</si>
  <si>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</si>
  <si>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</si>
  <si>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</si>
  <si>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</si>
  <si>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</si>
  <si>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</si>
  <si>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</si>
  <si>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</si>
  <si>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</si>
  <si>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</si>
  <si>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</si>
  <si>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</si>
  <si>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</si>
  <si>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</si>
  <si>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</si>
  <si>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</si>
  <si>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</si>
  <si>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</si>
  <si>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</si>
  <si>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</si>
  <si>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</si>
  <si>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</si>
  <si>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</si>
  <si>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</si>
  <si>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</si>
  <si>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</si>
  <si>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</si>
  <si>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</si>
  <si>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</si>
  <si>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</si>
  <si>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</si>
  <si>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</si>
  <si>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</si>
  <si>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</si>
  <si>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</si>
  <si>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</si>
  <si>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</si>
  <si>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</si>
  <si>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</si>
  <si>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</si>
  <si>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</si>
  <si>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</si>
  <si>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</si>
  <si>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</si>
  <si>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</si>
  <si>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</si>
  <si>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</si>
  <si>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</si>
  <si>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</si>
  <si>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</si>
  <si>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</si>
  <si>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</si>
  <si>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</si>
  <si>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</si>
  <si>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</si>
  <si>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</si>
  <si>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</si>
  <si>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</si>
  <si>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</si>
  <si>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</si>
  <si>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</si>
  <si>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</si>
  <si>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</si>
  <si>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</si>
  <si>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</si>
  <si>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</si>
  <si>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</si>
  <si>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</si>
  <si>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</si>
  <si>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</si>
  <si>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</si>
  <si>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</si>
  <si>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</si>
  <si>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</si>
  <si>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</si>
  <si>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</si>
  <si>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</si>
  <si>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</si>
  <si>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</si>
  <si>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</si>
  <si>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</si>
  <si>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</si>
  <si>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</si>
  <si>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</si>
  <si>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</si>
  <si>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</si>
  <si>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</si>
  <si>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</si>
  <si>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</si>
  <si>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</si>
  <si>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</si>
  <si>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</si>
  <si>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</si>
  <si>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</si>
  <si>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</si>
  <si>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</si>
  <si>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</si>
  <si>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</si>
  <si>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</si>
  <si>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</si>
  <si>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</si>
  <si>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</si>
  <si>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</si>
  <si>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</si>
  <si>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</si>
  <si>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</si>
  <si>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</si>
  <si>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</si>
  <si>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</si>
  <si>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</si>
  <si>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</si>
  <si>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</si>
  <si>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</si>
  <si>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</si>
  <si>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</si>
  <si>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</si>
  <si>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</si>
  <si>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</si>
  <si>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</si>
  <si>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</si>
  <si>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</si>
  <si>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</si>
  <si>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</si>
  <si>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</si>
  <si>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</si>
  <si>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</si>
  <si>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</si>
  <si>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</si>
  <si>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</si>
  <si>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</si>
  <si>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</si>
  <si>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</si>
  <si>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</si>
  <si>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</si>
  <si>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</si>
  <si>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</si>
  <si>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</si>
  <si>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</si>
  <si>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</si>
  <si>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</si>
  <si>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</si>
  <si>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</si>
  <si>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</si>
  <si>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</si>
  <si>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</si>
  <si>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</si>
  <si>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</si>
  <si>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</si>
  <si>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</si>
  <si>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</si>
  <si>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</si>
  <si>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</si>
  <si>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</si>
  <si>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</si>
  <si>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</si>
  <si>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</si>
  <si>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</si>
  <si>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</si>
  <si>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</si>
  <si>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</si>
  <si>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</si>
  <si>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</si>
  <si>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</si>
  <si>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</si>
  <si>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</si>
  <si>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</si>
  <si>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</si>
  <si>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</si>
  <si>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</si>
  <si>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</si>
  <si>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</si>
  <si>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</si>
  <si>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</si>
  <si>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</si>
  <si>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</si>
  <si>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</si>
  <si>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</si>
  <si>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</si>
  <si>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</si>
  <si>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</si>
  <si>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</si>
  <si>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</si>
  <si>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</si>
  <si>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</si>
  <si>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</si>
  <si>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</si>
  <si>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</si>
  <si>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</si>
  <si>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</si>
  <si>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</si>
  <si>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</si>
  <si>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</si>
  <si>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</si>
  <si>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</si>
  <si>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</si>
  <si>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</si>
  <si>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</si>
  <si>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</si>
  <si>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</si>
  <si>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</si>
  <si>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</si>
  <si>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r>
      <rPr>
        <sz val="14"/>
        <color rgb="FFC00000"/>
        <rFont val="Wingdings 2"/>
        <family val="1"/>
        <charset val="2"/>
      </rPr>
      <t>p</t>
    </r>
    <r>
      <rPr>
        <sz val="14"/>
        <color rgb="FFC00000"/>
        <rFont val="Cordia New"/>
        <family val="2"/>
        <charset val="2"/>
      </rPr>
      <t xml:space="preserve"> </t>
    </r>
    <r>
      <rPr>
        <sz val="14"/>
        <color theme="1"/>
        <rFont val="Cordia New"/>
        <family val="2"/>
        <charset val="2"/>
      </rPr>
      <t>ชื่อ</t>
    </r>
  </si>
  <si>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</si>
  <si>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</si>
  <si>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</si>
  <si>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</si>
  <si>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</si>
  <si>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</si>
  <si>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</si>
  <si>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</si>
  <si>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</si>
  <si>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</si>
  <si>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</si>
  <si>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</si>
  <si>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</si>
  <si>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</si>
  <si>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</si>
  <si>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</si>
  <si>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</si>
  <si>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</si>
  <si>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</si>
  <si>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</si>
  <si>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</si>
  <si>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</si>
  <si>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</si>
  <si>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</si>
  <si>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</si>
  <si>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</si>
  <si>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</si>
  <si>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</si>
  <si>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</si>
  <si>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</si>
  <si>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</si>
  <si>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</si>
  <si>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</si>
  <si>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</si>
  <si>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</si>
  <si>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</si>
  <si>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</si>
  <si>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</si>
  <si>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</si>
  <si>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</si>
  <si>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</si>
  <si>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</si>
  <si>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</si>
  <si>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</si>
  <si>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</si>
  <si>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</si>
  <si>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</si>
  <si>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</si>
  <si>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</si>
  <si>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</si>
  <si>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</si>
  <si>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</si>
  <si>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</si>
  <si>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</si>
  <si>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</si>
  <si>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</si>
  <si>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</si>
  <si>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</si>
  <si>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</si>
  <si>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</si>
  <si>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</si>
  <si>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</si>
  <si>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</si>
  <si>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</si>
  <si>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</si>
  <si>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</si>
  <si>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</si>
  <si>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</si>
  <si>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</si>
  <si>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</si>
  <si>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</si>
  <si>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</si>
  <si>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</si>
  <si>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</si>
  <si>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</si>
  <si>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</si>
  <si>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</si>
  <si>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</si>
  <si>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</si>
  <si>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</si>
  <si>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</si>
  <si>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</si>
  <si>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</si>
  <si>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</si>
  <si>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</si>
  <si>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</si>
  <si>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</si>
  <si>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</si>
  <si>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</si>
  <si>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</si>
  <si>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</si>
  <si>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</si>
  <si>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</si>
  <si>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</si>
  <si>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บาท              วันที่ทำรายงาน</t>
  </si>
  <si>
    <t>ลูกหนี้ราย</t>
  </si>
  <si>
    <t>พญาไท</t>
  </si>
  <si>
    <t>ทายาทโดยธรรม จำเลยที่ 1</t>
  </si>
  <si>
    <t>ทายาทโดยธรรม จำเลยที่ 2</t>
  </si>
  <si>
    <t>ทายาทโดยธรรม จำเลยที่ 3</t>
  </si>
  <si>
    <t>ทายาทโดยธรรม จำเลยที่ 4</t>
  </si>
  <si>
    <t>ทายาทโดยธรรม จำเลยที่ 5</t>
  </si>
  <si>
    <t>ทายาทโดยธรรม จำเลยที่ 6</t>
  </si>
  <si>
    <t>ทายาทโดยธรรม จำเลยที่ 7</t>
  </si>
  <si>
    <t>ทายาทโดยธรรม จำเลยที่ 8</t>
  </si>
  <si>
    <t>ทายาทโดยธรรม จำเลยที่ 9</t>
  </si>
  <si>
    <t>ทายาทโดยธรรม จำเลยที่ 10</t>
  </si>
  <si>
    <t>Column1</t>
  </si>
  <si>
    <t>Column2</t>
  </si>
  <si>
    <t>Column3</t>
  </si>
  <si>
    <t>Column4</t>
  </si>
  <si>
    <t>Column5</t>
  </si>
  <si>
    <t>Column6</t>
  </si>
  <si>
    <t>Column7</t>
  </si>
  <si>
    <t>ภูมิลำเนาแต่กำเนิด</t>
  </si>
  <si>
    <t>ภูมิลำเนาปัจจุบัน2</t>
  </si>
  <si>
    <t>ขณะทำสัญญา</t>
  </si>
  <si>
    <t>ที่จดทะเบียนสมรส</t>
  </si>
  <si>
    <t>ที่จดทะเบียนหย่า</t>
  </si>
  <si>
    <t>สถานที่ทำสัญญา</t>
  </si>
  <si>
    <t>ตามคำขอกู้</t>
  </si>
  <si>
    <t>นายปฏิยุทธ์ ฟองแก้ว</t>
  </si>
  <si>
    <t>นายภานุพงค์หรือภาณุพงค์ ศรีใจ</t>
  </si>
  <si>
    <t>นายเรืองชัย อินทะจักร์</t>
  </si>
  <si>
    <t>นางพิกุล อินถา</t>
  </si>
  <si>
    <t>นายแหลมสิงห์ อินถา</t>
  </si>
  <si>
    <t>3-5009-00814-72-1</t>
  </si>
  <si>
    <t>3-5705-01011-33-1</t>
  </si>
  <si>
    <t>3-5009-00816-59-7</t>
  </si>
  <si>
    <t>3-5009-00816-61-9</t>
  </si>
  <si>
    <t>2915(68) - รายงานผลสืบทรัพย์ ราย นายภาณุพงศ์ ศรีใจ สาขาฝาง (สืบรอบที่ 1) - ไม่พบทรัพย์</t>
  </si>
  <si>
    <t>จังหวัดเชียงใหม่</t>
  </si>
  <si>
    <t>จังหวัดเชียงใหม่ สาขาฝาง</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</si>
</sst>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4">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
      <sz val="10"/>
      <color theme="1"/>
      <name val="Cordia New"/>
      <family val="2"/>
    </font>
    <font>
      <sz val="12"/>
      <color theme="1"/>
      <name val="Tahoma"/>
      <family val="2"/>
      <charset val="222"/>
      <scheme val="minor"/>
    </font>
    <font>
      <u/>
      <sz val="12"/>
      <color theme="1"/>
      <name val="Cordia New"/>
      <family val="2"/>
    </font>
    <font>
      <u/>
      <sz val="12"/>
      <color rgb="FFC00000"/>
      <name val="Cordia New"/>
      <family val="2"/>
    </font>
    <font>
      <sz val="12"/>
      <color rgb="FFC00000"/>
      <name val="Cordia New"/>
      <family val="2"/>
    </font>
    <font>
      <u/>
      <sz val="12"/>
      <name val="Cordia New"/>
      <family val="2"/>
    </font>
    <font>
      <sz val="12"/>
      <color theme="1"/>
      <name val="Wingdings 2"/>
      <family val="1"/>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5"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0" fontId="3" fillId="0" borderId="0" xfId="0" applyFont="1" applyAlignment="1">
      <alignment horizontal="center"/>
    </xf>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7" fillId="0" borderId="0" xfId="0" applyFont="1" applyAlignment="1">
      <alignment horizontal="right"/>
    </xf>
    <xf numFmtId="0" fontId="38" fillId="0" borderId="0" xfId="0" applyFont="1" applyAlignment="1">
      <alignment horizontal="right"/>
    </xf>
    <xf numFmtId="0" fontId="3" fillId="0" borderId="17" xfId="0" applyFont="1" applyBorder="1" applyAlignment="1">
      <alignment horizontal="center"/>
    </xf>
    <xf numFmtId="0" fontId="36" fillId="0" borderId="0" xfId="0" applyFont="1"/>
    <xf numFmtId="0" fontId="35" fillId="0" borderId="0" xfId="2" applyAlignment="1">
      <alignment horizontal="left" indent="1"/>
    </xf>
    <xf numFmtId="0" fontId="3" fillId="0" borderId="3" xfId="0" applyFont="1" applyBorder="1" applyAlignment="1">
      <alignment vertical="top"/>
    </xf>
    <xf numFmtId="0" fontId="36" fillId="0" borderId="0" xfId="0" applyFont="1" applyAlignment="1">
      <alignment vertical="top" wrapText="1"/>
    </xf>
    <xf numFmtId="0" fontId="37" fillId="0" borderId="8" xfId="0" applyFont="1" applyBorder="1" applyAlignment="1">
      <alignment horizontal="center"/>
    </xf>
    <xf numFmtId="0" fontId="3" fillId="0" borderId="16" xfId="0" applyFont="1" applyBorder="1" applyAlignment="1">
      <alignment vertical="top"/>
    </xf>
    <xf numFmtId="0" fontId="36"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7" fillId="0" borderId="0" xfId="0" applyNumberFormat="1" applyFont="1" applyAlignment="1">
      <alignment horizontal="right"/>
    </xf>
    <xf numFmtId="191" fontId="3" fillId="0" borderId="8" xfId="0" applyNumberFormat="1" applyFont="1" applyBorder="1" applyAlignment="1">
      <alignment horizontal="center"/>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4" fillId="0" borderId="0" xfId="0" applyFont="1"/>
    <xf numFmtId="0" fontId="44" fillId="0" borderId="0" xfId="0" applyFont="1" applyAlignment="1">
      <alignment horizontal="center"/>
    </xf>
    <xf numFmtId="0" fontId="44"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6" fillId="0" borderId="0" xfId="0" applyFont="1" applyAlignment="1">
      <alignment horizontal="left" vertical="top" wrapText="1"/>
    </xf>
    <xf numFmtId="0" fontId="39" fillId="0" borderId="0" xfId="0" applyFont="1" applyAlignment="1">
      <alignment horizontal="right"/>
    </xf>
    <xf numFmtId="0" fontId="3" fillId="0" borderId="0" xfId="0" applyFont="1" applyAlignment="1">
      <alignment vertical="top" wrapText="1"/>
    </xf>
    <xf numFmtId="0" fontId="36" fillId="0" borderId="0" xfId="0" applyFont="1" applyAlignment="1">
      <alignment horizontal="left" vertical="top"/>
    </xf>
    <xf numFmtId="191" fontId="3" fillId="0" borderId="0" xfId="0" applyNumberFormat="1" applyFont="1"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43" fontId="3" fillId="0" borderId="3" xfId="1" quotePrefix="1" applyFont="1" applyBorder="1" applyAlignment="1">
      <alignment horizontal="right" vertical="top"/>
    </xf>
    <xf numFmtId="0" fontId="3" fillId="0" borderId="16" xfId="0" applyFont="1" applyBorder="1" applyAlignment="1">
      <alignment horizontal="left" vertical="top"/>
    </xf>
    <xf numFmtId="0" fontId="3" fillId="0" borderId="3" xfId="0" applyFont="1" applyBorder="1" applyAlignment="1">
      <alignment horizontal="left" vertical="top"/>
    </xf>
    <xf numFmtId="191" fontId="3" fillId="0" borderId="8" xfId="0" applyNumberFormat="1" applyFont="1" applyBorder="1" applyAlignment="1">
      <alignment horizontal="center"/>
      <extLst>
        <ext xmlns:xfpb="http://schemas.microsoft.com/office/spreadsheetml/2022/featurepropertybag" uri="{C7286773-470A-42A8-94C5-96B5CB345126}">
          <xfpb:xfComplement i="0"/>
        </ext>
      </extLst>
    </xf>
    <xf numFmtId="0" fontId="47" fillId="0" borderId="3" xfId="0" applyFont="1" applyBorder="1" applyAlignment="1">
      <alignment horizontal="center" vertical="top"/>
    </xf>
    <xf numFmtId="0" fontId="48" fillId="0" borderId="0" xfId="0" applyFont="1"/>
    <xf numFmtId="0" fontId="48" fillId="0" borderId="0" xfId="0" applyFont="1" applyAlignment="1">
      <alignment horizontal="center"/>
    </xf>
    <xf numFmtId="0" fontId="5" fillId="0" borderId="0" xfId="0" applyFont="1" applyAlignment="1">
      <alignment horizontal="center"/>
    </xf>
    <xf numFmtId="0" fontId="5" fillId="0" borderId="0" xfId="0" applyFont="1"/>
    <xf numFmtId="17" fontId="5" fillId="0" borderId="0" xfId="0" quotePrefix="1" applyNumberFormat="1" applyFont="1" applyAlignment="1">
      <alignment horizontal="left"/>
    </xf>
    <xf numFmtId="190" fontId="2" fillId="0" borderId="0" xfId="0" applyNumberFormat="1" applyFont="1"/>
    <xf numFmtId="0" fontId="49" fillId="0" borderId="0" xfId="0" applyFont="1" applyAlignment="1">
      <alignment vertical="top"/>
    </xf>
    <xf numFmtId="190" fontId="2" fillId="0" borderId="3" xfId="0" applyNumberFormat="1" applyFont="1" applyBorder="1"/>
    <xf numFmtId="190" fontId="50" fillId="0" borderId="0" xfId="0" applyNumberFormat="1" applyFont="1"/>
    <xf numFmtId="0" fontId="2" fillId="0" borderId="0" xfId="0" applyFont="1" applyAlignment="1">
      <alignment vertical="top"/>
    </xf>
    <xf numFmtId="190" fontId="51" fillId="0" borderId="0" xfId="0" applyNumberFormat="1" applyFont="1"/>
    <xf numFmtId="0" fontId="2" fillId="0" borderId="0" xfId="0" applyFont="1" applyAlignment="1">
      <alignment shrinkToFit="1"/>
    </xf>
    <xf numFmtId="190" fontId="52" fillId="0" borderId="0" xfId="0" applyNumberFormat="1" applyFont="1"/>
    <xf numFmtId="190" fontId="14" fillId="0" borderId="0" xfId="0" applyNumberFormat="1" applyFont="1"/>
    <xf numFmtId="0" fontId="2" fillId="0" borderId="6" xfId="0" applyFont="1" applyBorder="1" applyAlignment="1">
      <alignment vertical="center" wrapText="1"/>
    </xf>
    <xf numFmtId="0" fontId="53" fillId="0" borderId="2" xfId="0" applyFont="1" applyBorder="1" applyAlignment="1">
      <alignment vertical="center"/>
    </xf>
    <xf numFmtId="0" fontId="2" fillId="0" borderId="2" xfId="0" applyFont="1" applyBorder="1" applyAlignment="1">
      <alignment vertical="center" wrapText="1"/>
    </xf>
    <xf numFmtId="0" fontId="2" fillId="0" borderId="2" xfId="0" applyFont="1" applyBorder="1" applyAlignment="1">
      <alignment vertical="center"/>
    </xf>
    <xf numFmtId="0" fontId="53" fillId="0" borderId="2" xfId="0" applyFont="1" applyBorder="1" applyAlignment="1">
      <alignment vertical="center" wrapText="1"/>
    </xf>
    <xf numFmtId="0" fontId="2" fillId="0" borderId="16" xfId="0" applyFont="1" applyBorder="1" applyAlignment="1">
      <alignment vertical="center" wrapText="1"/>
    </xf>
    <xf numFmtId="0" fontId="49" fillId="0" borderId="0" xfId="0" applyFont="1"/>
    <xf numFmtId="0" fontId="3" fillId="0" borderId="3" xfId="0" applyFont="1" applyBorder="1" applyAlignment="1">
      <alignment vertical="top" wrapText="1"/>
    </xf>
    <xf numFmtId="43" fontId="3" fillId="0" borderId="0" xfId="1" applyFont="1" applyAlignment="1">
      <alignment horizontal="center"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4" fillId="5" borderId="0" xfId="0" applyFont="1" applyFill="1" applyAlignment="1">
      <alignment horizontal="center" vertical="center"/>
    </xf>
    <xf numFmtId="0" fontId="36" fillId="0" borderId="0" xfId="0" applyFont="1" applyAlignment="1">
      <alignment horizontal="left" vertical="top" wrapText="1"/>
    </xf>
    <xf numFmtId="0" fontId="5" fillId="0" borderId="0" xfId="0" applyFont="1" applyAlignment="1">
      <alignment horizontal="center"/>
    </xf>
    <xf numFmtId="0" fontId="2" fillId="0" borderId="33" xfId="0" applyFont="1" applyBorder="1" applyAlignment="1">
      <alignment horizontal="left" wrapText="1"/>
    </xf>
    <xf numFmtId="0" fontId="2" fillId="0" borderId="31" xfId="0" applyFont="1" applyBorder="1" applyAlignment="1">
      <alignment horizontal="left" wrapText="1"/>
    </xf>
    <xf numFmtId="0" fontId="2" fillId="0" borderId="3" xfId="0" applyFont="1" applyBorder="1" applyAlignment="1">
      <alignment horizontal="center" vertical="top" wrapText="1"/>
    </xf>
    <xf numFmtId="0" fontId="2" fillId="0" borderId="3" xfId="0" applyFont="1" applyBorder="1" applyAlignment="1">
      <alignment horizontal="left" vertical="top" wrapText="1"/>
    </xf>
    <xf numFmtId="190" fontId="2" fillId="0" borderId="3" xfId="0" applyNumberFormat="1" applyFont="1" applyBorder="1" applyAlignment="1">
      <alignment horizontal="left" vertical="top" wrapText="1"/>
    </xf>
    <xf numFmtId="0" fontId="2" fillId="0" borderId="3" xfId="0" applyFont="1" applyBorder="1" applyAlignment="1">
      <alignment horizontal="left" wrapText="1"/>
    </xf>
    <xf numFmtId="0" fontId="2" fillId="0" borderId="31" xfId="0" applyFont="1" applyBorder="1" applyAlignment="1">
      <alignment horizontal="left"/>
    </xf>
    <xf numFmtId="0" fontId="5" fillId="0" borderId="3" xfId="0" applyFont="1" applyBorder="1" applyAlignment="1">
      <alignment horizontal="center"/>
    </xf>
    <xf numFmtId="1" fontId="2" fillId="0" borderId="32" xfId="0" applyNumberFormat="1" applyFont="1" applyBorder="1" applyAlignment="1">
      <alignment horizontal="center"/>
    </xf>
    <xf numFmtId="190" fontId="5" fillId="0" borderId="0" xfId="0" applyNumberFormat="1" applyFont="1" applyAlignment="1">
      <alignment horizontal="center"/>
    </xf>
    <xf numFmtId="0" fontId="2" fillId="0" borderId="31" xfId="0" applyFont="1" applyBorder="1" applyAlignment="1">
      <alignment horizontal="center"/>
    </xf>
    <xf numFmtId="0" fontId="2" fillId="0" borderId="32" xfId="0" applyFont="1" applyBorder="1" applyAlignment="1">
      <alignment horizontal="center"/>
    </xf>
    <xf numFmtId="0" fontId="2" fillId="0" borderId="31" xfId="0" applyFont="1" applyBorder="1" applyAlignment="1">
      <alignment horizontal="left" shrinkToFit="1"/>
    </xf>
    <xf numFmtId="1" fontId="2" fillId="0" borderId="31" xfId="0" applyNumberFormat="1" applyFont="1" applyBorder="1" applyAlignment="1">
      <alignment horizontal="left" indent="2"/>
    </xf>
    <xf numFmtId="0" fontId="2" fillId="0" borderId="31" xfId="0" applyFont="1" applyBorder="1" applyAlignment="1">
      <alignment horizontal="left" indent="2"/>
    </xf>
    <xf numFmtId="0" fontId="2" fillId="0" borderId="32" xfId="0" applyFont="1" applyBorder="1" applyAlignment="1">
      <alignment horizontal="left"/>
    </xf>
    <xf numFmtId="190" fontId="5" fillId="0" borderId="3" xfId="0" applyNumberFormat="1" applyFont="1" applyBorder="1" applyAlignment="1">
      <alignment horizontal="center"/>
    </xf>
    <xf numFmtId="190" fontId="5" fillId="0" borderId="33" xfId="0" applyNumberFormat="1" applyFont="1" applyBorder="1" applyAlignment="1">
      <alignment horizontal="center"/>
    </xf>
    <xf numFmtId="0" fontId="5" fillId="0" borderId="33" xfId="0" applyFont="1" applyBorder="1" applyAlignment="1">
      <alignment horizontal="center"/>
    </xf>
    <xf numFmtId="0" fontId="3" fillId="0" borderId="31" xfId="0" applyFont="1" applyBorder="1" applyAlignment="1">
      <alignment horizontal="center"/>
    </xf>
    <xf numFmtId="0" fontId="3" fillId="0" borderId="0" xfId="0" applyFont="1" applyAlignment="1">
      <alignment horizontal="center"/>
    </xf>
    <xf numFmtId="0" fontId="3" fillId="0" borderId="32" xfId="0" applyFont="1" applyBorder="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1" xfId="0" applyFont="1" applyBorder="1" applyAlignment="1">
      <alignment horizontal="left" indent="2"/>
    </xf>
    <xf numFmtId="0" fontId="3" fillId="0" borderId="31" xfId="0" applyFont="1" applyBorder="1" applyAlignment="1">
      <alignment horizontal="left" shrinkToFit="1"/>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3"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41">
    <dxf>
      <font>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97</xdr:row>
      <xdr:rowOff>19048</xdr:rowOff>
    </xdr:from>
    <xdr:to>
      <xdr:col>26</xdr:col>
      <xdr:colOff>140576</xdr:colOff>
      <xdr:row>98</xdr:row>
      <xdr:rowOff>6123</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95</xdr:row>
      <xdr:rowOff>171448</xdr:rowOff>
    </xdr:from>
    <xdr:to>
      <xdr:col>21</xdr:col>
      <xdr:colOff>37665</xdr:colOff>
      <xdr:row>99</xdr:row>
      <xdr:rowOff>116987</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F:\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 val="Data_GSB บังคับคดี"/>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 xml:space="preserve">สืบทรัพย์ (คำสั่ง 5/6/2567) รอบที่ 2 // รายงานวันที่ 27/7/2567 // สืบครั้งที่ 4 รายงานผลสืบ 3/7/2568 </v>
          </cell>
          <cell r="BC22" t="str">
            <v>วรชัย / ปฐมพงษ์/นุสบา</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t="str">
            <v>1.นางสาวสลิตตา กาบแก้ว
2.นางสาวฐิตาริย์ ชินวัฒนศิกานต์
3.นายไพโรจน์ ชินวัฒนศิกานต์
4.นายอนุชิต ภูกองชนะ</v>
          </cell>
          <cell r="CP22" t="str">
            <v>จำเลยที่ 1
จำเลยที่ 2
คู่สมรสจำเลยที่ 2
จำเลยที่ 3</v>
          </cell>
          <cell r="CQ22" t="str">
            <v>1-5009-00062-17-1
3-5012-00954-64-5 
3-3299-00341-39-4
3-4608-00123-80-9</v>
          </cell>
          <cell r="CR22"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13144 เลขที่ดิน 610 หน้าสำรวจ 787 ต.ทุ่งรวงทอง อ.แม่วาง จ.เชียงใหม่ 
-พบว่ามีกรรมสิทธิ์ในที่ดิน โฉนดเลขที่ 20597 เลขที่ดิน 2 หน้าสำรวจ 2412 ต.ทุ่งรวงทอง อ.แม่วาง จ.เชียงใหม่
-พบว่ามีกรรมสิทธิ์ในที่ดิน โฉนดเลขที่ 21925  เลขที่ดิน 1677 หน้าสำรวจ 2754 ต.ทุ่งรวงทอง อ.แม่วาง จ.เชียงใหม่  
-ไม่พบว่ามีกรรมสิทธิ์ในที่ดิน อ.สันป่าตอง จ.เชียงใหม่ 
-พบว่ามีกรรมสิทธิ์ในที่ดิน โฉนดเลขที่ 20597 เลขที่ดิน 2 หน้าสำรวจ 2412 ต.ทุ่งรวงทอง อ.แม่วาง จ.เชียงใหม่ (สินสมรส)
-ไม่พบว่ามีกรรมสิทธิ์ในที่ดิน อ.เมืองเชียงใหม่ จ.เชียงใหม่ 
-พบว่ามีกรรมสิทธิ์ในที่ดิน โฉนดเลขที่ 14988 เลขที่ดิน 858 หน้าสำรวจ 3750 ต.บ้านโฮ่ง อ.บ้านโฮ่ง จ.ลำพูน
-ไม่พบว่ามีกรรมสิทธิ์ในที่ดิน อ.ห้วยเม็ก จ.กาฬสินธุ์ </v>
          </cell>
          <cell r="CS22" t="str">
            <v>พบทรัพย์</v>
          </cell>
          <cell r="CT22"/>
          <cell r="CU22">
            <v>4</v>
          </cell>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 ปิดบัญชีจากการขายหนี้</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 xml:space="preserve">ปิดบัญชี 10/04/2568 </v>
          </cell>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ปิดบัญชี10/04/2568</v>
          </cell>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 xml:space="preserve">สืบทรัพย์ (คำสั่ง 5/6/2567)รอบที่ 2 // รายงานวันที่ 27/7/2567 //สืบครั้งที่ 4 รายงานผลสืบ 4/7/2568 </v>
          </cell>
          <cell r="BC44" t="str">
            <v xml:space="preserve">ศตวรรษ // นุสบา </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t="str">
            <v>1.นางกนกลักษณ์ พงศ์อัครหิรัญ
2.นางสาวนวพร พงศ์อัครหิรัญ
3.นายณัฎฐ์ชวัญช์ บำรุงธนกุล</v>
          </cell>
          <cell r="CP44" t="str">
            <v>จำเลยที่ 1
จำเลยที่ 2
คู่สมรสจำเลยที่ 2</v>
          </cell>
          <cell r="CQ44" t="str">
            <v>3-5006-00083-08-0
1-5007-00127-92-9
1-5016-00081-36-7</v>
          </cell>
          <cell r="CR44" t="str">
            <v xml:space="preserve">-ไม่พบว่ามีกรรมสิทธิ์ในที่ดิน อ.เมืองเชียงใหม่ จ.เชียงใหม่ 
-พบว่ามีกรรมสิทธิ์ในที่ดิน โฉนดที่ดินเลขที่ 39581 เลขที่ดิน 30 หน้าสำรวจ 2433 ต.สันป่ายาง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อ.ฮอด จ.เชียงใหม่ </v>
          </cell>
          <cell r="CS44" t="str">
            <v>พบทรัพย์</v>
          </cell>
          <cell r="CT44"/>
          <cell r="CU44">
            <v>3</v>
          </cell>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10/04/2568) // (รายงานผลสืบทรัพย์ 12/6/2568)</v>
          </cell>
          <cell r="BC51" t="str">
            <v>ศตวรรษ/ปฏิยุทธ์</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v>800023938577</v>
          </cell>
          <cell r="G55" t="str">
            <v>นาย</v>
          </cell>
          <cell r="H55" t="str">
            <v>ชูศักดิ์</v>
          </cell>
          <cell r="I55" t="str">
            <v>สุตะวงค์</v>
          </cell>
          <cell r="J55">
            <v>3570800056531</v>
          </cell>
          <cell r="K55" t="str">
            <v>เซ็นทรัล แอร์พอร์ต พลาซ่า เชียงใหม่</v>
          </cell>
          <cell r="L55" t="str">
            <v>เชียงใหม่ 1</v>
          </cell>
          <cell r="M55">
            <v>8</v>
          </cell>
          <cell r="N55" t="str">
            <v>สินเชื่อสวัสดิการ</v>
          </cell>
          <cell r="O55" t="str">
            <v>1.บุคคลค้ำประกัน</v>
          </cell>
          <cell r="P55">
            <v>1018646.81</v>
          </cell>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 xml:space="preserve">ชะลอยึดชำระเป็นปกติ 24/3/2563//รายงานผลสืบทรัพย์ครั้งที่ 2 วันที่ 20/6/2568 </v>
          </cell>
          <cell r="BC55" t="str">
            <v>นุสบา</v>
          </cell>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t="str">
            <v>1. นายชูศักดิ์  สุตะวงค์
2.นางชฎาภรณ์  สุตะวงค์
3. นายรังสรรค์ เพาะชาลี
4. นางสาวจารุวรรณ เครือฟู</v>
          </cell>
          <cell r="BZ55" t="str">
            <v>จำเลยที่ 1
คู่สมรสจำเลยที่ 1
จำเลยที่ 2
จำเลยที่ 3</v>
          </cell>
          <cell r="CA55" t="str">
            <v>3-5708-00056-53-1
3-5003-00152-88-4
3-3601-00967-59-2
3-5299-00128-91-5</v>
          </cell>
          <cell r="CB55" t="str">
            <v xml:space="preserve">-ไม่พบว่ามีกกรรมสิทธิ์ในที่ดิน อ.เมืองเชียงใหม่ จ.เชียงใหม่ 
-ไม่พบว่ามีกรรมสิทธิ์ในที่ดิน อ.แม่แจ่ม จ.เชียงใหม่ 
-ไม่พบว่ามีกรรมสิทธิ์ในที่ดิน อ.เชียงแสน จ.เชียงราย
-ไม่พบว่ามีกกรรมสิทธิ์ในที่ดิน อ.เมืองเชียงใหม่ จ.เชียงใหม่ 
-ไม่พบว่ามีกรรมสิทธิ์ในที่ดิน อ.แม่แจ่ม จ.เชียงใหม่ 
-ไม่พบว่ามีกกรรมสิทธิ์ในที่ดิน อ.เมืองเชียงใหม่ จ.เชียงใหม่ 
-ไม่พบว่ามีกกรรมสิทธิ์ในที่ดิน อ.สันทราย จ.เชียงใหม่ 
-ไม่พบว่ามีกกรรมสิทธิ์ในที่ดิน อ.เมืองชัยภูมิ จ.ชัยภูมิ
-ไม่พบว่ามีกกรรมสิทธิ์ในที่ดิน อ.เมืองเชียงใหม่ จ.เชียงใหม่ 
-ไม่พบว่ามีกกรรมสิทธิ์ในที่ดิน อ.เถิน จ.ลำปาง </v>
          </cell>
          <cell r="CC55" t="str">
            <v>ไม่พบทรัพย์</v>
          </cell>
          <cell r="CD55"/>
          <cell r="CE55">
            <v>4</v>
          </cell>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ปิดบัญชี 10/04/2568</v>
          </cell>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v>244127</v>
          </cell>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คำสั่งดำเนินงานรสืบรอบที่ 2 วันที่ 28/2/2568 // รายงานผลการสืบทรัพย์ 24/4/2568</v>
          </cell>
          <cell r="BC65" t="str">
            <v>วรชัย / ปฏิยุทธ์</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t="str">
            <v>3-5009-01053-17-1</v>
          </cell>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t="str">
            <v>3-5009-00670-14-2</v>
          </cell>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t="str">
            <v>5-5201-00017-27-1</v>
          </cell>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t="str">
            <v>2-5009-00016-77-1</v>
          </cell>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t="str">
            <v>3-5009-00666-49-8</v>
          </cell>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t="str">
            <v>3-5009-00955-54-6</v>
          </cell>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 (คำสั่ง 10/04/2568) // (รายงานผลสืบทรัพย์ 14/6/2568)
'- ติดอายัดตามหนังสือสำนักงานบังคับคดีจังหวัดน่าน ที่ นน0026(1)4772 ลงวีนที่ 23/5/2560</v>
          </cell>
          <cell r="BC107" t="str">
            <v>ศตวรรษ/ปฏิยุทธ์</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(สินส่วนตัว)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คำสั่งดำเนินงานวันที่ 6/12/2567 // รายงานผลการสืบทรัพย์ 24/4/2568</v>
          </cell>
          <cell r="BC129" t="str">
            <v>ปฏิยุทธ์</v>
          </cell>
          <cell r="BD129"/>
          <cell r="BE129"/>
          <cell r="BF129">
            <v>4</v>
          </cell>
          <cell r="BG129"/>
          <cell r="BH129">
            <v>823860010215</v>
          </cell>
          <cell r="BI129" t="str">
            <v>นายรัตนพล   พรมลา</v>
          </cell>
          <cell r="BJ129"/>
          <cell r="BK129"/>
          <cell r="BL129"/>
          <cell r="BM129"/>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t="str">
            <v>1-5099-00263-68-9</v>
          </cell>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ปิดบัญชี 10/04/2568</v>
          </cell>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ปิดบัญชี จากการขาย</v>
          </cell>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30/11/2564)//ปิดบัญชี จากการขาย</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ปิดบัญชี</v>
          </cell>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 คำสั่งสืบทรัพย์ (2/4/2568) // รายงานผลสืบทรัพย์ครั้งที่ 3 4/6/2568</v>
          </cell>
          <cell r="BC149" t="str">
            <v>ศิราณี
เกศินี
นุสบา</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L149"/>
          <cell r="CM149">
            <v>5</v>
          </cell>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 สืบทรัพย์รอบที่ 3 (คำสั่ง 10/04/2568) // (รายงานผลสืบทรัพย์ 12/6/2568</v>
          </cell>
          <cell r="BC152" t="str">
            <v>ปฏิยุทธ์</v>
          </cell>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ปิดบัญชี 10/04/2568</v>
          </cell>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ปิดบัญชี</v>
          </cell>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 // รายงานคดีสืบรอบที่ 2 25/1/2568</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ปิดบัญชี</v>
          </cell>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คำสั่งสืบทรัพย์ (2/4/2568)// รายงานผลสืบครั้งที่ 3 วันที่ 14/5/2568</v>
          </cell>
          <cell r="BC297" t="str">
            <v>ศิราณี/ธนกร/นุสบา</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L297"/>
          <cell r="CM297">
            <v>3</v>
          </cell>
          <cell r="CN297"/>
          <cell r="CO297"/>
          <cell r="CP297"/>
          <cell r="CQ297"/>
          <cell r="CR297"/>
          <cell r="CS297"/>
          <cell r="CT297"/>
          <cell r="CU297"/>
          <cell r="CV297"/>
          <cell r="CW297">
            <v>244126</v>
          </cell>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คำสั่งสืบทรัพย์ (2/4/2568)// รายงานผลสืบครั้งที่ 3 วันที่ 14/5/2568</v>
          </cell>
          <cell r="BC298" t="str">
            <v>ธนกร/นุสบา</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L298"/>
          <cell r="CM298">
            <v>3</v>
          </cell>
          <cell r="CN298"/>
          <cell r="CO298"/>
          <cell r="CP298"/>
          <cell r="CQ298"/>
          <cell r="CR298"/>
          <cell r="CS298"/>
          <cell r="CT298"/>
          <cell r="CU298"/>
          <cell r="CV298"/>
          <cell r="CW298">
            <v>244126</v>
          </cell>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ปิดบัญชี</v>
          </cell>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ปิดบัญชี</v>
          </cell>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ปิดบัญชี</v>
          </cell>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ปิดบัญชี</v>
          </cell>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ปิดบัญชี</v>
          </cell>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ปิดบัญชี</v>
          </cell>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ปิดบัญชีจากการขายหนี้</v>
          </cell>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 xml:space="preserve">ธนกร </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สืบทรัพย์รอบที่ 2 (คำสั่ง 10/04/2568) // รายงานผลสืบทรัพย์วันที่ 11/06/2568</v>
          </cell>
          <cell r="BC391" t="str">
            <v>ธนกร/ปฏิยุทธ์</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t="str">
            <v>1.นางสาวยุพิน สละม่วง
2.นายสังทอง ลามู
3.นางสาวธัญญานิตย์ เดชปันคำ</v>
          </cell>
          <cell r="BZ391" t="str">
            <v>จำเลยที่ 1
คู่สมรสจำเลยที่ 1
จำเลยที่ 2</v>
          </cell>
          <cell r="CA391" t="str">
            <v>1-5015-90000-61-1
1-5008-00005-57-4
5-5005-00017-06-5</v>
          </cell>
          <cell r="CB39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อ.ดอยสะเก็ด จ.เชียงใหม่</v>
          </cell>
          <cell r="CC391" t="str">
            <v>ไม่พบ</v>
          </cell>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คำสั่งสืบทรัพย์รอบที่ 2 7/3/2568 // รายงานผลการสืบทรัพย์ 24/4/2568</v>
          </cell>
          <cell r="BC394" t="str">
            <v>ศิราณี // ปฏิยุทธ์</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v>1500900026191</v>
          </cell>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v>1500900157490</v>
          </cell>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 //คำสั่งสืบทรัพยครั้งที่ 2 (2/4/2568) // รายงานผลสืบ วันที่ 14/6/2568</v>
          </cell>
          <cell r="BC403" t="str">
            <v>เกศินี//นุสบา</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t="str">
            <v>1.นายสาโรจน์  สาครินทร์
2.นางสาวมินดาหรือเมธ์วดี  ศรีสุริยจันทร์
3.นายนฤเบศร์หรือเกรียงไกร  พุทธปวน
4.นางสาวจิราภรณ์  กันทะเนตร์</v>
          </cell>
          <cell r="BZ403" t="str">
            <v xml:space="preserve">จำเลยที่ 1
จำเลยที่ 2
คู่สมรสจำเลยที่ 2
จำเลยที่ 3
</v>
          </cell>
          <cell r="CA403" t="str">
            <v>1-5003-00106-96-9
1-6299-00044-53-6
1-5099-00372-96-8
1-5603-00094-40-3</v>
          </cell>
          <cell r="CB40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68961 ต.ท่าวังตาล อ.สารภี จ.เชียงใหม่ (สินส่วนตัว)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อ.ภูซาง จ.พะเยา</v>
          </cell>
          <cell r="CC403" t="str">
            <v>พบทรัพย์</v>
          </cell>
          <cell r="CD403"/>
          <cell r="CE403">
            <v>4</v>
          </cell>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 สืบทรัพย์รอบที่ 3 (คำสั่ง 10/04/2568) // (รายงานผลสืบทรัพย์ 12/6/2568)</v>
          </cell>
          <cell r="BC415" t="str">
            <v>ธนกร/ปฏิยุทธ์</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(สำนักงานที่ดินชัยภูมิแจ้งว่าไม่พบ)
-พบว่ามีกรรมสิทิ์ในที่ดินน.ส.3 เลขที่ 75 หมู่ 4 ต.หนองบัวแดง อ.หนองบัวแดง จ.ชัยภูมิ (สำนักงานที่ดินชัยภูมิแจ้งว่าไม่พบ)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ปิดบัญชี</v>
          </cell>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 // คำสั่งสืบทรัพย์ครั้งที่ 3 (2/4/2568)// รายงานผลสืบ วันที่ 14/6/2568</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t="str">
            <v xml:space="preserve">1.นางสาวสุกฤตา โพธิสุวรรณ
2.นางนัฐกานต์ คำไชยเทพ
3.นายธัชนาวี คำไชยเทพ
4.นางสาวณปชมหรือสายใจ </v>
          </cell>
          <cell r="CH421" t="str">
            <v>จำเลยที่ 1
จำเลยที่ 2
คู่สมรสจำเลยที่ 2
จำเลยที่ 3</v>
          </cell>
          <cell r="CI421" t="str">
            <v>3-5001-00370-71-3
3-5004-00010-44-5
1-5099-00127-12-2
1-5707-00091-17-7</v>
          </cell>
          <cell r="CJ42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12723 ต.เชียงดาว  อ.เชียงดาว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v>
          </cell>
          <cell r="CK421" t="str">
            <v>พบทรัพย์</v>
          </cell>
          <cell r="CL421"/>
          <cell r="CM421">
            <v>4</v>
          </cell>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 //คำสั่งสืบทรัพย์ (2/4/2568) // รายงานผลสืบทรัพย์ครั้งที่ 3 4/6/2568</v>
          </cell>
          <cell r="BC423" t="str">
            <v>ศิราณี
เกศินี
นุสบา</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L423"/>
          <cell r="CM423">
            <v>4</v>
          </cell>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รายงานผลการสืบทรัพย์ 24/4/2568</v>
          </cell>
          <cell r="BC491" t="str">
            <v>ปฏิยุทธ์</v>
          </cell>
          <cell r="BD491"/>
          <cell r="BE491"/>
          <cell r="BF491"/>
          <cell r="BG491"/>
          <cell r="BH491">
            <v>883161010173</v>
          </cell>
          <cell r="BI491" t="str">
            <v>นายจักรกิจ   จำรัส</v>
          </cell>
          <cell r="BJ491"/>
          <cell r="BK491"/>
          <cell r="BL491"/>
          <cell r="BM491"/>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ปิดบัญชี</v>
          </cell>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v>244127</v>
          </cell>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v>244127</v>
          </cell>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v>244127</v>
          </cell>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จ.เชียงใหม่o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คำสั่งสืบทรัพย์ (2/4/2568)// รายงานผลสืบ วันที่ 20/5/2568</v>
          </cell>
          <cell r="BC723" t="str">
            <v>นุสบา</v>
          </cell>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D723"/>
          <cell r="CE723">
            <v>4</v>
          </cell>
          <cell r="CF723"/>
          <cell r="CG723"/>
          <cell r="CH723"/>
          <cell r="CI723"/>
          <cell r="CJ723"/>
          <cell r="CK723"/>
          <cell r="CL723"/>
          <cell r="CM723"/>
          <cell r="CN723"/>
          <cell r="CO723"/>
          <cell r="CP723"/>
          <cell r="CQ723"/>
          <cell r="CR723"/>
          <cell r="CS723"/>
          <cell r="CT723"/>
          <cell r="CU723"/>
          <cell r="CV723"/>
          <cell r="CW723">
            <v>244126</v>
          </cell>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รายงานผลการสืบทรัพย์ 24/4/2568</v>
          </cell>
          <cell r="BC726" t="str">
            <v>จรรยารักษ์ // ปฏิยุทธ์</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t="str">
            <v>สืบแล้ว รายงานผลสืบครั้งที่ 2 วันที่ 21/4/2568</v>
          </cell>
          <cell r="BC732" t="str">
            <v>จรรยารักษ์/นุสบา</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D732"/>
          <cell r="CE732">
            <v>3</v>
          </cell>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30/11/2564)//คำสั่งสืบทรัพย์ครั้งที่ 2 (2/4/2568)//รายงานผลสืบ วันที่ 14/6/2568</v>
          </cell>
          <cell r="BC776" t="str">
            <v>เกศินี//นุสบา</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t="str">
            <v>1.นายพรภิรมย์  ศรีชุมพล
2.นางสาวอนงค์  ชุ่มใจ
3.นางสาวนันท์นภัส  ใจนันตา
4.นายดนุพล  ใจเทพ</v>
          </cell>
          <cell r="BZ776" t="str">
            <v>จำเลยที่ 1
คู่สมรสจำเลยที่ 1
จำเลยที่ 2
จำเลยที่ 3</v>
          </cell>
          <cell r="CA776" t="str">
            <v>2-5202-00012-45-4
3-5602-00133-35-7
1-5099-00018-93-5
1-5099-00353-13-1</v>
          </cell>
          <cell r="CB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CC776" t="str">
            <v>พบทรัพย์</v>
          </cell>
          <cell r="CD776"/>
          <cell r="CE776">
            <v>4</v>
          </cell>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30/11/2564)//ปิดบัญชี</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 สืบทรัพย์ครั้งที่ 2 (คำสั่ง 10/04/2568)  // รายงานผลสืบทรัพย์ 3/7/2568</v>
          </cell>
          <cell r="BC779" t="str">
            <v>เกศินี/ปฏิยุทธ์</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t="str">
            <v>1.นางนงนุช นามชัย
2.นายสุวัฒน์ นามชัย</v>
          </cell>
          <cell r="BZ779" t="str">
            <v>จำเลย
คู่สมรส</v>
          </cell>
          <cell r="CA779" t="str">
            <v>3-5099-00502-26-4
3-5099-00705-97-1</v>
          </cell>
          <cell r="CB779" t="str">
            <v>-ไม่พบว่ามีกรรมสิทธิ์ในที่ดิน อ.เมืองเชียงใหม่ จ.เชียงใหม่
-ไม่พบว่ามีกรรมสิทธิ์ในที่ดิน อ.เมืองเชียงใหม่ จ.เชียงใหม่</v>
          </cell>
          <cell r="CC779" t="str">
            <v>ไม่พบ</v>
          </cell>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ปิดบัญชี</v>
          </cell>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W795"/>
          <cell r="X795"/>
          <cell r="Y795"/>
          <cell r="Z795">
            <v>4</v>
          </cell>
          <cell r="AA795">
            <v>8</v>
          </cell>
          <cell r="AB795">
            <v>2563</v>
          </cell>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คำสั่งสืบทรัพย์ (2/4/2568)//รายงานผลสืบทรัพย์ครั้งที่ 2 4/6/2568</v>
          </cell>
          <cell r="BC811" t="str">
            <v>มลฤดี//นุสบา</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D811"/>
          <cell r="CE811">
            <v>4</v>
          </cell>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ปิดบัญชีจากการขายหนี้</v>
          </cell>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v>244127</v>
          </cell>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t="str">
            <v>10/3/2565,
23/5/2568</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สืบทรัพย์//คำสั่งสืบทรัพย์ครั้งที่ 3 (2/4/2568) // รายงานผลสืบ วันที่ 20/5/2568</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I81"/>
          <cell r="CJ81">
            <v>4</v>
          </cell>
          <cell r="CK81" t="str">
            <v>นุสบา</v>
          </cell>
          <cell r="CL81">
            <v>244126</v>
          </cell>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 xml:space="preserve">สืบทรัพย์รอบที่ 3 (คำสั่ง 10/04/2568) </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t="str">
            <v>1.นางธนัชญา สิงห์แก้ว
2.นายบัณฑิต สิงห์แก้ว
3.นางสาวธนิกา เอียดช่วยหรือพสิษฐ์ธนากมล
4.นายเกรียรติศักดิ์ พสิษฐ์ธนากมล
5.นางสาวสุภาพร ยะเป็งหรือหรือนางสาวภัควิรินท์ พิชญาวัฒนารัตน์
6.นายวรสิทธิ์ ธิหล้า</v>
          </cell>
          <cell r="CE87" t="str">
            <v>จำเลยที่ 1
คู่สมรสจำเลยที่ 1
จำเลยที่ 2
คู่สมรสจำเลยที่ 2
จำเลยที่ 3
คู่สมรสจำเลยที่ 3</v>
          </cell>
          <cell r="CF87" t="str">
            <v>3-4613-00307-91-0
3-5209-00046-57-1
1-5404-00009-01-7
3-9505-00027-90-7
1-5099-00185-05-0
1-5099-00405-36-0</v>
          </cell>
          <cell r="CG87" t="str">
            <v>- ไม่พบว่ามีกรรมสิทธิ์ในที่ดิน อ.เมืองเชียงใหม่  จ.เชียงใหม่
- ไม่พบว่ามีกรรมสิทธิ์ในที่ดิน อ.กุมภวาปี จ.อุดรธานี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อ.ป่าซาง จ.เชียงใหม่</v>
          </cell>
          <cell r="CH87" t="str">
            <v>ไม่พบ</v>
          </cell>
          <cell r="CI87"/>
          <cell r="CJ87"/>
          <cell r="CK87" t="str">
            <v>ปฏิยุทธ์</v>
          </cell>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สืบทรัพย์//รายงานผลสืบครั้งที่ 2 วันที่ 21/4/2568</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A275"/>
          <cell r="CB275">
            <v>4</v>
          </cell>
          <cell r="CC275" t="str">
            <v>นุสบา</v>
          </cell>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ปิดบัญชี</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สืบทรัพย์//รายงานผลสืบ11/4/2566//คำสั่งสืบทรัพย์ครั้งที่ 2 (2/4/2568)//รายงานผลสืบ วันที่ 14/5/2568</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t="str">
            <v>นุสบา</v>
          </cell>
          <cell r="CD364"/>
          <cell r="CE364"/>
          <cell r="CF364"/>
          <cell r="CG364"/>
          <cell r="CH364"/>
          <cell r="CI364"/>
          <cell r="CJ364"/>
          <cell r="CK364"/>
          <cell r="CL364">
            <v>244126</v>
          </cell>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สืบทรัพย์รอบที่ 2 (คำสั่ง 10/04/2568) // รายงานผลสืบทรัพย์วันที่ 11/06/2568</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t="str">
            <v>1.นางสาวณิณัฐฎ์หรือกนิษฐา มาคำ
2.นายไชยกุล คำหล้า
3.นางสาวพัชร์ธีรัตน์ สพานแก้วหรือนางสาวแจ่มจันทร์ จันหมุด
4.นายพะเยาว์ สะพานแก้ว</v>
          </cell>
          <cell r="BW377" t="str">
            <v>จำเลยที่ 1
คู่สมรสจำเลยที่ 1
จำเลยที่ 2
จำเลยที่ 3</v>
          </cell>
          <cell r="BX377" t="str">
            <v>2-5016-00017-81-1
1-5017-00006-88-0
1-5003-00014-56-6
2-5601-00005-56-1</v>
          </cell>
          <cell r="BY377" t="str">
            <v xml:space="preserve">-ไม่พบว่ามีกรรมสิทธิ์ในที่ดิน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อ.เมืองพะเยา จ.พะเยา
</v>
          </cell>
          <cell r="BZ377" t="str">
            <v>ไม่พบ</v>
          </cell>
          <cell r="CA377"/>
          <cell r="CB377"/>
          <cell r="CC377" t="str">
            <v>ปฏิยุทธ์</v>
          </cell>
          <cell r="CD377"/>
          <cell r="CE377"/>
          <cell r="CF377"/>
          <cell r="CG377"/>
          <cell r="CH377"/>
          <cell r="CI377"/>
          <cell r="CJ377"/>
          <cell r="CK377"/>
          <cell r="CL377">
            <v>244146</v>
          </cell>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สืบทรัพย์ครั้งที่ 2 (คำสั่ง 10/04/2568) // รายงานผลสืบทรัพย์ 3/7/2568</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t="str">
            <v>1.นายอนุสรณ์ โฮดเฮิง
2.นางนพรัตน์ เบาะสาร
3.ส.ต.จักรพงศ์ เบาะสาร
4.นายวชิระ ศิริวรรณภาพันธุ์</v>
          </cell>
          <cell r="BW381" t="str">
            <v>จำเลยที่ 1
จำเลยที่ 2
คู่สมรสจำเลยที่ 2
จำเลยที่ 3</v>
          </cell>
          <cell r="BX381" t="str">
            <v>1-5499-00152-13-5
3-5004-00456-24-9
3-5601-00571-74-3
5-6508-00020-33-8</v>
          </cell>
          <cell r="BY381" t="str">
            <v xml:space="preserve">-ไม่พบว่ามีกรรมสิทธิ์ในที่ดิน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อ.วังทอง จ.พิษณุโลก </v>
          </cell>
          <cell r="BZ381" t="str">
            <v>ไม่พบ</v>
          </cell>
          <cell r="CA381"/>
          <cell r="CB381"/>
          <cell r="CC381" t="str">
            <v>ปฏิยุทธ์</v>
          </cell>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สืบทรัพย์รอบที่ 2 (คำสั่ง 10/04/2568) // (รายงานผลสืบทรัพย์ 14/6/2568)</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(ติดจำนอง)
-พบว่ามีกรรมสิทธิ์ในที่ดินโฉนดเลขที่ 4308 ต.ขุนยวม อ.ขุนยวม จ.แม่ฮ่องสอน (ติดจำนอง)
-ไม่พบว่ามีกรรมสิทธิ์ในที่ดิน อ.เมืองเชียงใหม่ จ.เชียงใหม่
-พบว่ามีกรรมสิทธิ์ในที่ดินโฉนดเลขที่ 3234 ต.ขุนยวม อ.ขุนยวม จ.แม่ฮ่องสอน (สินส่วนตัว)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น.ส.3 ก 2108 อ.เมืองเชียงใหม่ จ.เชียงใหม่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A429"/>
          <cell r="CB429"/>
          <cell r="CC429" t="str">
            <v>ปฏิยุทธ์</v>
          </cell>
          <cell r="CD429"/>
          <cell r="CE429"/>
          <cell r="CF429"/>
          <cell r="CG429"/>
          <cell r="CH429"/>
          <cell r="CI429"/>
          <cell r="CJ429"/>
          <cell r="CK429"/>
          <cell r="CL429">
            <v>244149</v>
          </cell>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(ปิดบัญชีจากการขายหนี้)</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(ปิดบัญชี)</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สืบทรัพย์รอบที่ 2 (คำสั่ง 10/04/2568) // รายงานผลสืบทรัพย์ 3/7/2568</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t="str">
            <v>1.นายคงกฤช วัดเวียงคำ
2.นางสาวจิรนนท์ ฟองตา
3.นางสาวพรนิภาหรือวณิชยา วัดเวียง
4.นายสมชาย ไชยเมืองยอง</v>
          </cell>
          <cell r="BW438" t="str">
            <v>จำเลยที่ 1
จำเลยที่ 2
จำเลยที่ 3
คู่สมรสจำเลยที่ 3</v>
          </cell>
          <cell r="BX438" t="str">
            <v>3-4209-00151-21-9
3-5003-00228-76-7
1-4007-00169-04-5
3-5106-00810-66-6</v>
          </cell>
          <cell r="BY438" t="str">
            <v>-ไม่พบว่ามีกรรมสิทธิ์ในที่ดิน อ.เมืองเชียงใหม่ จ.เชียงใหม่
-ไม่พบว่ามีกรรมสิทธิ์ในที่ดิน อ.น้ำพอง จ.ขอนแก่น
-ไม่พบว่ามีกรรมสิทธิ์ในที่ดิน อ.เมืองเชียงใหม่ จ.เชียงใหม่
-พบว่ามีกรรมสิทธิ์ในที่ดินโฉนดเลขที่ 9574 ต.ช่างเคิ่ง อ.แม่แจ่ม จ.เชียงใหม่ (ปลอดจำนอง)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v>
          </cell>
          <cell r="BZ438" t="str">
            <v>พบ</v>
          </cell>
          <cell r="CA438"/>
          <cell r="CB438"/>
          <cell r="CC438" t="str">
            <v>ปฏิยุทธ์</v>
          </cell>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สืบทรัพย์รอบที่ 2 (คำสั่ง 10/04/2568) // รายงานผลสืบทรัพย์วันที่ 11/06/2568</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t="str">
            <v>1.นางสาวพิศมัย จันทร์ดี
2.นางสุนีย์ สุขนันท์
3.นางษิชดาภา วัดรอบหรือคำก๋า
4.นายพัตร วัดรอบ</v>
          </cell>
          <cell r="BW451" t="str">
            <v>จำเลยที่ 1
จำเลยที่ 2
จำเลยที่ 3
คู่สมรสจำเลยที่ 3</v>
          </cell>
          <cell r="BX451" t="str">
            <v>3-5099-00550-62-5
3-5010-00197-20-4
3-5018-00110-91-0
3-5603-00052-19-7</v>
          </cell>
          <cell r="BY45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อ.เชียงคำ จ.พะเยา</v>
          </cell>
          <cell r="BZ451" t="str">
            <v>ไม่พบ</v>
          </cell>
          <cell r="CA451"/>
          <cell r="CB451"/>
          <cell r="CC451" t="str">
            <v>ปฏิยุทธ์</v>
          </cell>
          <cell r="CD451"/>
          <cell r="CE451"/>
          <cell r="CF451"/>
          <cell r="CG451"/>
          <cell r="CH451"/>
          <cell r="CI451"/>
          <cell r="CJ451"/>
          <cell r="CK451"/>
          <cell r="CL451">
            <v>244146</v>
          </cell>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สืบทรัพย์รอบที่ 2 (คำสั่ง 10/04/2568) // รายงานผลสืบทรัพย์วันที่ 11/06/2568</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t="str">
            <v>1.นายวีระพันธ์ ทาแกง
2.นายอนุชา ตาเมืองใจ</v>
          </cell>
          <cell r="BW460" t="str">
            <v>จำเลยที่ 1
จำเลยที่ 2</v>
          </cell>
          <cell r="BX460" t="str">
            <v>1-5703-00064-21-1
3-5001-00133-06-1</v>
          </cell>
          <cell r="BY460" t="str">
            <v>-ไม่พบว่ามีกรรมสิทธิ์ในที่ดิน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อ.หางดง จ.เชียงใหม่</v>
          </cell>
          <cell r="BZ460" t="str">
            <v>ไม่พบ</v>
          </cell>
          <cell r="CA460"/>
          <cell r="CB460"/>
          <cell r="CC460" t="str">
            <v>ปฏิยุทธ์</v>
          </cell>
          <cell r="CD460"/>
          <cell r="CE460"/>
          <cell r="CF460"/>
          <cell r="CG460"/>
          <cell r="CH460"/>
          <cell r="CI460"/>
          <cell r="CJ460"/>
          <cell r="CK460"/>
          <cell r="CL460">
            <v>244146</v>
          </cell>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(ปิดบัญชี)</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สืบทรัพย์รอบที่ 2 (คำสั่ง 10/04/2568) // (รายงานผลสืบทรัพย์ 14/6/2568)</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(สินส่วนตัว)
-พบว่ามีกรรมสิทธิ์ในที่ดินโฉนดเลขที่ 95775 ต.ป่าแดด อ.เมืองเชียงใหม่ จ.เชียงใหม่ (สินส่วนตัว)</v>
          </cell>
          <cell r="BZ478" t="str">
            <v>พบ</v>
          </cell>
          <cell r="CA478"/>
          <cell r="CB478"/>
          <cell r="CC478" t="str">
            <v>ปฏิยุทธ์</v>
          </cell>
          <cell r="CD478"/>
          <cell r="CE478"/>
          <cell r="CF478"/>
          <cell r="CG478"/>
          <cell r="CH478"/>
          <cell r="CI478"/>
          <cell r="CJ478"/>
          <cell r="CK478"/>
          <cell r="CL478">
            <v>244149</v>
          </cell>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 รายงานผลครั้งที่ 2 วันที่ 8/5/2568</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t="str">
            <v>11/6/2565,
23/5/2568</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883162010696</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มีคำสั่งสืบทรัพย์วันที่ 4/4/2568</v>
          </cell>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Q2020"/>
          <cell r="R2020"/>
          <cell r="S2020" t="str">
            <v>แขวงเชียงใหม่</v>
          </cell>
          <cell r="T2020" t="str">
            <v>ผบE8158</v>
          </cell>
          <cell r="U2020">
            <v>2567</v>
          </cell>
          <cell r="V2020" t="str">
            <v>ผบE41</v>
          </cell>
          <cell r="W2020">
            <v>2568</v>
          </cell>
          <cell r="X2020">
            <v>13</v>
          </cell>
          <cell r="Y2020">
            <v>1</v>
          </cell>
          <cell r="Z2020">
            <v>2568</v>
          </cell>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t="str">
            <v>คำสั่งสืบทรัพย์ 4/4/2568</v>
          </cell>
          <cell r="BC2020"/>
          <cell r="BD2020"/>
          <cell r="BE2020"/>
          <cell r="BF2020"/>
          <cell r="BG2020"/>
          <cell r="BH2020"/>
          <cell r="BI2020"/>
          <cell r="BJ2020"/>
          <cell r="BK2020"/>
          <cell r="BL2020" t="str">
            <v>นายสมบัติ วิริยา</v>
          </cell>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cell r="CO2020"/>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X2021"/>
          <cell r="Y2021"/>
          <cell r="Z2021"/>
          <cell r="AA2021">
            <v>20</v>
          </cell>
          <cell r="AB2021">
            <v>8</v>
          </cell>
          <cell r="AC2021">
            <v>2567</v>
          </cell>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t="str">
            <v>คำสั่งสืบทรัพย์ 22/4/2569</v>
          </cell>
          <cell r="BC2021"/>
          <cell r="BD2021"/>
          <cell r="BE2021"/>
          <cell r="BF2021"/>
          <cell r="BG2021"/>
          <cell r="BH2021"/>
          <cell r="BI2021"/>
          <cell r="BJ2021"/>
          <cell r="BK2021"/>
          <cell r="BL2021" t="str">
            <v>นางสาวธภัสษร  คำยอย</v>
          </cell>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cell r="CO2021"/>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X2022"/>
          <cell r="Y2022"/>
          <cell r="Z2022"/>
          <cell r="AA2022">
            <v>11</v>
          </cell>
          <cell r="AB2022">
            <v>12</v>
          </cell>
          <cell r="AC2022">
            <v>2567</v>
          </cell>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t="str">
            <v>คำสั่งสืบทรัพย์ 17/4/2568</v>
          </cell>
          <cell r="BC2022"/>
          <cell r="BD2022"/>
          <cell r="BE2022"/>
          <cell r="BF2022"/>
          <cell r="BG2022"/>
          <cell r="BH2022"/>
          <cell r="BI2022"/>
          <cell r="BJ2022"/>
          <cell r="BK2022"/>
          <cell r="BL2022" t="str">
            <v>นายคำจันทร์ อ้ายปัน</v>
          </cell>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cell r="CO2022"/>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X2023"/>
          <cell r="Y2023"/>
          <cell r="Z2023"/>
          <cell r="AA2023">
            <v>27</v>
          </cell>
          <cell r="AB2023">
            <v>1</v>
          </cell>
          <cell r="AC2023">
            <v>2568</v>
          </cell>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t="str">
            <v>คำสั่งสืบทรัพย์ 17/4/2568</v>
          </cell>
          <cell r="BC2023"/>
          <cell r="BD2023"/>
          <cell r="BE2023"/>
          <cell r="BF2023"/>
          <cell r="BG2023"/>
          <cell r="BH2023"/>
          <cell r="BI2023"/>
          <cell r="BJ2023"/>
          <cell r="BK2023"/>
          <cell r="BL2023" t="str">
            <v>นายวิฑูรย์ จาบทอง</v>
          </cell>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cell r="CO2023"/>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X2024"/>
          <cell r="Y2024"/>
          <cell r="Z2024"/>
          <cell r="AA2024">
            <v>26</v>
          </cell>
          <cell r="AB2024">
            <v>2</v>
          </cell>
          <cell r="AC2024">
            <v>2568</v>
          </cell>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t="str">
            <v>คำสั่งสืบทรัพย์ 17/4/2568</v>
          </cell>
          <cell r="BC2024"/>
          <cell r="BD2024"/>
          <cell r="BE2024"/>
          <cell r="BF2024"/>
          <cell r="BG2024"/>
          <cell r="BH2024"/>
          <cell r="BI2024"/>
          <cell r="BJ2024"/>
          <cell r="BK2024"/>
          <cell r="BL2024" t="str">
            <v>นางสุคำ ชมภูจี๋</v>
          </cell>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cell r="CO2024"/>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X2025"/>
          <cell r="Y2025"/>
          <cell r="Z2025"/>
          <cell r="AA2025">
            <v>13</v>
          </cell>
          <cell r="AB2025">
            <v>8</v>
          </cell>
          <cell r="AC2025">
            <v>2567</v>
          </cell>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t="str">
            <v>คำสั่งสืบทรัพย์ 17/4/2568</v>
          </cell>
          <cell r="BC2025"/>
          <cell r="BD2025"/>
          <cell r="BE2025"/>
          <cell r="BF2025"/>
          <cell r="BG2025"/>
          <cell r="BH2025"/>
          <cell r="BI2025"/>
          <cell r="BJ2025"/>
          <cell r="BK2025"/>
          <cell r="BL2025" t="str">
            <v>นางจันทร์นวล ใจประสิทธิ์</v>
          </cell>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cell r="CO2025"/>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X2026"/>
          <cell r="Y2026"/>
          <cell r="Z2026"/>
          <cell r="AA2026">
            <v>16</v>
          </cell>
          <cell r="AB2026">
            <v>12</v>
          </cell>
          <cell r="AC2026">
            <v>2567</v>
          </cell>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t="str">
            <v>คำสั่งสืบทรัพย์ 17/4/2568</v>
          </cell>
          <cell r="BC2026"/>
          <cell r="BD2026"/>
          <cell r="BE2026"/>
          <cell r="BF2026"/>
          <cell r="BG2026"/>
          <cell r="BH2026"/>
          <cell r="BI2026"/>
          <cell r="BJ2026"/>
          <cell r="BK2026"/>
          <cell r="BL2026" t="str">
            <v>นายอุดม กาสี</v>
          </cell>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cell r="CO2026"/>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X2027"/>
          <cell r="Y2027"/>
          <cell r="Z2027"/>
          <cell r="AA2027">
            <v>13</v>
          </cell>
          <cell r="AB2027">
            <v>1</v>
          </cell>
          <cell r="AC2027">
            <v>2568</v>
          </cell>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t="str">
            <v>คำสั่งสืบทรัพย์ 17/4/2568</v>
          </cell>
          <cell r="BC2027"/>
          <cell r="BD2027"/>
          <cell r="BE2027"/>
          <cell r="BF2027"/>
          <cell r="BG2027"/>
          <cell r="BH2027"/>
          <cell r="BI2027"/>
          <cell r="BJ2027"/>
          <cell r="BK2027"/>
          <cell r="BL2027" t="str">
            <v>นายสุกิจ เป็งปันนา</v>
          </cell>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cell r="CO2027"/>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t="str">
            <v>คำสั่งสืบทรัพย์ 17/4/2568</v>
          </cell>
          <cell r="BC2028"/>
          <cell r="BD2028"/>
          <cell r="BE2028"/>
          <cell r="BF2028"/>
          <cell r="BG2028"/>
          <cell r="BH2028"/>
          <cell r="BI2028"/>
          <cell r="BJ2028"/>
          <cell r="BK2028"/>
          <cell r="BL2028" t="str">
            <v>นางสาวพิชญธิดา   ตาคำ</v>
          </cell>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cell r="CO2028"/>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X2029"/>
          <cell r="Y2029"/>
          <cell r="Z2029"/>
          <cell r="AA2029">
            <v>26</v>
          </cell>
          <cell r="AB2029">
            <v>11</v>
          </cell>
          <cell r="AC2029">
            <v>2567</v>
          </cell>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t="str">
            <v>คำสั่งสืบทรัพย์ 17/4/2568</v>
          </cell>
          <cell r="BC2029"/>
          <cell r="BD2029"/>
          <cell r="BE2029"/>
          <cell r="BF2029"/>
          <cell r="BG2029"/>
          <cell r="BH2029"/>
          <cell r="BI2029"/>
          <cell r="BJ2029"/>
          <cell r="BK2029"/>
          <cell r="BL2029" t="str">
            <v>นางสุพัตรา แสนกล้า</v>
          </cell>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cell r="CO2029"/>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X2030"/>
          <cell r="Y2030"/>
          <cell r="Z2030"/>
          <cell r="AA2030">
            <v>13</v>
          </cell>
          <cell r="AB2030">
            <v>1</v>
          </cell>
          <cell r="AC2030">
            <v>2568</v>
          </cell>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t="str">
            <v>คำสั่งสืบทรัพย์ 17/4/2568</v>
          </cell>
          <cell r="BC2030"/>
          <cell r="BD2030"/>
          <cell r="BE2030"/>
          <cell r="BF2030"/>
          <cell r="BG2030"/>
          <cell r="BH2030"/>
          <cell r="BI2030"/>
          <cell r="BJ2030"/>
          <cell r="BK2030"/>
          <cell r="BL2030" t="str">
            <v>นายพงศ์ประภาส ปนันชัย</v>
          </cell>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cell r="CO2030"/>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X2031"/>
          <cell r="Y2031"/>
          <cell r="Z2031"/>
          <cell r="AA2031">
            <v>16</v>
          </cell>
          <cell r="AB2031">
            <v>12</v>
          </cell>
          <cell r="AC2031">
            <v>2567</v>
          </cell>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t="str">
            <v>คำสั่งสืบทรัพย์ 17/4/2568</v>
          </cell>
          <cell r="BC2031"/>
          <cell r="BD2031"/>
          <cell r="BE2031"/>
          <cell r="BF2031"/>
          <cell r="BG2031"/>
          <cell r="BH2031"/>
          <cell r="BI2031"/>
          <cell r="BJ2031"/>
          <cell r="BK2031"/>
          <cell r="BL2031" t="str">
            <v>นางอัญชลี ไชยวงค์</v>
          </cell>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cell r="CO2031"/>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X2032"/>
          <cell r="Y2032"/>
          <cell r="Z2032"/>
          <cell r="AA2032">
            <v>13</v>
          </cell>
          <cell r="AB2032">
            <v>1</v>
          </cell>
          <cell r="AC2032">
            <v>2568</v>
          </cell>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t="str">
            <v>คำสั่งสืบทรัพย์ 17/4/2568</v>
          </cell>
          <cell r="BC2032"/>
          <cell r="BD2032"/>
          <cell r="BE2032"/>
          <cell r="BF2032"/>
          <cell r="BG2032"/>
          <cell r="BH2032"/>
          <cell r="BI2032"/>
          <cell r="BJ2032"/>
          <cell r="BK2032"/>
          <cell r="BL2032" t="str">
            <v>นายนิคม มูลย่อง</v>
          </cell>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cell r="CO2032"/>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t="str">
            <v>คำสั่งสืบทรัพย์ 17/4/2568</v>
          </cell>
          <cell r="BC2033"/>
          <cell r="BD2033"/>
          <cell r="BE2033"/>
          <cell r="BF2033"/>
          <cell r="BG2033"/>
          <cell r="BH2033"/>
          <cell r="BI2033"/>
          <cell r="BJ2033"/>
          <cell r="BK2033"/>
          <cell r="BL2033" t="str">
            <v>นางพรพิมล ใจธรรมดี</v>
          </cell>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cell r="CO2033"/>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X2034"/>
          <cell r="Y2034"/>
          <cell r="Z2034"/>
          <cell r="AA2034">
            <v>16</v>
          </cell>
          <cell r="AB2034">
            <v>12</v>
          </cell>
          <cell r="AC2034">
            <v>2567</v>
          </cell>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t="str">
            <v>คำสั่งสืบทรัพย์ 17/4/2568</v>
          </cell>
          <cell r="BC2034"/>
          <cell r="BD2034"/>
          <cell r="BE2034"/>
          <cell r="BF2034"/>
          <cell r="BG2034"/>
          <cell r="BH2034"/>
          <cell r="BI2034"/>
          <cell r="BJ2034"/>
          <cell r="BK2034"/>
          <cell r="BL2034" t="str">
            <v>นางสาวอรวรรณ์ อัตมะ</v>
          </cell>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cell r="CO2034"/>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X2035"/>
          <cell r="Y2035"/>
          <cell r="Z2035"/>
          <cell r="AA2035">
            <v>16</v>
          </cell>
          <cell r="AB2035">
            <v>12</v>
          </cell>
          <cell r="AC2035">
            <v>2567</v>
          </cell>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t="str">
            <v>คำสั่งสืบทรัพย์ 17/4/2568</v>
          </cell>
          <cell r="BC2035"/>
          <cell r="BD2035"/>
          <cell r="BE2035"/>
          <cell r="BF2035"/>
          <cell r="BG2035"/>
          <cell r="BH2035"/>
          <cell r="BI2035"/>
          <cell r="BJ2035"/>
          <cell r="BK2035"/>
          <cell r="BL2035" t="str">
            <v>นางยุพินธ์ ติ๊บต่อเปี้ย</v>
          </cell>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cell r="CO2035"/>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X2036"/>
          <cell r="Y2036"/>
          <cell r="Z2036"/>
          <cell r="AA2036">
            <v>16</v>
          </cell>
          <cell r="AB2036">
            <v>12</v>
          </cell>
          <cell r="AC2036">
            <v>2567</v>
          </cell>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t="str">
            <v>คำสั่งสืบทรัพย์ 17/4/2568</v>
          </cell>
          <cell r="BC2036"/>
          <cell r="BD2036"/>
          <cell r="BE2036"/>
          <cell r="BF2036"/>
          <cell r="BG2036"/>
          <cell r="BH2036"/>
          <cell r="BI2036"/>
          <cell r="BJ2036"/>
          <cell r="BK2036"/>
          <cell r="BL2036" t="str">
            <v>นางภริดาหรือณภัสชนันท์  อ๊อดต่อกัน</v>
          </cell>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cell r="CO2036"/>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X2037"/>
          <cell r="Y2037"/>
          <cell r="Z2037"/>
          <cell r="AA2037">
            <v>23</v>
          </cell>
          <cell r="AB2037">
            <v>5</v>
          </cell>
          <cell r="AC2037">
            <v>2566</v>
          </cell>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t="str">
            <v>คำสั่งสืบทรัพย์ 28/4/2568</v>
          </cell>
          <cell r="BC2037"/>
          <cell r="BD2037"/>
          <cell r="BE2037"/>
          <cell r="BF2037"/>
          <cell r="BG2037"/>
          <cell r="BH2037"/>
          <cell r="BI2037"/>
          <cell r="BJ2037"/>
          <cell r="BK2037"/>
          <cell r="BL2037" t="str">
            <v>นายทศพล   เข็มหนู</v>
          </cell>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cell r="CO2037"/>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X2038"/>
          <cell r="Y2038"/>
          <cell r="Z2038"/>
          <cell r="AA2038">
            <v>13</v>
          </cell>
          <cell r="AB2038">
            <v>1</v>
          </cell>
          <cell r="AC2038">
            <v>2568</v>
          </cell>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t="str">
            <v>คำสั่งสืบทรัพย์ 29/4/2568</v>
          </cell>
          <cell r="BC2038"/>
          <cell r="BD2038"/>
          <cell r="BE2038"/>
          <cell r="BF2038"/>
          <cell r="BG2038"/>
          <cell r="BH2038"/>
          <cell r="BI2038"/>
          <cell r="BJ2038"/>
          <cell r="BK2038"/>
          <cell r="BL2038" t="str">
            <v>นายภัคดลรัตน์ พรมคำ</v>
          </cell>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cell r="CO2038"/>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O2039"/>
          <cell r="P2039"/>
          <cell r="Q2039">
            <v>599985.97</v>
          </cell>
          <cell r="R2039">
            <v>95999.55</v>
          </cell>
          <cell r="S2039" t="str">
            <v>จังหวัดเชียงใหม่</v>
          </cell>
          <cell r="T2039" t="str">
            <v>ผบ1253</v>
          </cell>
          <cell r="U2039">
            <v>2563</v>
          </cell>
          <cell r="V2039" t="str">
            <v>ผบ2165</v>
          </cell>
          <cell r="W2039">
            <v>2563</v>
          </cell>
          <cell r="X2039"/>
          <cell r="Y2039"/>
          <cell r="Z2039"/>
          <cell r="AA2039">
            <v>2</v>
          </cell>
          <cell r="AB2039">
            <v>9</v>
          </cell>
          <cell r="AC2039">
            <v>2563</v>
          </cell>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t="str">
            <v>คำสั่งสืบทรัพย์ 19/5/2568</v>
          </cell>
          <cell r="BC2039"/>
          <cell r="BD2039"/>
          <cell r="BE2039"/>
          <cell r="BF2039"/>
          <cell r="BG2039"/>
          <cell r="BH2039"/>
          <cell r="BI2039"/>
          <cell r="BJ2039"/>
          <cell r="BK2039"/>
          <cell r="BL2039" t="str">
            <v>นางสาวภคควรรณหรือทรงภรณ์  ธิมะโน</v>
          </cell>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cell r="CO2039"/>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t="str">
            <v>คำสั่งสืบทรัพย์ 29/5/2568</v>
          </cell>
          <cell r="BC2040"/>
          <cell r="BD2040"/>
          <cell r="BE2040"/>
          <cell r="BF2040"/>
          <cell r="BG2040"/>
          <cell r="BH2040"/>
          <cell r="BI2040"/>
          <cell r="BJ2040"/>
          <cell r="BK2040"/>
          <cell r="BL2040" t="str">
            <v>นายชยุต วังทูลย์</v>
          </cell>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cell r="CO2040"/>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X2041"/>
          <cell r="Y2041"/>
          <cell r="Z2041"/>
          <cell r="AA2041">
            <v>30</v>
          </cell>
          <cell r="AB2041">
            <v>1</v>
          </cell>
          <cell r="AC2041">
            <v>2560</v>
          </cell>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t="str">
            <v>คำสั่งสืบทรัพย์ 23/5/2568</v>
          </cell>
          <cell r="BC2041"/>
          <cell r="BD2041"/>
          <cell r="BE2041"/>
          <cell r="BF2041"/>
          <cell r="BG2041"/>
          <cell r="BH2041"/>
          <cell r="BI2041"/>
          <cell r="BJ2041"/>
          <cell r="BK2041"/>
          <cell r="BL2041" t="str">
            <v>นางสุวิมล จิตต์กาวิน</v>
          </cell>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cell r="CO2041"/>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X2042"/>
          <cell r="Y2042"/>
          <cell r="Z2042"/>
          <cell r="AA2042">
            <v>30</v>
          </cell>
          <cell r="AB2042">
            <v>1</v>
          </cell>
          <cell r="AC2042">
            <v>2568</v>
          </cell>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t="str">
            <v>คำสั่งสืบทรัพย์ 20/5/2568</v>
          </cell>
          <cell r="BC2042"/>
          <cell r="BD2042"/>
          <cell r="BE2042"/>
          <cell r="BF2042"/>
          <cell r="BG2042"/>
          <cell r="BH2042"/>
          <cell r="BI2042"/>
          <cell r="BJ2042"/>
          <cell r="BK2042"/>
          <cell r="BL2042" t="str">
            <v>นางสาวนิตยา ปั้นทิม</v>
          </cell>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cell r="CO2042"/>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t="str">
            <v>คำสั่งสืบทรัพย์ 20/5/2568</v>
          </cell>
          <cell r="BC2043"/>
          <cell r="BD2043"/>
          <cell r="BE2043"/>
          <cell r="BF2043"/>
          <cell r="BG2043"/>
          <cell r="BH2043"/>
          <cell r="BI2043"/>
          <cell r="BJ2043"/>
          <cell r="BK2043"/>
          <cell r="BL2043" t="str">
            <v>นายสองแก้ว ปิกแก้ว</v>
          </cell>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cell r="CO2043"/>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t="str">
            <v>คำสั่งสืบทรัพย์ 20/5/2568</v>
          </cell>
          <cell r="BC2044"/>
          <cell r="BD2044"/>
          <cell r="BE2044"/>
          <cell r="BF2044"/>
          <cell r="BG2044"/>
          <cell r="BH2044"/>
          <cell r="BI2044"/>
          <cell r="BJ2044"/>
          <cell r="BK2044"/>
          <cell r="BL2044" t="str">
            <v>นางสาวแพรวนภา ภิระตา</v>
          </cell>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cell r="CO2044"/>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V2045"/>
          <cell r="W2045"/>
          <cell r="X2045"/>
          <cell r="Y2045"/>
          <cell r="Z2045"/>
          <cell r="AA2045">
            <v>28</v>
          </cell>
          <cell r="AB2045">
            <v>4</v>
          </cell>
          <cell r="AC2045">
            <v>2568</v>
          </cell>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t="str">
            <v>คำสั่งสืบทรัพย์ 20/5/2568</v>
          </cell>
          <cell r="BC2045"/>
          <cell r="BD2045"/>
          <cell r="BE2045"/>
          <cell r="BF2045"/>
          <cell r="BG2045"/>
          <cell r="BH2045"/>
          <cell r="BI2045"/>
          <cell r="BJ2045"/>
          <cell r="BK2045"/>
          <cell r="BL2045" t="str">
            <v>นางจันทร์ฉาย ประกอบสุข</v>
          </cell>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cell r="CO2045"/>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t="str">
            <v>คำสั่งยึดทรัพย์ 30/5/2568</v>
          </cell>
          <cell r="BC2046"/>
          <cell r="BD2046"/>
          <cell r="BE2046"/>
          <cell r="BF2046"/>
          <cell r="BG2046"/>
          <cell r="BH2046"/>
          <cell r="BI2046"/>
          <cell r="BJ2046"/>
          <cell r="BK2046"/>
          <cell r="BL2046" t="str">
            <v>นางสาวกรรณิการ์ ว่องวัฒนวิโรจน์</v>
          </cell>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cell r="CO2046"/>
        </row>
        <row r="2047">
          <cell r="B2047">
            <v>2891</v>
          </cell>
          <cell r="C2047">
            <v>2036</v>
          </cell>
          <cell r="D2047">
            <v>30</v>
          </cell>
          <cell r="E2047">
            <v>5</v>
          </cell>
          <cell r="F2047">
            <v>2568</v>
          </cell>
          <cell r="G2047"/>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O2047"/>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X2047"/>
          <cell r="Y2047"/>
          <cell r="Z2047"/>
          <cell r="AA2047">
            <v>23</v>
          </cell>
          <cell r="AB2047">
            <v>11</v>
          </cell>
          <cell r="AC2047">
            <v>2558</v>
          </cell>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t="str">
            <v>คำสั่งเฉลี่ยทรัพย์ 13/5/2568 // สืบทรัพย์ก่อนเฉลี่ย</v>
          </cell>
          <cell r="BC2047"/>
          <cell r="BD2047"/>
          <cell r="BE2047"/>
          <cell r="BF2047"/>
          <cell r="BG2047"/>
          <cell r="BH2047"/>
          <cell r="BI2047"/>
          <cell r="BJ2047"/>
          <cell r="BK2047"/>
          <cell r="BL2047" t="str">
            <v>นางสาวนภาพร   จิวรรจนะโรดม</v>
          </cell>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cell r="CO2047"/>
        </row>
        <row r="2048">
          <cell r="B2048">
            <v>2892</v>
          </cell>
          <cell r="C2048">
            <v>2037</v>
          </cell>
          <cell r="D2048">
            <v>12</v>
          </cell>
          <cell r="E2048">
            <v>6</v>
          </cell>
          <cell r="F2048">
            <v>2568</v>
          </cell>
          <cell r="G2048">
            <v>806752015321</v>
          </cell>
          <cell r="H2048" t="str">
            <v>นาย</v>
          </cell>
          <cell r="I2048" t="str">
            <v>บุญเกียรติ</v>
          </cell>
          <cell r="J2048" t="str">
            <v>นันตา</v>
          </cell>
          <cell r="K2048" t="str">
            <v>3-5010-00111-32-6</v>
          </cell>
          <cell r="L2048" t="str">
            <v>แม่อาย</v>
          </cell>
          <cell r="M2048" t="str">
            <v>เชียงใหม่ 2</v>
          </cell>
          <cell r="N2048">
            <v>8</v>
          </cell>
          <cell r="O2048" t="str">
            <v>สินเชื่อเพื่อพัฒนากลุ่มอาชีพ</v>
          </cell>
          <cell r="P2048" t="str">
            <v>1.บุคคลค้ำประกัน</v>
          </cell>
          <cell r="Q2048">
            <v>180475.53</v>
          </cell>
          <cell r="R2048">
            <v>34472.36</v>
          </cell>
          <cell r="S2048" t="str">
            <v>จังหวัดฝาง</v>
          </cell>
          <cell r="T2048" t="str">
            <v>ผบ.48</v>
          </cell>
          <cell r="U2048">
            <v>2567</v>
          </cell>
          <cell r="V2048" t="str">
            <v>ผบ.52</v>
          </cell>
          <cell r="W2048">
            <v>2567</v>
          </cell>
          <cell r="X2048">
            <v>19</v>
          </cell>
          <cell r="Y2048">
            <v>11</v>
          </cell>
          <cell r="Z2048">
            <v>2567</v>
          </cell>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t="str">
            <v>คำสั่งสืบทรัพย์ 12/6/2568</v>
          </cell>
          <cell r="BC2048"/>
          <cell r="BD2048"/>
          <cell r="BE2048"/>
          <cell r="BF2048"/>
          <cell r="BG2048"/>
          <cell r="BH2048"/>
          <cell r="BI2048"/>
          <cell r="BJ2048"/>
          <cell r="BK2048"/>
          <cell r="BL2048" t="str">
            <v>นายบุญเกียรติ นันตา</v>
          </cell>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cell r="CO2048"/>
        </row>
        <row r="2049">
          <cell r="B2049">
            <v>2893</v>
          </cell>
          <cell r="C2049">
            <v>2038</v>
          </cell>
          <cell r="D2049">
            <v>12</v>
          </cell>
          <cell r="E2049">
            <v>6</v>
          </cell>
          <cell r="F2049">
            <v>2568</v>
          </cell>
          <cell r="G2049">
            <v>806752015354</v>
          </cell>
          <cell r="H2049" t="str">
            <v>นาย</v>
          </cell>
          <cell r="I2049" t="str">
            <v>สมนึก</v>
          </cell>
          <cell r="J2049" t="str">
            <v>ปันวงค์ยอง</v>
          </cell>
          <cell r="K2049" t="str">
            <v>3-5010-00177-32-7</v>
          </cell>
          <cell r="L2049" t="str">
            <v>แม่อาย</v>
          </cell>
          <cell r="M2049" t="str">
            <v>เชียงใหม่ 2</v>
          </cell>
          <cell r="N2049">
            <v>8</v>
          </cell>
          <cell r="O2049" t="str">
            <v>สินเชื่อเพื่อพัฒนากลุ่มอาชีพ</v>
          </cell>
          <cell r="P2049" t="str">
            <v>1.บุคคลค้ำประกัน</v>
          </cell>
          <cell r="Q2049">
            <v>152246.74</v>
          </cell>
          <cell r="R2049">
            <v>29145.02</v>
          </cell>
          <cell r="S2049" t="str">
            <v>จังหวัดฝาง</v>
          </cell>
          <cell r="T2049" t="str">
            <v>ผบ.50</v>
          </cell>
          <cell r="U2049">
            <v>2567</v>
          </cell>
          <cell r="V2049" t="str">
            <v>ผบ.54</v>
          </cell>
          <cell r="W2049">
            <v>2567</v>
          </cell>
          <cell r="X2049">
            <v>19</v>
          </cell>
          <cell r="Y2049">
            <v>11</v>
          </cell>
          <cell r="Z2049">
            <v>2567</v>
          </cell>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t="str">
            <v>คำสั่งสืบทรัพย์ 12/6/2568</v>
          </cell>
          <cell r="BC2049"/>
          <cell r="BD2049"/>
          <cell r="BE2049"/>
          <cell r="BF2049"/>
          <cell r="BG2049"/>
          <cell r="BH2049"/>
          <cell r="BI2049"/>
          <cell r="BJ2049"/>
          <cell r="BK2049"/>
          <cell r="BL2049" t="str">
            <v>นายสมนึก ปันวงค์ยอง</v>
          </cell>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cell r="CO2049"/>
        </row>
        <row r="2050">
          <cell r="B2050">
            <v>2894</v>
          </cell>
          <cell r="C2050">
            <v>2039</v>
          </cell>
          <cell r="D2050">
            <v>12</v>
          </cell>
          <cell r="E2050">
            <v>6</v>
          </cell>
          <cell r="F2050">
            <v>2568</v>
          </cell>
          <cell r="G2050">
            <v>806752015297</v>
          </cell>
          <cell r="H2050" t="str">
            <v>นาย</v>
          </cell>
          <cell r="I2050" t="str">
            <v>สิงห์คำ</v>
          </cell>
          <cell r="J2050" t="str">
            <v>แก้วบุญเรือง</v>
          </cell>
          <cell r="K2050" t="str">
            <v>3-5010-00112-58-6</v>
          </cell>
          <cell r="L2050" t="str">
            <v>แม่อาย</v>
          </cell>
          <cell r="M2050" t="str">
            <v>เชียงใหม่ 2</v>
          </cell>
          <cell r="N2050">
            <v>8</v>
          </cell>
          <cell r="O2050" t="str">
            <v>สินเชื่อเพื่อพัฒนากลุ่มอาชีพ</v>
          </cell>
          <cell r="P2050" t="str">
            <v>1.บุคคลค้ำประกัน</v>
          </cell>
          <cell r="Q2050">
            <v>126765.77</v>
          </cell>
          <cell r="R2050">
            <v>25083.29</v>
          </cell>
          <cell r="S2050" t="str">
            <v>จังหวัดฝาง</v>
          </cell>
          <cell r="T2050" t="str">
            <v>ผบ.49</v>
          </cell>
          <cell r="U2050">
            <v>2567</v>
          </cell>
          <cell r="V2050" t="str">
            <v>ผบ.53</v>
          </cell>
          <cell r="W2050">
            <v>2567</v>
          </cell>
          <cell r="X2050">
            <v>19</v>
          </cell>
          <cell r="Y2050">
            <v>11</v>
          </cell>
          <cell r="Z2050">
            <v>2567</v>
          </cell>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t="str">
            <v>คำสั่งสืบทรัพย์ 12/6/2568</v>
          </cell>
          <cell r="BC2050"/>
          <cell r="BD2050"/>
          <cell r="BE2050"/>
          <cell r="BF2050"/>
          <cell r="BG2050"/>
          <cell r="BH2050"/>
          <cell r="BI2050"/>
          <cell r="BJ2050"/>
          <cell r="BK2050"/>
          <cell r="BL2050" t="str">
            <v>นายสิงห์คำ แก้วบุญเรือง</v>
          </cell>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cell r="CO2050"/>
        </row>
        <row r="2051">
          <cell r="B2051">
            <v>2895</v>
          </cell>
          <cell r="C2051">
            <v>2040</v>
          </cell>
          <cell r="D2051">
            <v>24</v>
          </cell>
          <cell r="E2051">
            <v>6</v>
          </cell>
          <cell r="F2051">
            <v>2568</v>
          </cell>
          <cell r="G2051">
            <v>800070887097</v>
          </cell>
          <cell r="H2051" t="str">
            <v>นาย</v>
          </cell>
          <cell r="I2051" t="str">
            <v>ยุทธภัทร</v>
          </cell>
          <cell r="J2051" t="str">
            <v>สิงหเนตร</v>
          </cell>
          <cell r="K2051" t="str">
            <v>3-5099-00225-38-4</v>
          </cell>
          <cell r="L2051" t="str">
            <v>ช้างคลาน</v>
          </cell>
          <cell r="M2051" t="str">
            <v>เชียงใหม่ 1</v>
          </cell>
          <cell r="N2051">
            <v>8</v>
          </cell>
          <cell r="O2051" t="str">
            <v>สินเชื่อธนาคารประชาชน</v>
          </cell>
          <cell r="P2051" t="str">
            <v>1.บุคคลค้ำประกัน</v>
          </cell>
          <cell r="Q2051">
            <v>155339.76999999999</v>
          </cell>
          <cell r="R2051">
            <v>58760.58</v>
          </cell>
          <cell r="S2051" t="str">
            <v>แขวงเชียงใหม่</v>
          </cell>
          <cell r="T2051" t="str">
            <v>ผบE377</v>
          </cell>
          <cell r="U2051">
            <v>2566</v>
          </cell>
          <cell r="V2051" t="str">
            <v>ผบE3147</v>
          </cell>
          <cell r="W2051">
            <v>2566</v>
          </cell>
          <cell r="X2051"/>
          <cell r="Y2051"/>
          <cell r="Z2051"/>
          <cell r="AA2051">
            <v>15</v>
          </cell>
          <cell r="AB2051">
            <v>5</v>
          </cell>
          <cell r="AC2051">
            <v>2566</v>
          </cell>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t="str">
            <v>คำสั่งสืบทรัพย์ 24/6/2568</v>
          </cell>
          <cell r="BC2051"/>
          <cell r="BD2051"/>
          <cell r="BE2051"/>
          <cell r="BF2051"/>
          <cell r="BG2051"/>
          <cell r="BH2051"/>
          <cell r="BI2051"/>
          <cell r="BJ2051"/>
          <cell r="BK2051"/>
          <cell r="BL2051" t="str">
            <v>นายยุทธภัทร สิงหเนตร</v>
          </cell>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cell r="CO2051"/>
        </row>
        <row r="2052">
          <cell r="B2052">
            <v>2896</v>
          </cell>
          <cell r="C2052">
            <v>2041</v>
          </cell>
          <cell r="D2052">
            <v>24</v>
          </cell>
          <cell r="E2052">
            <v>6</v>
          </cell>
          <cell r="F2052">
            <v>2568</v>
          </cell>
          <cell r="G2052">
            <v>800040354923</v>
          </cell>
          <cell r="H2052" t="str">
            <v>นาย</v>
          </cell>
          <cell r="I2052" t="str">
            <v>วัลลภ</v>
          </cell>
          <cell r="J2052" t="str">
            <v>ปัญญา</v>
          </cell>
          <cell r="K2052" t="str">
            <v>3-5012-00286-80-4</v>
          </cell>
          <cell r="L2052" t="str">
            <v>เซ็นทรัล แอร์พอร์ต พลาซ่า เชียงใหม่</v>
          </cell>
          <cell r="M2052" t="str">
            <v>เชียงใหม่ 1</v>
          </cell>
          <cell r="N2052">
            <v>8</v>
          </cell>
          <cell r="O2052" t="str">
            <v>สินเชื่อธนาคารประชาชน</v>
          </cell>
          <cell r="P2052" t="str">
            <v>1.บุคคลค้ำประกัน</v>
          </cell>
          <cell r="Q2052">
            <v>161095.96</v>
          </cell>
          <cell r="R2052">
            <v>24570.560000000001</v>
          </cell>
          <cell r="S2052" t="str">
            <v>แขวงเชียงใหม่</v>
          </cell>
          <cell r="T2052" t="str">
            <v>ผบ.11139</v>
          </cell>
          <cell r="U2052">
            <v>2560</v>
          </cell>
          <cell r="V2052" t="str">
            <v>ผบ.616</v>
          </cell>
          <cell r="W2052">
            <v>2561</v>
          </cell>
          <cell r="X2052"/>
          <cell r="Y2052"/>
          <cell r="Z2052"/>
          <cell r="AA2052">
            <v>30</v>
          </cell>
          <cell r="AB2052">
            <v>1</v>
          </cell>
          <cell r="AC2052">
            <v>2561</v>
          </cell>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t="str">
            <v>คำสั่งสืบทรัพย์ 24/6/2568</v>
          </cell>
          <cell r="BC2052"/>
          <cell r="BD2052"/>
          <cell r="BE2052"/>
          <cell r="BF2052"/>
          <cell r="BG2052"/>
          <cell r="BH2052"/>
          <cell r="BI2052"/>
          <cell r="BJ2052"/>
          <cell r="BK2052"/>
          <cell r="BL2052" t="str">
            <v>นายวัลลภ ปัญญา</v>
          </cell>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cell r="CO2052"/>
        </row>
        <row r="2053">
          <cell r="B2053">
            <v>2897</v>
          </cell>
          <cell r="C2053">
            <v>2042</v>
          </cell>
          <cell r="D2053">
            <v>24</v>
          </cell>
          <cell r="E2053">
            <v>6</v>
          </cell>
          <cell r="F2053">
            <v>2568</v>
          </cell>
          <cell r="G2053">
            <v>800022878071</v>
          </cell>
          <cell r="H2053" t="str">
            <v>นาย</v>
          </cell>
          <cell r="I2053" t="str">
            <v>บริสุทธิ์</v>
          </cell>
          <cell r="J2053" t="str">
            <v>มีบัณฑิต</v>
          </cell>
          <cell r="K2053" t="str">
            <v>3-1601-00169-81-7</v>
          </cell>
          <cell r="L2053" t="str">
            <v>บวกครกหลวง</v>
          </cell>
          <cell r="M2053" t="str">
            <v>เชียงใหม่ 3</v>
          </cell>
          <cell r="N2053">
            <v>8</v>
          </cell>
          <cell r="O2053" t="str">
            <v>สินเชื่อสวัสดิการ</v>
          </cell>
          <cell r="P2053" t="str">
            <v>1.บุคคลค้ำประกัน</v>
          </cell>
          <cell r="Q2053">
            <v>459438.48</v>
          </cell>
          <cell r="R2053">
            <v>118671.46</v>
          </cell>
          <cell r="S2053" t="str">
            <v>จังหวัดเชียงใหม่</v>
          </cell>
          <cell r="T2053" t="str">
            <v>ผบE187</v>
          </cell>
          <cell r="U2053">
            <v>2568</v>
          </cell>
          <cell r="V2053"/>
          <cell r="W2053"/>
          <cell r="X2053"/>
          <cell r="Y2053"/>
          <cell r="Z2053"/>
          <cell r="AA2053">
            <v>16</v>
          </cell>
          <cell r="AB2053">
            <v>6</v>
          </cell>
          <cell r="AC2053">
            <v>2568</v>
          </cell>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t="str">
            <v>คำสั่งสืบทรัพย์ 24/6/2568</v>
          </cell>
          <cell r="BC2053"/>
          <cell r="BD2053"/>
          <cell r="BE2053"/>
          <cell r="BF2053"/>
          <cell r="BG2053"/>
          <cell r="BH2053"/>
          <cell r="BI2053"/>
          <cell r="BJ2053"/>
          <cell r="BK2053"/>
          <cell r="BL2053" t="str">
            <v>นายบริสุทธิ์ มีบัณฑิต</v>
          </cell>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cell r="CO2053"/>
        </row>
        <row r="2054">
          <cell r="B2054">
            <v>2898</v>
          </cell>
          <cell r="C2054">
            <v>2043</v>
          </cell>
          <cell r="D2054">
            <v>20</v>
          </cell>
          <cell r="E2054">
            <v>5</v>
          </cell>
          <cell r="F2054">
            <v>2568</v>
          </cell>
          <cell r="G2054"/>
          <cell r="H2054" t="str">
            <v>นางสาว</v>
          </cell>
          <cell r="I2054" t="str">
            <v>รัชดา</v>
          </cell>
          <cell r="J2054" t="str">
            <v>ธรรมขัน</v>
          </cell>
          <cell r="K2054" t="str">
            <v>1-5099-01355-37-4</v>
          </cell>
          <cell r="L2054" t="str">
            <v>จอมทอง</v>
          </cell>
          <cell r="M2054" t="str">
            <v>เชียงใหม่ 3</v>
          </cell>
          <cell r="N2054">
            <v>8</v>
          </cell>
          <cell r="O2054"/>
          <cell r="P2054" t="str">
            <v>1.บุคคลค้ำประกัน</v>
          </cell>
          <cell r="Q2054">
            <v>32334.31</v>
          </cell>
          <cell r="R2054">
            <v>7128.12</v>
          </cell>
          <cell r="S2054" t="str">
            <v>จังหวัดฮอด</v>
          </cell>
          <cell r="T2054" t="str">
            <v>ผบE57</v>
          </cell>
          <cell r="U2054">
            <v>2566</v>
          </cell>
          <cell r="V2054" t="str">
            <v>ผบE323</v>
          </cell>
          <cell r="W2054">
            <v>2566</v>
          </cell>
          <cell r="X2054"/>
          <cell r="Y2054"/>
          <cell r="Z2054"/>
          <cell r="AA2054">
            <v>24</v>
          </cell>
          <cell r="AB2054">
            <v>4</v>
          </cell>
          <cell r="AC2054">
            <v>2566</v>
          </cell>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t="str">
            <v>คำสั่งสืบทรัพย์ 20/5/2568</v>
          </cell>
          <cell r="BC2054"/>
          <cell r="BD2054"/>
          <cell r="BE2054"/>
          <cell r="BF2054"/>
          <cell r="BG2054"/>
          <cell r="BH2054"/>
          <cell r="BI2054"/>
          <cell r="BJ2054"/>
          <cell r="BK2054"/>
          <cell r="BL2054" t="str">
            <v>นางสาวรัชดา ธรรมขัน</v>
          </cell>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cell r="CO2054"/>
        </row>
        <row r="2055">
          <cell r="B2055">
            <v>2899</v>
          </cell>
          <cell r="C2055">
            <v>2044</v>
          </cell>
          <cell r="D2055">
            <v>2</v>
          </cell>
          <cell r="E2055">
            <v>7</v>
          </cell>
          <cell r="F2055">
            <v>2568</v>
          </cell>
          <cell r="G2055">
            <v>800023171518</v>
          </cell>
          <cell r="H2055" t="str">
            <v>นาย</v>
          </cell>
          <cell r="I2055" t="str">
            <v xml:space="preserve">เอนก </v>
          </cell>
          <cell r="J2055" t="str">
            <v>แดงจินา</v>
          </cell>
          <cell r="K2055" t="str">
            <v>3-5017-00138-23-5</v>
          </cell>
          <cell r="L2055" t="str">
            <v>เชียงดาว</v>
          </cell>
          <cell r="M2055" t="str">
            <v>เชียงใหม่ 2</v>
          </cell>
          <cell r="N2055">
            <v>8</v>
          </cell>
          <cell r="O2055" t="str">
            <v>สินเชื่อธนาคารประชาชน</v>
          </cell>
          <cell r="P2055" t="str">
            <v>1.บุคคลค้ำประกัน</v>
          </cell>
          <cell r="Q2055">
            <v>91269.13</v>
          </cell>
          <cell r="R2055">
            <v>26881.19</v>
          </cell>
          <cell r="S2055" t="str">
            <v>จังหวัดฮอด</v>
          </cell>
          <cell r="T2055" t="str">
            <v>ผบ746</v>
          </cell>
          <cell r="U2055">
            <v>2558</v>
          </cell>
          <cell r="V2055" t="str">
            <v>ผบ113</v>
          </cell>
          <cell r="W2055">
            <v>2559</v>
          </cell>
          <cell r="X2055">
            <v>7</v>
          </cell>
          <cell r="Y2055">
            <v>3</v>
          </cell>
          <cell r="Z2055">
            <v>2559</v>
          </cell>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t="str">
            <v>คำสั่งสืบทรัพย์ 3/7/2568</v>
          </cell>
          <cell r="BC2055"/>
          <cell r="BD2055"/>
          <cell r="BE2055"/>
          <cell r="BF2055"/>
          <cell r="BG2055"/>
          <cell r="BH2055"/>
          <cell r="BI2055"/>
          <cell r="BJ2055"/>
          <cell r="BK2055"/>
          <cell r="BL2055" t="str">
            <v>นายเอนก  แดงจินา</v>
          </cell>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cell r="CO2055"/>
        </row>
        <row r="2056">
          <cell r="B2056">
            <v>2900</v>
          </cell>
          <cell r="C2056">
            <v>2045</v>
          </cell>
          <cell r="D2056">
            <v>8</v>
          </cell>
          <cell r="E2056">
            <v>7</v>
          </cell>
          <cell r="F2056">
            <v>2568</v>
          </cell>
          <cell r="G2056">
            <v>800021375343</v>
          </cell>
          <cell r="H2056" t="str">
            <v>นาง</v>
          </cell>
          <cell r="I2056" t="str">
            <v>จิระนันท์</v>
          </cell>
          <cell r="J2056" t="str">
            <v>รองหมอดี</v>
          </cell>
          <cell r="K2056" t="str">
            <v>3-5010-0042-58-7</v>
          </cell>
          <cell r="L2056" t="str">
            <v>พร้าว</v>
          </cell>
          <cell r="M2056" t="str">
            <v>เชียงใหม่ 2</v>
          </cell>
          <cell r="N2056">
            <v>8</v>
          </cell>
          <cell r="O2056"/>
          <cell r="P2056"/>
          <cell r="Q2056">
            <v>140500.32</v>
          </cell>
          <cell r="R2056">
            <v>157338.65</v>
          </cell>
          <cell r="S2056" t="str">
            <v>แขวงเชียงใหม่</v>
          </cell>
          <cell r="T2056" t="str">
            <v>ผบ978</v>
          </cell>
          <cell r="U2056">
            <v>2559</v>
          </cell>
          <cell r="V2056" t="str">
            <v>ผบ2174</v>
          </cell>
          <cell r="W2056">
            <v>2559</v>
          </cell>
          <cell r="X2056">
            <v>5</v>
          </cell>
          <cell r="Y2056">
            <v>4</v>
          </cell>
          <cell r="Z2056">
            <v>2559</v>
          </cell>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t="str">
            <v>คำสั่งสืบทรัพย์ 8/7/2568</v>
          </cell>
          <cell r="BC2056"/>
          <cell r="BD2056"/>
          <cell r="BE2056"/>
          <cell r="BF2056"/>
          <cell r="BG2056"/>
          <cell r="BH2056"/>
          <cell r="BI2056"/>
          <cell r="BJ2056"/>
          <cell r="BK2056"/>
          <cell r="BL2056" t="str">
            <v>นางจิระนันท์ รองหมอดี</v>
          </cell>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cell r="CO2056"/>
        </row>
        <row r="2057">
          <cell r="B2057">
            <v>2901</v>
          </cell>
          <cell r="C2057">
            <v>2046</v>
          </cell>
          <cell r="D2057">
            <v>8</v>
          </cell>
          <cell r="E2057">
            <v>7</v>
          </cell>
          <cell r="F2057">
            <v>2568</v>
          </cell>
          <cell r="G2057"/>
          <cell r="H2057" t="str">
            <v>นาย</v>
          </cell>
          <cell r="I2057" t="str">
            <v>นารธิป</v>
          </cell>
          <cell r="J2057" t="str">
            <v>อำนา</v>
          </cell>
          <cell r="K2057" t="str">
            <v>1-5099-00027-30-6</v>
          </cell>
          <cell r="L2057" t="str">
            <v>แม่โจ้</v>
          </cell>
          <cell r="M2057" t="str">
            <v>เชียงใหม่ 2</v>
          </cell>
          <cell r="N2057">
            <v>8</v>
          </cell>
          <cell r="O2057" t="str">
            <v>สินเชื่อไทรทอง</v>
          </cell>
          <cell r="P2057" t="str">
            <v>1.บุคคลค้ำประกัน</v>
          </cell>
          <cell r="Q2057">
            <v>677700.15</v>
          </cell>
          <cell r="R2057">
            <v>780116.42</v>
          </cell>
          <cell r="S2057" t="str">
            <v>จังหวัดเชียงใหม่</v>
          </cell>
          <cell r="T2057" t="str">
            <v>ผบ2200</v>
          </cell>
          <cell r="U2057">
            <v>2558</v>
          </cell>
          <cell r="V2057" t="str">
            <v>ผบ4393</v>
          </cell>
          <cell r="W2057">
            <v>2559</v>
          </cell>
          <cell r="X2057"/>
          <cell r="Y2057"/>
          <cell r="Z2057"/>
          <cell r="AA2057">
            <v>4</v>
          </cell>
          <cell r="AB2057">
            <v>4</v>
          </cell>
          <cell r="AC2057">
            <v>2559</v>
          </cell>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t="str">
            <v>คำสั่งสืบทรัพย์ 8/7/2568</v>
          </cell>
          <cell r="BC2057"/>
          <cell r="BD2057"/>
          <cell r="BE2057"/>
          <cell r="BF2057"/>
          <cell r="BG2057"/>
          <cell r="BH2057"/>
          <cell r="BI2057"/>
          <cell r="BJ2057"/>
          <cell r="BK2057"/>
          <cell r="BL2057" t="str">
            <v>นายนารธิป อำนา</v>
          </cell>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cell r="CO2057"/>
        </row>
        <row r="2058">
          <cell r="B2058">
            <v>2902</v>
          </cell>
          <cell r="C2058">
            <v>2047</v>
          </cell>
          <cell r="D2058">
            <v>8</v>
          </cell>
          <cell r="E2058">
            <v>7</v>
          </cell>
          <cell r="F2058">
            <v>2568</v>
          </cell>
          <cell r="G2058"/>
          <cell r="H2058" t="str">
            <v>นางสาว</v>
          </cell>
          <cell r="I2058" t="str">
            <v>พิกุล</v>
          </cell>
          <cell r="J2058" t="str">
            <v>ศิริวรรณ์</v>
          </cell>
          <cell r="K2058" t="str">
            <v>3-5009-00380-52-7</v>
          </cell>
          <cell r="L2058" t="str">
            <v>ไชยปราการ</v>
          </cell>
          <cell r="M2058" t="str">
            <v>เชียงใหม่ 2</v>
          </cell>
          <cell r="N2058">
            <v>8</v>
          </cell>
          <cell r="O2058" t="str">
            <v>สินเชื่อธนาคารประชาชน</v>
          </cell>
          <cell r="P2058" t="str">
            <v>1.บุคคลค้ำประกัน</v>
          </cell>
          <cell r="Q2058">
            <v>40277</v>
          </cell>
          <cell r="R2058">
            <v>42350.13</v>
          </cell>
          <cell r="S2058" t="str">
            <v>จังหวัดฝาง</v>
          </cell>
          <cell r="T2058" t="str">
            <v>ผบ850</v>
          </cell>
          <cell r="U2058">
            <v>2558</v>
          </cell>
          <cell r="V2058" t="str">
            <v>ผบ88</v>
          </cell>
          <cell r="W2058">
            <v>2559</v>
          </cell>
          <cell r="X2058">
            <v>25</v>
          </cell>
          <cell r="Y2058">
            <v>2</v>
          </cell>
          <cell r="Z2058">
            <v>2559</v>
          </cell>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t="str">
            <v>คำสั่งสืบทรัพย์ 8/7/2568</v>
          </cell>
          <cell r="BC2058"/>
          <cell r="BD2058"/>
          <cell r="BE2058"/>
          <cell r="BF2058"/>
          <cell r="BG2058"/>
          <cell r="BH2058"/>
          <cell r="BI2058"/>
          <cell r="BJ2058"/>
          <cell r="BK2058"/>
          <cell r="BL2058" t="str">
            <v>นางสาวพิกุล ศิริวรรณ์</v>
          </cell>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cell r="CO2058"/>
        </row>
        <row r="2059">
          <cell r="B2059">
            <v>2903</v>
          </cell>
          <cell r="C2059">
            <v>2048</v>
          </cell>
          <cell r="D2059">
            <v>8</v>
          </cell>
          <cell r="E2059">
            <v>7</v>
          </cell>
          <cell r="F2059">
            <v>2568</v>
          </cell>
          <cell r="G2059"/>
          <cell r="H2059" t="str">
            <v>นาย</v>
          </cell>
          <cell r="I2059" t="str">
            <v>มานพ</v>
          </cell>
          <cell r="J2059" t="str">
            <v>พันธ์ชน</v>
          </cell>
          <cell r="K2059" t="str">
            <v>5-5505-00607-37-7</v>
          </cell>
          <cell r="L2059" t="str">
            <v>พร้าว</v>
          </cell>
          <cell r="M2059" t="str">
            <v>เชียงใหม่ 2</v>
          </cell>
          <cell r="N2059">
            <v>8</v>
          </cell>
          <cell r="O2059"/>
          <cell r="P2059"/>
          <cell r="Q2059">
            <v>335037.57</v>
          </cell>
          <cell r="R2059">
            <v>423273.91</v>
          </cell>
          <cell r="S2059" t="str">
            <v>จังหวัดเชียงใหม่</v>
          </cell>
          <cell r="T2059" t="str">
            <v>ผบ2296</v>
          </cell>
          <cell r="U2059">
            <v>2558</v>
          </cell>
          <cell r="V2059"/>
          <cell r="W2059"/>
          <cell r="X2059"/>
          <cell r="Y2059"/>
          <cell r="Z2059"/>
          <cell r="AA2059">
            <v>1</v>
          </cell>
          <cell r="AB2059">
            <v>2</v>
          </cell>
          <cell r="AC2059">
            <v>2559</v>
          </cell>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t="str">
            <v>คำสั่งสืบทรัพย์ 8/7/2568</v>
          </cell>
          <cell r="BC2059"/>
          <cell r="BD2059"/>
          <cell r="BE2059"/>
          <cell r="BF2059"/>
          <cell r="BG2059"/>
          <cell r="BH2059"/>
          <cell r="BI2059"/>
          <cell r="BJ2059"/>
          <cell r="BK2059"/>
          <cell r="BL2059" t="str">
            <v>นายมานพ พันธ์ชน</v>
          </cell>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cell r="CO2059"/>
        </row>
        <row r="2060">
          <cell r="B2060">
            <v>2904</v>
          </cell>
          <cell r="C2060">
            <v>2049</v>
          </cell>
          <cell r="D2060">
            <v>8</v>
          </cell>
          <cell r="E2060">
            <v>7</v>
          </cell>
          <cell r="F2060">
            <v>2568</v>
          </cell>
          <cell r="G2060"/>
          <cell r="H2060" t="str">
            <v>นาง</v>
          </cell>
          <cell r="I2060" t="str">
            <v>ยุวดี</v>
          </cell>
          <cell r="J2060" t="str">
            <v>ธงสวัสดิ์</v>
          </cell>
          <cell r="K2060" t="str">
            <v>3-4004-00743-18-4</v>
          </cell>
          <cell r="L2060" t="str">
            <v>ดอยสะเก็ด</v>
          </cell>
          <cell r="M2060" t="str">
            <v>เชียงใหม่ 2</v>
          </cell>
          <cell r="N2060">
            <v>8</v>
          </cell>
          <cell r="O2060"/>
          <cell r="P2060"/>
          <cell r="Q2060">
            <v>177076</v>
          </cell>
          <cell r="R2060">
            <v>214116.55</v>
          </cell>
          <cell r="S2060" t="str">
            <v>แขวงเชียงใหม่</v>
          </cell>
          <cell r="T2060" t="str">
            <v>ผบ9390</v>
          </cell>
          <cell r="U2060">
            <v>2558</v>
          </cell>
          <cell r="V2060" t="str">
            <v>ผบ195</v>
          </cell>
          <cell r="W2060">
            <v>2559</v>
          </cell>
          <cell r="X2060">
            <v>20</v>
          </cell>
          <cell r="Y2060">
            <v>1</v>
          </cell>
          <cell r="Z2060">
            <v>2559</v>
          </cell>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t="str">
            <v>คำสั่งสืบทรัพย์ 8/7/2568</v>
          </cell>
          <cell r="BC2060"/>
          <cell r="BD2060"/>
          <cell r="BE2060"/>
          <cell r="BF2060"/>
          <cell r="BG2060"/>
          <cell r="BH2060"/>
          <cell r="BI2060"/>
          <cell r="BJ2060"/>
          <cell r="BK2060"/>
          <cell r="BL2060" t="str">
            <v>นางยุวดี ธงสวัสดิ์</v>
          </cell>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cell r="CO2060"/>
        </row>
        <row r="2061">
          <cell r="B2061">
            <v>2905</v>
          </cell>
          <cell r="C2061">
            <v>2050</v>
          </cell>
          <cell r="D2061">
            <v>8</v>
          </cell>
          <cell r="E2061">
            <v>7</v>
          </cell>
          <cell r="F2061">
            <v>2568</v>
          </cell>
          <cell r="G2061"/>
          <cell r="H2061" t="str">
            <v>นาง</v>
          </cell>
          <cell r="I2061" t="str">
            <v>ราตรี</v>
          </cell>
          <cell r="J2061" t="str">
            <v>ปัญญาวงค์</v>
          </cell>
          <cell r="K2061" t="str">
            <v>3-5009-00264-34-9</v>
          </cell>
          <cell r="L2061" t="str">
            <v>ฝาง</v>
          </cell>
          <cell r="M2061" t="str">
            <v>เชียงใหม่ 2</v>
          </cell>
          <cell r="N2061">
            <v>8</v>
          </cell>
          <cell r="O2061" t="str">
            <v>สินเชื่อพัฒนาองค์กรชุมชน</v>
          </cell>
          <cell r="P2061" t="str">
            <v>1.บุคคลค้ำประกัน</v>
          </cell>
          <cell r="Q2061">
            <v>60120.97</v>
          </cell>
          <cell r="R2061">
            <v>64920.800000000003</v>
          </cell>
          <cell r="S2061" t="str">
            <v>จังหวัดฝาง</v>
          </cell>
          <cell r="T2061" t="str">
            <v>ผบ984</v>
          </cell>
          <cell r="U2061">
            <v>2558</v>
          </cell>
          <cell r="V2061" t="str">
            <v>ผบ52</v>
          </cell>
          <cell r="W2061">
            <v>2559</v>
          </cell>
          <cell r="X2061"/>
          <cell r="Y2061"/>
          <cell r="Z2061"/>
          <cell r="AA2061">
            <v>11</v>
          </cell>
          <cell r="AB2061">
            <v>2</v>
          </cell>
          <cell r="AC2061">
            <v>2559</v>
          </cell>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t="str">
            <v>คำสั่งสืบทรัพย์ 8/7/2568</v>
          </cell>
          <cell r="BC2061"/>
          <cell r="BD2061"/>
          <cell r="BE2061"/>
          <cell r="BF2061"/>
          <cell r="BG2061"/>
          <cell r="BH2061"/>
          <cell r="BI2061"/>
          <cell r="BJ2061"/>
          <cell r="BK2061"/>
          <cell r="BL2061" t="str">
            <v>นางราตรี ปัญญาวงค์</v>
          </cell>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cell r="CO2061"/>
        </row>
        <row r="2062">
          <cell r="B2062">
            <v>2906</v>
          </cell>
          <cell r="C2062">
            <v>2051</v>
          </cell>
          <cell r="D2062">
            <v>8</v>
          </cell>
          <cell r="E2062">
            <v>7</v>
          </cell>
          <cell r="F2062">
            <v>2568</v>
          </cell>
          <cell r="G2062"/>
          <cell r="H2062" t="str">
            <v>นาง</v>
          </cell>
          <cell r="I2062" t="str">
            <v>สมพร</v>
          </cell>
          <cell r="J2062" t="str">
            <v>วองเงิน</v>
          </cell>
          <cell r="K2062" t="str">
            <v>3-5511-00040-41-2</v>
          </cell>
          <cell r="L2062" t="str">
            <v>แม่โจ้</v>
          </cell>
          <cell r="M2062" t="str">
            <v>เชียงใหม่ 2</v>
          </cell>
          <cell r="N2062">
            <v>8</v>
          </cell>
          <cell r="O2062"/>
          <cell r="P2062"/>
          <cell r="Q2062">
            <v>1866264.61</v>
          </cell>
          <cell r="R2062">
            <v>2270425.94</v>
          </cell>
          <cell r="S2062" t="str">
            <v>จังหวัดเชียงใหม่</v>
          </cell>
          <cell r="T2062" t="str">
            <v>ผบ2279</v>
          </cell>
          <cell r="U2062">
            <v>2558</v>
          </cell>
          <cell r="V2062" t="str">
            <v>ผบ348</v>
          </cell>
          <cell r="W2062">
            <v>2559</v>
          </cell>
          <cell r="X2062">
            <v>14</v>
          </cell>
          <cell r="Y2062">
            <v>3</v>
          </cell>
          <cell r="Z2062">
            <v>2559</v>
          </cell>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t="str">
            <v>คำสั่งสืบทรัพย์ 8/7/2568</v>
          </cell>
          <cell r="BC2062"/>
          <cell r="BD2062"/>
          <cell r="BE2062"/>
          <cell r="BF2062"/>
          <cell r="BG2062"/>
          <cell r="BH2062"/>
          <cell r="BI2062"/>
          <cell r="BJ2062"/>
          <cell r="BK2062"/>
          <cell r="BL2062" t="str">
            <v>นางสมพร วองเงิน</v>
          </cell>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cell r="CO2062"/>
        </row>
        <row r="2063">
          <cell r="B2063">
            <v>2907</v>
          </cell>
          <cell r="C2063">
            <v>2052</v>
          </cell>
          <cell r="D2063">
            <v>8</v>
          </cell>
          <cell r="E2063">
            <v>7</v>
          </cell>
          <cell r="F2063">
            <v>2568</v>
          </cell>
          <cell r="G2063">
            <v>800028340159</v>
          </cell>
          <cell r="H2063" t="str">
            <v>นาง</v>
          </cell>
          <cell r="I2063" t="str">
            <v>สมศรี</v>
          </cell>
          <cell r="J2063" t="str">
            <v>ใหม่วงค์จันทร์</v>
          </cell>
          <cell r="K2063" t="str">
            <v>3-5009-01002-04-6</v>
          </cell>
          <cell r="L2063" t="str">
            <v>ฝาง</v>
          </cell>
          <cell r="M2063" t="str">
            <v>เชียงใหม่ 2</v>
          </cell>
          <cell r="N2063">
            <v>8</v>
          </cell>
          <cell r="O2063" t="str">
            <v>สินเชื่อพัฒนาองค์กรชุมชน</v>
          </cell>
          <cell r="P2063" t="str">
            <v>1.บุคคลค้ำประกัน</v>
          </cell>
          <cell r="Q2063">
            <v>278590.75</v>
          </cell>
          <cell r="R2063">
            <v>319482.07</v>
          </cell>
          <cell r="S2063" t="str">
            <v>จังหวัดฝาง</v>
          </cell>
          <cell r="T2063" t="str">
            <v>ผบ991</v>
          </cell>
          <cell r="U2063">
            <v>2558</v>
          </cell>
          <cell r="V2063" t="str">
            <v>ผบ76</v>
          </cell>
          <cell r="W2063">
            <v>2559</v>
          </cell>
          <cell r="X2063"/>
          <cell r="Y2063"/>
          <cell r="Z2063"/>
          <cell r="AA2063">
            <v>19</v>
          </cell>
          <cell r="AB2063">
            <v>2</v>
          </cell>
          <cell r="AC2063">
            <v>2559</v>
          </cell>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t="str">
            <v>คำสั่งสืบทรัพย์ 8/7/2568</v>
          </cell>
          <cell r="BC2063"/>
          <cell r="BD2063"/>
          <cell r="BE2063"/>
          <cell r="BF2063"/>
          <cell r="BG2063"/>
          <cell r="BH2063"/>
          <cell r="BI2063"/>
          <cell r="BJ2063"/>
          <cell r="BK2063"/>
          <cell r="BL2063" t="str">
            <v>นางสมศรี ใหม่วงค์จันทร์</v>
          </cell>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cell r="CO2063"/>
        </row>
        <row r="2064">
          <cell r="B2064">
            <v>2908</v>
          </cell>
          <cell r="C2064">
            <v>2053</v>
          </cell>
          <cell r="D2064">
            <v>8</v>
          </cell>
          <cell r="E2064">
            <v>7</v>
          </cell>
          <cell r="F2064">
            <v>2568</v>
          </cell>
          <cell r="G2064"/>
          <cell r="H2064" t="str">
            <v>นาย</v>
          </cell>
          <cell r="I2064" t="str">
            <v>สัญญา</v>
          </cell>
          <cell r="J2064" t="str">
            <v>ใจยะสาร</v>
          </cell>
          <cell r="K2064" t="str">
            <v>1-5009-00003-34-4</v>
          </cell>
          <cell r="L2064" t="str">
            <v>ฝาง</v>
          </cell>
          <cell r="M2064" t="str">
            <v>เชียงใหม่ 2</v>
          </cell>
          <cell r="N2064">
            <v>8</v>
          </cell>
          <cell r="O2064" t="str">
            <v>สินเชื่อเคหะ</v>
          </cell>
          <cell r="P2064" t="str">
            <v>2.หลักทรัพย์ค้ำประกัน</v>
          </cell>
          <cell r="Q2064">
            <v>768719.74</v>
          </cell>
          <cell r="R2064">
            <v>870958.31</v>
          </cell>
          <cell r="S2064" t="str">
            <v>จังหวัดฝาง</v>
          </cell>
          <cell r="T2064" t="str">
            <v>ผบ876</v>
          </cell>
          <cell r="U2064">
            <v>2558</v>
          </cell>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t="str">
            <v>คำสั่งสืบทรัพย์ 8/7/2568</v>
          </cell>
          <cell r="BC2064"/>
          <cell r="BD2064"/>
          <cell r="BE2064"/>
          <cell r="BF2064"/>
          <cell r="BG2064"/>
          <cell r="BH2064"/>
          <cell r="BI2064"/>
          <cell r="BJ2064"/>
          <cell r="BK2064"/>
          <cell r="BL2064" t="str">
            <v>นายสัญญา ใจยะสาร</v>
          </cell>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cell r="CO2064"/>
        </row>
        <row r="2065">
          <cell r="B2065">
            <v>2909</v>
          </cell>
          <cell r="C2065">
            <v>2054</v>
          </cell>
          <cell r="D2065">
            <v>8</v>
          </cell>
          <cell r="E2065">
            <v>7</v>
          </cell>
          <cell r="F2065">
            <v>2568</v>
          </cell>
          <cell r="G2065"/>
          <cell r="H2065" t="str">
            <v>นาง</v>
          </cell>
          <cell r="I2065" t="str">
            <v>หล้า</v>
          </cell>
          <cell r="J2065" t="str">
            <v>ตุ่นสุรินทร์</v>
          </cell>
          <cell r="K2065" t="str">
            <v>3-5009-00667-61-3</v>
          </cell>
          <cell r="L2065" t="str">
            <v>ฝาง</v>
          </cell>
          <cell r="M2065" t="str">
            <v>เชียงใหม่ 2</v>
          </cell>
          <cell r="N2065">
            <v>8</v>
          </cell>
          <cell r="O2065"/>
          <cell r="P2065"/>
          <cell r="Q2065">
            <v>278729.45</v>
          </cell>
          <cell r="R2065">
            <v>326947.58</v>
          </cell>
          <cell r="S2065" t="str">
            <v>จังหวัดฝาง</v>
          </cell>
          <cell r="T2065" t="str">
            <v>ผบ34</v>
          </cell>
          <cell r="U2065">
            <v>2559</v>
          </cell>
          <cell r="V2065" t="str">
            <v>ผบ120</v>
          </cell>
          <cell r="W2065">
            <v>2559</v>
          </cell>
          <cell r="X2065"/>
          <cell r="Y2065"/>
          <cell r="Z2065"/>
          <cell r="AA2065">
            <v>8</v>
          </cell>
          <cell r="AB2065">
            <v>3</v>
          </cell>
          <cell r="AC2065">
            <v>2559</v>
          </cell>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t="str">
            <v>คำสั่งสืบทรัพย์ 8/7/2568</v>
          </cell>
          <cell r="BC2065"/>
          <cell r="BD2065"/>
          <cell r="BE2065"/>
          <cell r="BF2065"/>
          <cell r="BG2065"/>
          <cell r="BH2065"/>
          <cell r="BI2065"/>
          <cell r="BJ2065"/>
          <cell r="BK2065"/>
          <cell r="BL2065" t="str">
            <v>นางหล้า ตุ่นสุรินทร์</v>
          </cell>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cell r="CO2065"/>
        </row>
        <row r="2066">
          <cell r="B2066">
            <v>2910</v>
          </cell>
          <cell r="C2066">
            <v>2055</v>
          </cell>
          <cell r="D2066">
            <v>8</v>
          </cell>
          <cell r="E2066">
            <v>7</v>
          </cell>
          <cell r="F2066">
            <v>2568</v>
          </cell>
          <cell r="G2066"/>
          <cell r="H2066" t="str">
            <v>นาย</v>
          </cell>
          <cell r="I2066" t="str">
            <v>อาทิตย์</v>
          </cell>
          <cell r="J2066" t="str">
            <v>โกมล</v>
          </cell>
          <cell r="K2066" t="str">
            <v>3-5014-00106-99-1</v>
          </cell>
          <cell r="L2066" t="str">
            <v>แม่โจ้</v>
          </cell>
          <cell r="M2066" t="str">
            <v>เชียงใหม่ 2</v>
          </cell>
          <cell r="N2066">
            <v>8</v>
          </cell>
          <cell r="O2066"/>
          <cell r="P2066"/>
          <cell r="Q2066">
            <v>29166</v>
          </cell>
          <cell r="R2066">
            <v>33534.9</v>
          </cell>
          <cell r="S2066" t="str">
            <v>แขวงเชียงใหม่</v>
          </cell>
          <cell r="T2066" t="str">
            <v>ผบ9474</v>
          </cell>
          <cell r="U2066">
            <v>2558</v>
          </cell>
          <cell r="V2066" t="str">
            <v>ผบ404</v>
          </cell>
          <cell r="W2066">
            <v>2559</v>
          </cell>
          <cell r="X2066"/>
          <cell r="Y2066"/>
          <cell r="Z2066"/>
          <cell r="AA2066">
            <v>28</v>
          </cell>
          <cell r="AB2066">
            <v>1</v>
          </cell>
          <cell r="AC2066">
            <v>2559</v>
          </cell>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t="str">
            <v>คำสั่งสืบทรัพย์ 8/7/2568</v>
          </cell>
          <cell r="BC2066"/>
          <cell r="BD2066"/>
          <cell r="BE2066"/>
          <cell r="BF2066"/>
          <cell r="BG2066"/>
          <cell r="BH2066"/>
          <cell r="BI2066"/>
          <cell r="BJ2066"/>
          <cell r="BK2066"/>
          <cell r="BL2066" t="str">
            <v>นายอาทิตย์ โกมล</v>
          </cell>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cell r="CO2066"/>
        </row>
        <row r="2067">
          <cell r="B2067">
            <v>2911</v>
          </cell>
          <cell r="C2067">
            <v>2056</v>
          </cell>
          <cell r="D2067">
            <v>8</v>
          </cell>
          <cell r="E2067">
            <v>7</v>
          </cell>
          <cell r="F2067">
            <v>2568</v>
          </cell>
          <cell r="G2067"/>
          <cell r="H2067" t="str">
            <v>นาง</v>
          </cell>
          <cell r="I2067" t="str">
            <v>อำพันธ์</v>
          </cell>
          <cell r="J2067" t="str">
            <v>เขียวเคียวลือ</v>
          </cell>
          <cell r="K2067" t="str">
            <v>3-5009-00820-88-8</v>
          </cell>
          <cell r="L2067" t="str">
            <v>ฝาง</v>
          </cell>
          <cell r="M2067" t="str">
            <v>เชียงใหม่ 2</v>
          </cell>
          <cell r="N2067">
            <v>8</v>
          </cell>
          <cell r="O2067"/>
          <cell r="P2067"/>
          <cell r="Q2067">
            <v>285898.19</v>
          </cell>
          <cell r="R2067">
            <v>308899.8</v>
          </cell>
          <cell r="S2067" t="str">
            <v>จังหวัดฝาง</v>
          </cell>
          <cell r="T2067" t="str">
            <v>ผบ37</v>
          </cell>
          <cell r="U2067">
            <v>2559</v>
          </cell>
          <cell r="V2067" t="str">
            <v>ผบ121</v>
          </cell>
          <cell r="W2067">
            <v>2559</v>
          </cell>
          <cell r="X2067"/>
          <cell r="Y2067"/>
          <cell r="Z2067"/>
          <cell r="AA2067">
            <v>8</v>
          </cell>
          <cell r="AB2067">
            <v>3</v>
          </cell>
          <cell r="AC2067">
            <v>2559</v>
          </cell>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t="str">
            <v>คำสั่งสืบทรัพย์ 8/7/2568</v>
          </cell>
          <cell r="BC2067"/>
          <cell r="BD2067"/>
          <cell r="BE2067"/>
          <cell r="BF2067"/>
          <cell r="BG2067"/>
          <cell r="BH2067"/>
          <cell r="BI2067"/>
          <cell r="BJ2067"/>
          <cell r="BK2067"/>
          <cell r="BL2067" t="str">
            <v>นางอำพันธ์ เขียวเคียวลือ</v>
          </cell>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cell r="CO2067"/>
        </row>
        <row r="2068">
          <cell r="B2068">
            <v>2912</v>
          </cell>
          <cell r="C2068">
            <v>2057</v>
          </cell>
          <cell r="D2068">
            <v>8</v>
          </cell>
          <cell r="E2068">
            <v>7</v>
          </cell>
          <cell r="F2068">
            <v>2568</v>
          </cell>
          <cell r="G2068" t="str">
            <v>800066633051,  800066633069</v>
          </cell>
          <cell r="H2068" t="str">
            <v>นาย</v>
          </cell>
          <cell r="I2068" t="str">
            <v>นิรันดร์</v>
          </cell>
          <cell r="J2068" t="str">
            <v>ภูเวียงจันทร์</v>
          </cell>
          <cell r="K2068" t="str">
            <v>3-5103-00283-43-1</v>
          </cell>
          <cell r="L2068" t="str">
            <v>ท่าแพ</v>
          </cell>
          <cell r="M2068" t="str">
            <v>เชียงใหม่ 1</v>
          </cell>
          <cell r="N2068">
            <v>8</v>
          </cell>
          <cell r="O2068" t="str">
            <v>สินเชื่อเคหะ</v>
          </cell>
          <cell r="P2068" t="str">
            <v>2.หลักทรัพย์ค้ำประกัน</v>
          </cell>
          <cell r="Q2068">
            <v>714744.73</v>
          </cell>
          <cell r="R2068">
            <v>905972.55</v>
          </cell>
          <cell r="S2068" t="str">
            <v>จังหวัดลำพูน</v>
          </cell>
          <cell r="T2068" t="str">
            <v>ผบE278</v>
          </cell>
          <cell r="U2068">
            <v>2568</v>
          </cell>
          <cell r="V2068" t="str">
            <v>ผบE924</v>
          </cell>
          <cell r="W2068">
            <v>2568</v>
          </cell>
          <cell r="X2068"/>
          <cell r="Y2068"/>
          <cell r="Z2068"/>
          <cell r="AA2068">
            <v>3</v>
          </cell>
          <cell r="AB2068">
            <v>3</v>
          </cell>
          <cell r="AC2068">
            <v>2568</v>
          </cell>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t="str">
            <v>คำสั่งยึดทรัพย์ 8/7/2568</v>
          </cell>
          <cell r="BC2068"/>
          <cell r="BD2068"/>
          <cell r="BE2068"/>
          <cell r="BF2068"/>
          <cell r="BG2068"/>
          <cell r="BH2068"/>
          <cell r="BI2068"/>
          <cell r="BJ2068"/>
          <cell r="BK2068"/>
          <cell r="BL2068" t="str">
            <v>นายนิรันดร์ ภูเวียงจันทร์</v>
          </cell>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cell r="CO2068"/>
        </row>
        <row r="2069">
          <cell r="B2069">
            <v>2913</v>
          </cell>
          <cell r="C2069">
            <v>2058</v>
          </cell>
          <cell r="D2069">
            <v>20</v>
          </cell>
          <cell r="E2069">
            <v>5</v>
          </cell>
          <cell r="F2069">
            <v>2568</v>
          </cell>
          <cell r="G2069"/>
          <cell r="H2069" t="str">
            <v>นาง</v>
          </cell>
          <cell r="I2069" t="str">
            <v>สมพร</v>
          </cell>
          <cell r="J2069" t="str">
            <v>พงษ์ภมร</v>
          </cell>
          <cell r="K2069" t="str">
            <v>3-5099-00871-99-5</v>
          </cell>
          <cell r="L2069" t="str">
            <v>หางดง</v>
          </cell>
          <cell r="M2069" t="str">
            <v>เชียงใหม่ 3</v>
          </cell>
          <cell r="N2069">
            <v>8</v>
          </cell>
          <cell r="O2069"/>
          <cell r="P2069"/>
          <cell r="Q2069">
            <v>53332.82</v>
          </cell>
          <cell r="R2069">
            <v>4087.61</v>
          </cell>
          <cell r="S2069" t="str">
            <v>แขวงเชียงใหม่</v>
          </cell>
          <cell r="T2069" t="str">
            <v>ผบ7929</v>
          </cell>
          <cell r="U2069">
            <v>2560</v>
          </cell>
          <cell r="V2069" t="str">
            <v>ผบ8474</v>
          </cell>
          <cell r="W2069">
            <v>2560</v>
          </cell>
          <cell r="X2069"/>
          <cell r="Y2069"/>
          <cell r="Z2069"/>
          <cell r="AA2069">
            <v>12</v>
          </cell>
          <cell r="AB2069">
            <v>9</v>
          </cell>
          <cell r="AC2069">
            <v>2560</v>
          </cell>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t="str">
            <v>คำสั่งสืบทรัพย์ 20/5/2568</v>
          </cell>
          <cell r="BC2069"/>
          <cell r="BD2069"/>
          <cell r="BE2069"/>
          <cell r="BF2069"/>
          <cell r="BG2069"/>
          <cell r="BH2069"/>
          <cell r="BI2069"/>
          <cell r="BJ2069"/>
          <cell r="BK2069"/>
          <cell r="BL2069" t="str">
            <v>นางสมพร พงษ์ภมร</v>
          </cell>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cell r="CO2069"/>
        </row>
        <row r="2070">
          <cell r="B2070">
            <v>2914</v>
          </cell>
          <cell r="C2070">
            <v>2059</v>
          </cell>
          <cell r="D2070">
            <v>18</v>
          </cell>
          <cell r="E2070">
            <v>7</v>
          </cell>
          <cell r="F2070">
            <v>2568</v>
          </cell>
          <cell r="G2070" t="str">
            <v>800041128623 ,
800104990547</v>
          </cell>
          <cell r="H2070" t="str">
            <v>นาง</v>
          </cell>
          <cell r="I2070" t="str">
            <v>กัลยาหรือกนกนภา</v>
          </cell>
          <cell r="J2070" t="str">
            <v>ตั้งมณีศรี</v>
          </cell>
          <cell r="K2070" t="str">
            <v>3-5009-00902-64-7</v>
          </cell>
          <cell r="L2070" t="str">
            <v>ไชยปราการ</v>
          </cell>
          <cell r="M2070" t="str">
            <v>เชียงใหม่ 2</v>
          </cell>
          <cell r="N2070">
            <v>8</v>
          </cell>
          <cell r="O2070" t="str">
            <v>สินเชื่อธนาคารประชาชน</v>
          </cell>
          <cell r="P2070" t="str">
            <v>1.บุคคลค้ำประกัน</v>
          </cell>
          <cell r="Q2070">
            <v>51597.33</v>
          </cell>
          <cell r="R2070">
            <v>32054.31</v>
          </cell>
          <cell r="S2070" t="str">
            <v>จังหวัดฝาง</v>
          </cell>
          <cell r="T2070" t="str">
            <v>ผบE949</v>
          </cell>
          <cell r="U2070">
            <v>2565</v>
          </cell>
          <cell r="V2070" t="str">
            <v>ผบE1087</v>
          </cell>
          <cell r="W2070">
            <v>2565</v>
          </cell>
          <cell r="X2070"/>
          <cell r="Y2070"/>
          <cell r="Z2070"/>
          <cell r="AA2070">
            <v>19</v>
          </cell>
          <cell r="AB2070">
            <v>12</v>
          </cell>
          <cell r="AC2070">
            <v>2565</v>
          </cell>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t="str">
            <v>คำสั่งสืบทรัพย์ 18/7/2568</v>
          </cell>
          <cell r="BC2070"/>
          <cell r="BD2070"/>
          <cell r="BE2070"/>
          <cell r="BF2070"/>
          <cell r="BG2070"/>
          <cell r="BH2070"/>
          <cell r="BI2070"/>
          <cell r="BJ2070"/>
          <cell r="BK2070"/>
          <cell r="BL2070" t="str">
            <v>นางกัลยาหรือกนกนภา ตั้งมณีศรี</v>
          </cell>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cell r="CO2070"/>
        </row>
        <row r="2071">
          <cell r="B2071">
            <v>2915</v>
          </cell>
          <cell r="C2071">
            <v>2060</v>
          </cell>
          <cell r="D2071">
            <v>18</v>
          </cell>
          <cell r="E2071">
            <v>7</v>
          </cell>
          <cell r="F2071">
            <v>2568</v>
          </cell>
          <cell r="G2071">
            <v>800044940487</v>
          </cell>
          <cell r="H2071" t="str">
            <v>นาย</v>
          </cell>
          <cell r="I2071" t="str">
            <v>ภาณุพงศ์</v>
          </cell>
          <cell r="J2071" t="str">
            <v>ศรีใจ</v>
          </cell>
          <cell r="K2071" t="str">
            <v>3-5009-00814-72-1</v>
          </cell>
          <cell r="L2071" t="str">
            <v>ฝาง</v>
          </cell>
          <cell r="M2071" t="str">
            <v>เชียงใหม่ 2</v>
          </cell>
          <cell r="N2071">
            <v>8</v>
          </cell>
          <cell r="O2071" t="str">
            <v>ธนาคารประชาชน</v>
          </cell>
          <cell r="P2071" t="str">
            <v>1.บุคคลค้ำประกัน</v>
          </cell>
          <cell r="Q2071">
            <v>45838.75</v>
          </cell>
          <cell r="R2071">
            <v>26062.93</v>
          </cell>
          <cell r="S2071" t="str">
            <v>จังหวัดฝาง</v>
          </cell>
          <cell r="T2071" t="str">
            <v>ผบE800</v>
          </cell>
          <cell r="U2071">
            <v>2567</v>
          </cell>
          <cell r="V2071" t="str">
            <v>ผบE968</v>
          </cell>
          <cell r="W2071">
            <v>2567</v>
          </cell>
          <cell r="X2071"/>
          <cell r="Y2071"/>
          <cell r="Z2071"/>
          <cell r="AA2071">
            <v>13</v>
          </cell>
          <cell r="AB2071">
            <v>8</v>
          </cell>
          <cell r="AC2071">
            <v>2567</v>
          </cell>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t="str">
            <v>คำสั่งสืบทรัพย์ 18/7/2568</v>
          </cell>
          <cell r="BC2071"/>
          <cell r="BD2071"/>
          <cell r="BE2071"/>
          <cell r="BF2071"/>
          <cell r="BG2071"/>
          <cell r="BH2071"/>
          <cell r="BI2071"/>
          <cell r="BJ2071"/>
          <cell r="BK2071"/>
          <cell r="BL2071" t="str">
            <v>นายภาณุพงศ์ ศรีใจ</v>
          </cell>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cell r="CO2071"/>
        </row>
        <row r="2072">
          <cell r="B2072">
            <v>2916</v>
          </cell>
          <cell r="C2072">
            <v>2061</v>
          </cell>
          <cell r="D2072">
            <v>18</v>
          </cell>
          <cell r="E2072">
            <v>7</v>
          </cell>
          <cell r="F2072">
            <v>2568</v>
          </cell>
          <cell r="G2072">
            <v>800084140311</v>
          </cell>
          <cell r="H2072" t="str">
            <v>นาง</v>
          </cell>
          <cell r="I2072" t="str">
            <v>สมบูรณ์</v>
          </cell>
          <cell r="J2072" t="str">
            <v>สนัด</v>
          </cell>
          <cell r="K2072" t="str">
            <v>3-5009-00546-60-3</v>
          </cell>
          <cell r="L2072" t="str">
            <v>ไชยปราการ</v>
          </cell>
          <cell r="M2072" t="str">
            <v>เชียงใหม่ 2</v>
          </cell>
          <cell r="N2072">
            <v>8</v>
          </cell>
          <cell r="O2072" t="str">
            <v>สินเชื่อธนาคารประชาชน</v>
          </cell>
          <cell r="P2072" t="str">
            <v>1.บุคคลค้ำประกัน</v>
          </cell>
          <cell r="Q2072">
            <v>33858.639999999999</v>
          </cell>
          <cell r="R2072">
            <v>11390.26</v>
          </cell>
          <cell r="S2072" t="str">
            <v>จังหวัดฝาง</v>
          </cell>
          <cell r="T2072" t="str">
            <v>ผบE625</v>
          </cell>
          <cell r="U2072">
            <v>2567</v>
          </cell>
          <cell r="V2072" t="str">
            <v>ผบE800</v>
          </cell>
          <cell r="W2072">
            <v>2567</v>
          </cell>
          <cell r="X2072"/>
          <cell r="Y2072"/>
          <cell r="Z2072"/>
          <cell r="AA2072">
            <v>9</v>
          </cell>
          <cell r="AB2072">
            <v>7</v>
          </cell>
          <cell r="AC2072">
            <v>2567</v>
          </cell>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t="str">
            <v>คำสั่งสืบทรัพย์ 18/7/2568</v>
          </cell>
          <cell r="BC2072"/>
          <cell r="BD2072"/>
          <cell r="BE2072"/>
          <cell r="BF2072"/>
          <cell r="BG2072"/>
          <cell r="BH2072"/>
          <cell r="BI2072"/>
          <cell r="BJ2072"/>
          <cell r="BK2072"/>
          <cell r="BL2072" t="str">
            <v>นางสมบูรณ์ สนัด</v>
          </cell>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cell r="CO2072"/>
        </row>
        <row r="2073">
          <cell r="B2073">
            <v>2917</v>
          </cell>
          <cell r="C2073">
            <v>2062</v>
          </cell>
          <cell r="D2073">
            <v>22</v>
          </cell>
          <cell r="E2073">
            <v>7</v>
          </cell>
          <cell r="F2073">
            <v>2568</v>
          </cell>
          <cell r="G2073">
            <v>800012820919</v>
          </cell>
          <cell r="H2073" t="str">
            <v>นาย</v>
          </cell>
          <cell r="I2073" t="str">
            <v xml:space="preserve">ปฎิภาณ </v>
          </cell>
          <cell r="J2073" t="str">
            <v>พิมพานนท์</v>
          </cell>
          <cell r="K2073" t="str">
            <v>3-5099-00447-72-7</v>
          </cell>
          <cell r="L2073" t="str">
            <v>มหาวิทยาลัยเชียงใหม่</v>
          </cell>
          <cell r="M2073" t="str">
            <v>เชียงใหม่ 2</v>
          </cell>
          <cell r="N2073">
            <v>8</v>
          </cell>
          <cell r="O2073"/>
          <cell r="P2073"/>
          <cell r="Q2073">
            <v>352949.13</v>
          </cell>
          <cell r="R2073">
            <v>133465.54999999999</v>
          </cell>
          <cell r="S2073" t="str">
            <v>จังหวัดเชียงใหม่</v>
          </cell>
          <cell r="T2073" t="str">
            <v>ผบ515</v>
          </cell>
          <cell r="U2073">
            <v>2559</v>
          </cell>
          <cell r="V2073" t="str">
            <v>ผบ1032</v>
          </cell>
          <cell r="W2073">
            <v>2559</v>
          </cell>
          <cell r="X2073">
            <v>27</v>
          </cell>
          <cell r="Y2073">
            <v>6</v>
          </cell>
          <cell r="Z2073">
            <v>2559</v>
          </cell>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t="str">
            <v>คำสั่งสืบทรัพย์ 22/7/2568</v>
          </cell>
          <cell r="BC2073"/>
          <cell r="BD2073"/>
          <cell r="BE2073"/>
          <cell r="BF2073"/>
          <cell r="BG2073"/>
          <cell r="BH2073"/>
          <cell r="BI2073"/>
          <cell r="BJ2073"/>
          <cell r="BK2073"/>
          <cell r="BL2073" t="str">
            <v>นายปฎิภาณ  พิมพานนท์</v>
          </cell>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cell r="CO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T1">
            <v>89</v>
          </cell>
          <cell r="CU1">
            <v>90</v>
          </cell>
          <cell r="CV1">
            <v>91</v>
          </cell>
          <cell r="CW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T2"/>
          <cell r="CU2"/>
          <cell r="CV2"/>
          <cell r="CW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จำเลย</v>
          </cell>
          <cell r="CM3" t="str">
            <v>สถานะ</v>
          </cell>
          <cell r="CN3" t="str">
            <v>เลขบัตรปะชาชน</v>
          </cell>
          <cell r="CO3" t="str">
            <v>ผลสืบทรัพย์</v>
          </cell>
          <cell r="CP3" t="str">
            <v>ผลการสืบที่ดิน</v>
          </cell>
          <cell r="CQ3" t="str">
            <v>ผลการสืบขนส่ง</v>
          </cell>
          <cell r="CR3" t="str">
            <v>จำนวนคน</v>
          </cell>
          <cell r="CS3" t="str">
            <v>ผู้รับผิดชอบ</v>
          </cell>
          <cell r="CT3" t="str">
            <v>เบิกสืบที่ดิน</v>
          </cell>
          <cell r="CU3" t="str">
            <v>เบิกสืบขนส่ง</v>
          </cell>
          <cell r="CV3" t="str">
            <v>ทนายส่งเบิก</v>
          </cell>
          <cell r="CW3" t="str">
            <v>ทนายส่งเบิก</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Y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t="str">
            <v>สืบทรัพย์ครั้งที่ 3</v>
          </cell>
          <cell r="CM4" t="str">
            <v>สืบทรัพย์ครั้งที่ 3</v>
          </cell>
          <cell r="CN4" t="str">
            <v>สืบทรัพย์ครั้งที่ 3</v>
          </cell>
          <cell r="CO4" t="str">
            <v>ผลสืบทรัพย์ ครั้งที่ 3</v>
          </cell>
          <cell r="CP4" t="str">
            <v>ครั้งที่ 3</v>
          </cell>
          <cell r="CQ4" t="str">
            <v>ครั้งที่ 3</v>
          </cell>
          <cell r="CR4" t="str">
            <v>ครั้งที่ 3</v>
          </cell>
          <cell r="CS4" t="str">
            <v>ครั้งที่ 3</v>
          </cell>
          <cell r="CT4"/>
          <cell r="CU4"/>
          <cell r="CV4" t="str">
            <v>ยึดทรัพย์ งวด 1</v>
          </cell>
          <cell r="CW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cell r="CP5"/>
          <cell r="CQ5"/>
          <cell r="CR5"/>
          <cell r="CS5"/>
          <cell r="CT5">
            <v>243936</v>
          </cell>
          <cell r="CU5"/>
          <cell r="CV5"/>
          <cell r="CW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cell r="CP6"/>
          <cell r="CQ6"/>
          <cell r="CR6"/>
          <cell r="CS6"/>
          <cell r="CT6"/>
          <cell r="CU6"/>
          <cell r="CV6"/>
          <cell r="CW6"/>
        </row>
        <row r="7">
          <cell r="B7">
            <v>1437</v>
          </cell>
          <cell r="C7">
            <v>3</v>
          </cell>
          <cell r="D7">
            <v>4</v>
          </cell>
          <cell r="E7">
            <v>1</v>
          </cell>
          <cell r="F7">
            <v>2565</v>
          </cell>
          <cell r="G7">
            <v>800024449889</v>
          </cell>
          <cell r="H7" t="str">
            <v>นาง</v>
          </cell>
          <cell r="I7" t="str">
            <v>รุ่งทิพย์</v>
          </cell>
          <cell r="J7" t="str">
            <v>บุญเลิศ</v>
          </cell>
          <cell r="K7" t="str">
            <v>2-5012-00016-45-1</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25/9/2567//สืบครั้งที่ 2 รายงานผลสืบ 3/7/2568</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t="str">
            <v xml:space="preserve">1.นางรุ่งทิพย์ บุญเลิศ
2.นางยุพิน อินทะจักร์
3.นายณรงค์เวทย์ อินทะจักร์ 
4.นางสาวลำภู จันทร์สา
5.นายชยพล สิตกรโกวิท
</v>
          </cell>
          <cell r="CE7" t="str">
            <v xml:space="preserve">จำเลยที่ 1
จำเลยที่ 2
คู่สมรสจำเลยที่ 2
จำเลยที่ 3
คู่สมรสจำเลยที่ 3
</v>
          </cell>
          <cell r="CF7" t="str">
            <v xml:space="preserve">2-5012-00016-45-1
3-5012-00452-88-7
3-5012-00327-31-4
3-5501-00793-49-5
5-6701-90006-61-2
</v>
          </cell>
          <cell r="CG7"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50655 เลขที่ดิน 188 หน้าสำรวจ 4167 ต.กองควาย อ.เมืองน่าน จ.น่าน
-ไม่พบว่ามีกรรมสิทธิ์ในที่ดิน อ.สันกำแพง จ.เชียงใหม่
-พบว่ามีกรรมสิทธิ์ในที่ดิน น.ส.3 ก เลขที่ 3252 ต.แม่เหียะ อ.เมืองเชียงใหม่ จ.เชียงใหม่ (สินส่วนตัว)
-ไม่พบว่ามีกรรมสิทธิ์ในที่ดิน อ.สันกำแพง จ.เชียงใหม่
-ไม่พบว่ามีกรรมสิทธิ์ในที่ดิน อ.เมืองเพชรบูรณ์ จ.เพชรบูรณ์ </v>
          </cell>
          <cell r="CH7" t="str">
            <v xml:space="preserve">พบทรัพย์ </v>
          </cell>
          <cell r="CI7"/>
          <cell r="CJ7">
            <v>5</v>
          </cell>
          <cell r="CK7" t="str">
            <v xml:space="preserve">นุสบา </v>
          </cell>
          <cell r="CL7"/>
          <cell r="CM7"/>
          <cell r="CN7"/>
          <cell r="CO7"/>
          <cell r="CP7"/>
          <cell r="CQ7"/>
          <cell r="CR7"/>
          <cell r="CS7"/>
          <cell r="CT7"/>
          <cell r="CU7"/>
          <cell r="CV7"/>
          <cell r="CW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cell r="CP8"/>
          <cell r="CQ8"/>
          <cell r="CR8"/>
          <cell r="CS8"/>
          <cell r="CT8"/>
          <cell r="CU8"/>
          <cell r="CV8"/>
          <cell r="CW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cell r="CP9"/>
          <cell r="CQ9"/>
          <cell r="CR9"/>
          <cell r="CS9"/>
          <cell r="CT9"/>
          <cell r="CU9"/>
          <cell r="CV9"/>
          <cell r="CW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cell r="CP10"/>
          <cell r="CQ10"/>
          <cell r="CR10"/>
          <cell r="CS10"/>
          <cell r="CT10"/>
          <cell r="CU10"/>
          <cell r="CV10"/>
          <cell r="CW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cell r="CP11"/>
          <cell r="CQ11"/>
          <cell r="CR11"/>
          <cell r="CS11"/>
          <cell r="CT11"/>
          <cell r="CU11"/>
          <cell r="CV11"/>
          <cell r="CW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cell r="CP12"/>
          <cell r="CQ12"/>
          <cell r="CR12"/>
          <cell r="CS12"/>
          <cell r="CT12"/>
          <cell r="CU12"/>
          <cell r="CV12"/>
          <cell r="CW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cell r="CP13"/>
          <cell r="CQ13"/>
          <cell r="CR13"/>
          <cell r="CS13"/>
          <cell r="CT13"/>
          <cell r="CU13"/>
          <cell r="CV13"/>
          <cell r="CW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cell r="CP14"/>
          <cell r="CQ14"/>
          <cell r="CR14"/>
          <cell r="CS14"/>
          <cell r="CT14"/>
          <cell r="CU14"/>
          <cell r="CV14"/>
          <cell r="CW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cell r="CP15"/>
          <cell r="CQ15"/>
          <cell r="CR15"/>
          <cell r="CS15"/>
          <cell r="CT15"/>
          <cell r="CU15"/>
          <cell r="CV15"/>
          <cell r="CW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cell r="CN16"/>
          <cell r="CO16"/>
          <cell r="CP16"/>
          <cell r="CQ16"/>
          <cell r="CR16"/>
          <cell r="CS16"/>
          <cell r="CT16"/>
          <cell r="CU16">
            <v>243468</v>
          </cell>
          <cell r="CV16"/>
          <cell r="CW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t="str">
            <v>3
10</v>
          </cell>
          <cell r="BO17" t="str">
            <v>7
4</v>
          </cell>
          <cell r="BP17" t="str">
            <v>2567
2568</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cell r="CM17"/>
          <cell r="CN17"/>
          <cell r="CO17"/>
          <cell r="CP17"/>
          <cell r="CQ17"/>
          <cell r="CR17"/>
          <cell r="CS17"/>
          <cell r="CT17">
            <v>243884</v>
          </cell>
          <cell r="CU17"/>
          <cell r="CV17"/>
          <cell r="CW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cell r="CP18"/>
          <cell r="CQ18"/>
          <cell r="CR18"/>
          <cell r="CS18"/>
          <cell r="CT18"/>
          <cell r="CU18"/>
          <cell r="CV18"/>
          <cell r="CW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cell r="CP19"/>
          <cell r="CQ19"/>
          <cell r="CR19"/>
          <cell r="CS19"/>
          <cell r="CT19"/>
          <cell r="CU19"/>
          <cell r="CV19"/>
          <cell r="CW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cell r="CP20"/>
          <cell r="CQ20"/>
          <cell r="CR20"/>
          <cell r="CS20"/>
          <cell r="CT20"/>
          <cell r="CU20"/>
          <cell r="CV20"/>
          <cell r="CW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cell r="CP21"/>
          <cell r="CQ21"/>
          <cell r="CR21"/>
          <cell r="CS21"/>
          <cell r="CT21"/>
          <cell r="CU21"/>
          <cell r="CV21"/>
          <cell r="CW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cell r="CM22"/>
          <cell r="CN22"/>
          <cell r="CO22"/>
          <cell r="CP22"/>
          <cell r="CQ22"/>
          <cell r="CR22"/>
          <cell r="CS22"/>
          <cell r="CT22">
            <v>244036</v>
          </cell>
          <cell r="CU22">
            <v>244127</v>
          </cell>
          <cell r="CV22"/>
          <cell r="CW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cell r="CP23"/>
          <cell r="CQ23"/>
          <cell r="CR23"/>
          <cell r="CS23"/>
          <cell r="CT23"/>
          <cell r="CU23"/>
          <cell r="CV23"/>
          <cell r="CW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cell r="CP24"/>
          <cell r="CQ24"/>
          <cell r="CR24"/>
          <cell r="CS24"/>
          <cell r="CT24"/>
          <cell r="CU24"/>
          <cell r="CV24"/>
          <cell r="CW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cell r="CP25"/>
          <cell r="CQ25"/>
          <cell r="CR25"/>
          <cell r="CS25"/>
          <cell r="CT25"/>
          <cell r="CU25"/>
          <cell r="CV25"/>
          <cell r="CW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cell r="CP26"/>
          <cell r="CQ26"/>
          <cell r="CR26"/>
          <cell r="CS26"/>
          <cell r="CT26"/>
          <cell r="CU26"/>
          <cell r="CV26"/>
          <cell r="CW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cell r="CP27"/>
          <cell r="CQ27"/>
          <cell r="CR27"/>
          <cell r="CS27"/>
          <cell r="CT27"/>
          <cell r="CU27"/>
          <cell r="CV27"/>
          <cell r="CW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cell r="CP28"/>
          <cell r="CQ28"/>
          <cell r="CR28"/>
          <cell r="CS28"/>
          <cell r="CT28"/>
          <cell r="CU28"/>
          <cell r="CV28"/>
          <cell r="CW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cell r="CP29"/>
          <cell r="CQ29"/>
          <cell r="CR29"/>
          <cell r="CS29"/>
          <cell r="CT29"/>
          <cell r="CU29"/>
          <cell r="CV29"/>
          <cell r="CW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cell r="CP30"/>
          <cell r="CQ30"/>
          <cell r="CR30"/>
          <cell r="CS30"/>
          <cell r="CT30"/>
          <cell r="CU30"/>
          <cell r="CV30"/>
          <cell r="CW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cell r="CP31"/>
          <cell r="CQ31"/>
          <cell r="CR31"/>
          <cell r="CS31"/>
          <cell r="CT31"/>
          <cell r="CU31"/>
          <cell r="CV31"/>
          <cell r="CW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cell r="CP32"/>
          <cell r="CQ32"/>
          <cell r="CR32"/>
          <cell r="CS32"/>
          <cell r="CT32"/>
          <cell r="CU32"/>
          <cell r="CV32"/>
          <cell r="CW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cell r="CP33"/>
          <cell r="CQ33"/>
          <cell r="CR33"/>
          <cell r="CS33"/>
          <cell r="CT33"/>
          <cell r="CU33"/>
          <cell r="CV33"/>
          <cell r="CW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cell r="CP34"/>
          <cell r="CQ34"/>
          <cell r="CR34"/>
          <cell r="CS34"/>
          <cell r="CT34"/>
          <cell r="CU34"/>
          <cell r="CV34"/>
          <cell r="CW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cell r="CP35"/>
          <cell r="CQ35"/>
          <cell r="CR35"/>
          <cell r="CS35"/>
          <cell r="CT35"/>
          <cell r="CU35"/>
          <cell r="CV35"/>
          <cell r="CW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cell r="CN36"/>
          <cell r="CO36"/>
          <cell r="CP36"/>
          <cell r="CQ36"/>
          <cell r="CR36"/>
          <cell r="CS36"/>
          <cell r="CT36"/>
          <cell r="CU36">
            <v>243468</v>
          </cell>
          <cell r="CV36"/>
          <cell r="CW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t="str">
            <v>900,
900</v>
          </cell>
          <cell r="BD37" t="str">
            <v>22
20</v>
          </cell>
          <cell r="BE37" t="str">
            <v>7
6</v>
          </cell>
          <cell r="BF37" t="str">
            <v>2565
2568</v>
          </cell>
          <cell r="BG37">
            <v>0</v>
          </cell>
          <cell r="BH37" t="str">
            <v>-</v>
          </cell>
          <cell r="BI37" t="str">
            <v>-</v>
          </cell>
          <cell r="BJ37" t="str">
            <v>-</v>
          </cell>
          <cell r="BK37">
            <v>0</v>
          </cell>
          <cell r="BL37" t="str">
            <v>1230,
1085</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cell r="CM37"/>
          <cell r="CN37"/>
          <cell r="CO37"/>
          <cell r="CP37"/>
          <cell r="CQ37"/>
          <cell r="CR37"/>
          <cell r="CS37"/>
          <cell r="CT37">
            <v>243852</v>
          </cell>
          <cell r="CU37"/>
          <cell r="CV37"/>
          <cell r="CW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cell r="CL38"/>
          <cell r="CM38"/>
          <cell r="CN38"/>
          <cell r="CO38"/>
          <cell r="CP38"/>
          <cell r="CQ38"/>
          <cell r="CR38"/>
          <cell r="CS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cell r="CN39"/>
          <cell r="CO39"/>
          <cell r="CP39"/>
          <cell r="CQ39"/>
          <cell r="CR39"/>
          <cell r="CS39"/>
          <cell r="CT39"/>
          <cell r="CU39">
            <v>243468</v>
          </cell>
          <cell r="CV39"/>
          <cell r="CW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cell r="CP40"/>
          <cell r="CQ40"/>
          <cell r="CR40"/>
          <cell r="CS40"/>
          <cell r="CT40"/>
          <cell r="CU40"/>
          <cell r="CV40"/>
          <cell r="CW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cell r="CP41"/>
          <cell r="CQ41"/>
          <cell r="CR41"/>
          <cell r="CS41"/>
          <cell r="CT41"/>
          <cell r="CU41"/>
          <cell r="CV41"/>
          <cell r="CW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cell r="CP42"/>
          <cell r="CQ42"/>
          <cell r="CR42"/>
          <cell r="CS42"/>
          <cell r="CT42"/>
          <cell r="CU42"/>
          <cell r="CV42"/>
          <cell r="CW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M44" t="str">
            <v>จำเลยที่ 1
จำเลยที่ 2
คู่สมรสจำเลยที่ 2
จำเลยที่ 3
คู่สมรสจำเลยที่ 3</v>
          </cell>
          <cell r="CN44" t="str">
            <v>1-5499-00043-11-5
1-5099-00303-23-1
1-5099-00412-22-6
1-5099-00507-51-1
1-1007-00834-52-1</v>
          </cell>
          <cell r="CO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P44" t="str">
            <v>ไม่พบ</v>
          </cell>
          <cell r="CQ44"/>
          <cell r="CR44"/>
          <cell r="CS44" t="str">
            <v>ปฏิยุทธ์</v>
          </cell>
          <cell r="CT44">
            <v>243941</v>
          </cell>
          <cell r="CU44"/>
          <cell r="CV44"/>
          <cell r="CW44"/>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cell r="CP45"/>
          <cell r="CQ45"/>
          <cell r="CR45"/>
          <cell r="CS45"/>
          <cell r="CT45"/>
          <cell r="CU45"/>
          <cell r="CV45"/>
          <cell r="CW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cell r="CP47"/>
          <cell r="CQ47"/>
          <cell r="CR47"/>
          <cell r="CS47"/>
          <cell r="CT47"/>
          <cell r="CU47"/>
          <cell r="CV47"/>
          <cell r="CW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 // คำสั่งสืบทรัพย์ครั้งที่ 2 (2/4/2568)//รายงานผลสืบ วันที่ 13/6/2568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CE48" t="str">
            <v>จำเลยที่ 1
คู่สมรสจำเลยที่ 1
จำเลยที่ 2
คู่สมรสจำเลยที่ 2
จำเลยที่ 3</v>
          </cell>
          <cell r="CF48" t="str">
            <v>3-5299-00391-07-1
3-5299-00063-45-7
1-6099-00062-45-3
3-5201-00611-07-9
3-5707-00255-96-6</v>
          </cell>
          <cell r="CG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CH48" t="str">
            <v>ไม่พบทรัพย์</v>
          </cell>
          <cell r="CI48"/>
          <cell r="CJ48">
            <v>5</v>
          </cell>
          <cell r="CK48" t="str">
            <v>นุสบา</v>
          </cell>
          <cell r="CL48"/>
          <cell r="CM48"/>
          <cell r="CN48"/>
          <cell r="CO48"/>
          <cell r="CP48"/>
          <cell r="CQ48"/>
          <cell r="CR48"/>
          <cell r="CS48"/>
          <cell r="CT48"/>
          <cell r="CU48"/>
          <cell r="CV48"/>
          <cell r="CW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 สืบครั้งที่ 2 รายงานผลสืบ 4/7/2568</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CE50" t="str">
            <v xml:space="preserve">จำเลยที่ 1
จำเลยที่ 2
จำเลยที่ 3
คู่สมรสจำเลยที่ 3
</v>
          </cell>
          <cell r="CF50" t="str">
            <v>1-5299-00095-63-8
3-5006-00321-00-2
3-5101-01062-23-1
1-5013-00072-83-4</v>
          </cell>
          <cell r="CG5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55584 เลขที่ดิน 3827 หน้าสำรวจ 10482 ต.สันปูเลย อ.ดอยสะเก็ด จ.เชียงใหม่ (ติดจำนอง ธ.อาคารสงเคราะห์)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อ.เมืองลำพูน จ.ลำพูน
-ไม่พบว่ามีกรรมสิทธิ์ในที่ดิน อ.บ้านธิ จ.ลำพูน
-ไม่พบว่ามีกรรมสิทธิ์ในที่ดิน อ.สันกำแพง จ.เชียงใหม่ </v>
          </cell>
          <cell r="CH50" t="str">
            <v xml:space="preserve">พบทรัพย์ </v>
          </cell>
          <cell r="CI50"/>
          <cell r="CJ50">
            <v>4</v>
          </cell>
          <cell r="CK50" t="str">
            <v xml:space="preserve">นุสบา </v>
          </cell>
          <cell r="CL50"/>
          <cell r="CM50"/>
          <cell r="CN50"/>
          <cell r="CO50"/>
          <cell r="CP50"/>
          <cell r="CQ50"/>
          <cell r="CR50"/>
          <cell r="CS50"/>
          <cell r="CT50"/>
          <cell r="CU50"/>
          <cell r="CV50"/>
          <cell r="CW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cell r="CP51"/>
          <cell r="CQ51"/>
          <cell r="CR51"/>
          <cell r="CS51"/>
          <cell r="CT51"/>
          <cell r="CU51"/>
          <cell r="CV51"/>
          <cell r="CW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cell r="CP52"/>
          <cell r="CQ52"/>
          <cell r="CR52"/>
          <cell r="CS52"/>
          <cell r="CT52"/>
          <cell r="CU52"/>
          <cell r="CV52"/>
          <cell r="CW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 xml:space="preserve">สืบทรัพย์ (คำสั่ง 18/11/2564) สำนักงานอื่นฟ้อง//สืบแล้ว รายงานผล วันที่ 14/1/2565//รายงานผลสืบทรัพย์ ครั้งที่ 3 วันที่ 20/6/2568 </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t="str">
            <v>1.นางสาวมายาวี ตาปิก
2.นางสาวมณีรัตน์ แก้วสาทร
3.นางสาวชาริณี อินต๊ะวัง</v>
          </cell>
          <cell r="CM53" t="str">
            <v>จำเลยที่ 1
จำเลยที่ 2
จำเลยที่ 3</v>
          </cell>
          <cell r="CN53" t="str">
            <v>3-5407-00100-38-4
3-5702-00229-80-0
1-1007-01261-66-5</v>
          </cell>
          <cell r="CO53" t="str">
            <v xml:space="preserve">-ไม่พบว่ามีกรรมสิทธิ์ในที่ดินที่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เขตปทุมวัน กรุงเทพมหานคร </v>
          </cell>
          <cell r="CP53" t="str">
            <v xml:space="preserve">ไม่พบทรัพย์ </v>
          </cell>
          <cell r="CQ53"/>
          <cell r="CR53">
            <v>3</v>
          </cell>
          <cell r="CS53" t="str">
            <v>นุสบา</v>
          </cell>
          <cell r="CT53"/>
          <cell r="CU53"/>
          <cell r="CV53"/>
          <cell r="CW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cell r="CP54"/>
          <cell r="CQ54"/>
          <cell r="CR54"/>
          <cell r="CS54"/>
          <cell r="CT54"/>
          <cell r="CU54"/>
          <cell r="CV54"/>
          <cell r="CW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cell r="CP55"/>
          <cell r="CQ55"/>
          <cell r="CR55"/>
          <cell r="CS55"/>
          <cell r="CT55"/>
          <cell r="CU55"/>
          <cell r="CV55"/>
          <cell r="CW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cell r="CP56"/>
          <cell r="CQ56"/>
          <cell r="CR56"/>
          <cell r="CS56"/>
          <cell r="CT56"/>
          <cell r="CU56"/>
          <cell r="CV56"/>
          <cell r="CW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cell r="CP57"/>
          <cell r="CQ57"/>
          <cell r="CR57"/>
          <cell r="CS57"/>
          <cell r="CT57"/>
          <cell r="CU57"/>
          <cell r="CV57"/>
          <cell r="CW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cell r="CP58"/>
          <cell r="CQ58"/>
          <cell r="CR58"/>
          <cell r="CS58"/>
          <cell r="CT58"/>
          <cell r="CU58"/>
          <cell r="CV58"/>
          <cell r="CW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cell r="CP59"/>
          <cell r="CQ59"/>
          <cell r="CR59"/>
          <cell r="CS59"/>
          <cell r="CT59"/>
          <cell r="CU59"/>
          <cell r="CV59"/>
          <cell r="CW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cell r="CM60"/>
          <cell r="CN60"/>
          <cell r="CO60"/>
          <cell r="CP60"/>
          <cell r="CQ60"/>
          <cell r="CR60"/>
          <cell r="CS60"/>
          <cell r="CT60">
            <v>242971</v>
          </cell>
          <cell r="CU60"/>
          <cell r="CV60"/>
          <cell r="CW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cell r="CP61"/>
          <cell r="CQ61"/>
          <cell r="CR61"/>
          <cell r="CS61"/>
          <cell r="CT61"/>
          <cell r="CU61"/>
          <cell r="CV61"/>
          <cell r="CW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cell r="CM62"/>
          <cell r="CN62"/>
          <cell r="CO62"/>
          <cell r="CP62"/>
          <cell r="CQ62"/>
          <cell r="CR62"/>
          <cell r="CS62"/>
          <cell r="CT62">
            <v>243088</v>
          </cell>
          <cell r="CU62">
            <v>243141</v>
          </cell>
          <cell r="CV62"/>
          <cell r="CW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cell r="CM63"/>
          <cell r="CN63"/>
          <cell r="CO63"/>
          <cell r="CP63"/>
          <cell r="CQ63"/>
          <cell r="CR63"/>
          <cell r="CS63"/>
          <cell r="CT63">
            <v>244031</v>
          </cell>
          <cell r="CU63">
            <v>244219</v>
          </cell>
          <cell r="CV63"/>
          <cell r="CW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t="str">
            <v>13
18</v>
          </cell>
          <cell r="BO64" t="str">
            <v>9
11</v>
          </cell>
          <cell r="BP64" t="str">
            <v>2566
2567</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cell r="CN64"/>
          <cell r="CO64"/>
          <cell r="CP64"/>
          <cell r="CQ64"/>
          <cell r="CR64"/>
          <cell r="CS64"/>
          <cell r="CT64"/>
          <cell r="CU64">
            <v>243397</v>
          </cell>
          <cell r="CV64"/>
          <cell r="CW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t="str">
            <v>13
18</v>
          </cell>
          <cell r="BO65" t="str">
            <v>9
11</v>
          </cell>
          <cell r="BP65" t="str">
            <v>2566
2567</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cell r="CN65"/>
          <cell r="CO65"/>
          <cell r="CP65"/>
          <cell r="CQ65"/>
          <cell r="CR65"/>
          <cell r="CS65"/>
          <cell r="CT65"/>
          <cell r="CU65">
            <v>243397</v>
          </cell>
          <cell r="CV65"/>
          <cell r="CW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v>6</v>
          </cell>
          <cell r="BO66">
            <v>3</v>
          </cell>
          <cell r="BP66">
            <v>2568</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cell r="CP66"/>
          <cell r="CQ66"/>
          <cell r="CR66"/>
          <cell r="CS66"/>
          <cell r="CT66"/>
          <cell r="CU66"/>
          <cell r="CV66"/>
          <cell r="CW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cell r="CP67"/>
          <cell r="CQ67"/>
          <cell r="CR67"/>
          <cell r="CS67"/>
          <cell r="CT67"/>
          <cell r="CU67"/>
          <cell r="CV67"/>
          <cell r="CW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cell r="CP68"/>
          <cell r="CQ68"/>
          <cell r="CR68"/>
          <cell r="CS68"/>
          <cell r="CT68"/>
          <cell r="CU68"/>
          <cell r="CV68"/>
          <cell r="CW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t="str">
            <v>13
18</v>
          </cell>
          <cell r="BO69" t="str">
            <v>9
11</v>
          </cell>
          <cell r="BP69" t="str">
            <v>2566
2567</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cell r="CN69"/>
          <cell r="CO69"/>
          <cell r="CP69"/>
          <cell r="CQ69"/>
          <cell r="CR69"/>
          <cell r="CS69"/>
          <cell r="CT69"/>
          <cell r="CU69">
            <v>243397</v>
          </cell>
          <cell r="CV69"/>
          <cell r="CW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cell r="CP70"/>
          <cell r="CQ70"/>
          <cell r="CR70"/>
          <cell r="CS70"/>
          <cell r="CT70"/>
          <cell r="CU70"/>
          <cell r="CV70"/>
          <cell r="CW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cell r="CP71"/>
          <cell r="CQ71"/>
          <cell r="CR71"/>
          <cell r="CS71"/>
          <cell r="CT71"/>
          <cell r="CU71"/>
          <cell r="CV71"/>
          <cell r="CW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cell r="CP72"/>
          <cell r="CQ72"/>
          <cell r="CR72"/>
          <cell r="CS72"/>
          <cell r="CT72"/>
          <cell r="CU72"/>
          <cell r="CV72"/>
          <cell r="CW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cell r="CN73"/>
          <cell r="CO73"/>
          <cell r="CP73"/>
          <cell r="CQ73"/>
          <cell r="CR73"/>
          <cell r="CS73"/>
          <cell r="CT73"/>
          <cell r="CU73">
            <v>243468</v>
          </cell>
          <cell r="CV73"/>
          <cell r="CW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cell r="CN74"/>
          <cell r="CO74"/>
          <cell r="CP74"/>
          <cell r="CQ74"/>
          <cell r="CR74"/>
          <cell r="CS74"/>
          <cell r="CT74"/>
          <cell r="CU74">
            <v>243397</v>
          </cell>
          <cell r="CV74"/>
          <cell r="CW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cell r="CL75"/>
          <cell r="CM75"/>
          <cell r="CN75"/>
          <cell r="CO75"/>
          <cell r="CP75"/>
          <cell r="CQ75"/>
          <cell r="CR75"/>
          <cell r="CS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cell r="CM76"/>
          <cell r="CN76"/>
          <cell r="CO76"/>
          <cell r="CP76"/>
          <cell r="CQ76"/>
          <cell r="CR76"/>
          <cell r="CS76"/>
          <cell r="CT76">
            <v>242905</v>
          </cell>
          <cell r="CU76">
            <v>243367</v>
          </cell>
          <cell r="CV76"/>
          <cell r="CW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cell r="CN77"/>
          <cell r="CO77"/>
          <cell r="CP77"/>
          <cell r="CQ77"/>
          <cell r="CR77"/>
          <cell r="CS77"/>
          <cell r="CT77"/>
          <cell r="CU77">
            <v>243367</v>
          </cell>
          <cell r="CV77"/>
          <cell r="CW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cell r="CN78"/>
          <cell r="CO78"/>
          <cell r="CP78"/>
          <cell r="CQ78"/>
          <cell r="CR78"/>
          <cell r="CS78"/>
          <cell r="CT78"/>
          <cell r="CU78">
            <v>243367</v>
          </cell>
          <cell r="CV78"/>
          <cell r="CW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cell r="CN79"/>
          <cell r="CO79"/>
          <cell r="CP79"/>
          <cell r="CQ79"/>
          <cell r="CR79"/>
          <cell r="CS79"/>
          <cell r="CT79"/>
          <cell r="CU79">
            <v>243367</v>
          </cell>
          <cell r="CV79"/>
          <cell r="CW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cell r="CP80"/>
          <cell r="CQ80"/>
          <cell r="CR80"/>
          <cell r="CS80"/>
          <cell r="CT80"/>
          <cell r="CU80"/>
          <cell r="CV80"/>
          <cell r="CW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cell r="CP81"/>
          <cell r="CQ81"/>
          <cell r="CR81"/>
          <cell r="CS81"/>
          <cell r="CT81"/>
          <cell r="CU81"/>
          <cell r="CV81"/>
          <cell r="CW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cell r="CP82"/>
          <cell r="CQ82"/>
          <cell r="CR82"/>
          <cell r="CS82"/>
          <cell r="CT82"/>
          <cell r="CU82"/>
          <cell r="CV82"/>
          <cell r="CW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cell r="CP83"/>
          <cell r="CQ83"/>
          <cell r="CR83"/>
          <cell r="CS83"/>
          <cell r="CT83"/>
          <cell r="CU83"/>
          <cell r="CV83"/>
          <cell r="CW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cell r="CP84"/>
          <cell r="CQ84"/>
          <cell r="CR84"/>
          <cell r="CS84"/>
          <cell r="CT84"/>
          <cell r="CU84"/>
          <cell r="CV84"/>
          <cell r="CW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cell r="CP85"/>
          <cell r="CQ85"/>
          <cell r="CR85"/>
          <cell r="CS85"/>
          <cell r="CT85"/>
          <cell r="CU85"/>
          <cell r="CV85"/>
          <cell r="CW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cell r="CP86"/>
          <cell r="CQ86"/>
          <cell r="CR86"/>
          <cell r="CS86"/>
          <cell r="CT86"/>
          <cell r="CU86"/>
          <cell r="CV86"/>
          <cell r="CW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cell r="CN87"/>
          <cell r="CO87"/>
          <cell r="CP87"/>
          <cell r="CQ87"/>
          <cell r="CR87"/>
          <cell r="CS87"/>
          <cell r="CT87"/>
          <cell r="CU87" t="str">
            <v>3/8/</v>
          </cell>
          <cell r="CV87"/>
          <cell r="CW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cell r="CP88"/>
          <cell r="CQ88"/>
          <cell r="CR88"/>
          <cell r="CS88"/>
          <cell r="CT88"/>
          <cell r="CU88"/>
          <cell r="CV88"/>
          <cell r="CW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cell r="CP89"/>
          <cell r="CQ89"/>
          <cell r="CR89"/>
          <cell r="CS89"/>
          <cell r="CT89"/>
          <cell r="CU89"/>
          <cell r="CV89"/>
          <cell r="CW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cell r="CP90"/>
          <cell r="CQ90"/>
          <cell r="CR90"/>
          <cell r="CS90"/>
          <cell r="CT90"/>
          <cell r="CU90"/>
          <cell r="CV90"/>
          <cell r="CW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cell r="CP91"/>
          <cell r="CQ91"/>
          <cell r="CR91"/>
          <cell r="CS91"/>
          <cell r="CT91"/>
          <cell r="CU91"/>
          <cell r="CV91"/>
          <cell r="CW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cell r="CP92"/>
          <cell r="CQ92"/>
          <cell r="CR92"/>
          <cell r="CS92"/>
          <cell r="CT92"/>
          <cell r="CU92"/>
          <cell r="CV92"/>
          <cell r="CW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cell r="CP93"/>
          <cell r="CQ93"/>
          <cell r="CR93"/>
          <cell r="CS93"/>
          <cell r="CT93"/>
          <cell r="CU93"/>
          <cell r="CV93"/>
          <cell r="CW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cell r="CN94"/>
          <cell r="CO94"/>
          <cell r="CP94"/>
          <cell r="CQ94"/>
          <cell r="CR94"/>
          <cell r="CS94"/>
          <cell r="CT94"/>
          <cell r="CU94">
            <v>243468</v>
          </cell>
          <cell r="CV94"/>
          <cell r="CW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cell r="CP95"/>
          <cell r="CQ95"/>
          <cell r="CR95"/>
          <cell r="CS95"/>
          <cell r="CT95"/>
          <cell r="CU95"/>
          <cell r="CV95"/>
          <cell r="CW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
10</v>
          </cell>
          <cell r="BO96" t="str">
            <v>5
6
6</v>
          </cell>
          <cell r="BP96" t="str">
            <v>2567
2567
2568</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cell r="CP96"/>
          <cell r="CQ96"/>
          <cell r="CR96"/>
          <cell r="CS96"/>
          <cell r="CT96"/>
          <cell r="CU96"/>
          <cell r="CV96"/>
          <cell r="CW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cell r="CP97"/>
          <cell r="CQ97"/>
          <cell r="CR97"/>
          <cell r="CS97"/>
          <cell r="CT97"/>
          <cell r="CU97"/>
          <cell r="CV97"/>
          <cell r="CW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cell r="CP98"/>
          <cell r="CQ98"/>
          <cell r="CR98"/>
          <cell r="CS98"/>
          <cell r="CT98"/>
          <cell r="CU98"/>
          <cell r="CV98"/>
          <cell r="CW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cell r="CN99"/>
          <cell r="CO99"/>
          <cell r="CP99"/>
          <cell r="CQ99"/>
          <cell r="CR99"/>
          <cell r="CS99"/>
          <cell r="CT99"/>
          <cell r="CU99">
            <v>243468</v>
          </cell>
          <cell r="CV99"/>
          <cell r="CW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xml:space="preserve">
19</v>
          </cell>
          <cell r="BO100" t="str">
            <v xml:space="preserve">
6</v>
          </cell>
          <cell r="BP100" t="str">
            <v xml:space="preserve">
2567</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cell r="CP100"/>
          <cell r="CQ100"/>
          <cell r="CR100"/>
          <cell r="CS100"/>
          <cell r="CT100"/>
          <cell r="CU100"/>
          <cell r="CV100"/>
          <cell r="CW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cell r="CP101"/>
          <cell r="CQ101"/>
          <cell r="CR101"/>
          <cell r="CS101"/>
          <cell r="CT101"/>
          <cell r="CU101"/>
          <cell r="CV101"/>
          <cell r="CW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cell r="CP102"/>
          <cell r="CQ102"/>
          <cell r="CR102"/>
          <cell r="CS102"/>
          <cell r="CT102"/>
          <cell r="CU102"/>
          <cell r="CV102"/>
          <cell r="CW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cell r="CP103"/>
          <cell r="CQ103"/>
          <cell r="CR103"/>
          <cell r="CS103"/>
          <cell r="CT103"/>
          <cell r="CU103"/>
          <cell r="CV103"/>
          <cell r="CW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cell r="CP104"/>
          <cell r="CQ104"/>
          <cell r="CR104"/>
          <cell r="CS104"/>
          <cell r="CT104"/>
          <cell r="CU104"/>
          <cell r="CV104"/>
          <cell r="CW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cell r="CP105"/>
          <cell r="CQ105"/>
          <cell r="CR105"/>
          <cell r="CS105"/>
          <cell r="CT105"/>
          <cell r="CU105"/>
          <cell r="CV105"/>
          <cell r="CW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cell r="CP106"/>
          <cell r="CQ106"/>
          <cell r="CR106"/>
          <cell r="CS106"/>
          <cell r="CT106"/>
          <cell r="CU106"/>
          <cell r="CV106"/>
          <cell r="CW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cell r="CP107"/>
          <cell r="CQ107"/>
          <cell r="CR107"/>
          <cell r="CS107"/>
          <cell r="CT107"/>
          <cell r="CU107"/>
          <cell r="CV107"/>
          <cell r="CW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cell r="CP108"/>
          <cell r="CQ108"/>
          <cell r="CR108"/>
          <cell r="CS108"/>
          <cell r="CT108"/>
          <cell r="CU108"/>
          <cell r="CV108"/>
          <cell r="CW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cell r="CP109"/>
          <cell r="CQ109"/>
          <cell r="CR109"/>
          <cell r="CS109"/>
          <cell r="CT109"/>
          <cell r="CU109"/>
          <cell r="CV109"/>
          <cell r="CW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cell r="CP110"/>
          <cell r="CQ110"/>
          <cell r="CR110"/>
          <cell r="CS110"/>
          <cell r="CT110"/>
          <cell r="CU110"/>
          <cell r="CV110"/>
          <cell r="CW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cell r="CP111"/>
          <cell r="CQ111"/>
          <cell r="CR111"/>
          <cell r="CS111"/>
          <cell r="CT111"/>
          <cell r="CU111"/>
          <cell r="CV111"/>
          <cell r="CW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cell r="CP112"/>
          <cell r="CQ112"/>
          <cell r="CR112"/>
          <cell r="CS112"/>
          <cell r="CT112"/>
          <cell r="CU112"/>
          <cell r="CV112"/>
          <cell r="CW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v>10</v>
          </cell>
          <cell r="BO113">
            <v>6</v>
          </cell>
          <cell r="BP113">
            <v>2568</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cell r="CP113"/>
          <cell r="CQ113"/>
          <cell r="CR113"/>
          <cell r="CS113"/>
          <cell r="CT113"/>
          <cell r="CU113"/>
          <cell r="CV113"/>
          <cell r="CW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xml:space="preserve">
18</v>
          </cell>
          <cell r="BO114" t="str">
            <v xml:space="preserve">
4</v>
          </cell>
          <cell r="BP114" t="str">
            <v xml:space="preserve">
2568</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cell r="CP114"/>
          <cell r="CQ114"/>
          <cell r="CR114"/>
          <cell r="CS114"/>
          <cell r="CT114"/>
          <cell r="CU114"/>
          <cell r="CV114"/>
          <cell r="CW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cell r="CP115"/>
          <cell r="CQ115"/>
          <cell r="CR115"/>
          <cell r="CS115"/>
          <cell r="CT115"/>
          <cell r="CU115"/>
          <cell r="CV115"/>
          <cell r="CW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cell r="CP116"/>
          <cell r="CQ116"/>
          <cell r="CR116"/>
          <cell r="CS116"/>
          <cell r="CT116"/>
          <cell r="CU116"/>
          <cell r="CV116"/>
          <cell r="CW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cell r="CP117"/>
          <cell r="CQ117"/>
          <cell r="CR117"/>
          <cell r="CS117"/>
          <cell r="CT117"/>
          <cell r="CU117"/>
          <cell r="CV117"/>
          <cell r="CW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cell r="CP118"/>
          <cell r="CQ118"/>
          <cell r="CR118"/>
          <cell r="CS118"/>
          <cell r="CT118"/>
          <cell r="CU118"/>
          <cell r="CV118"/>
          <cell r="CW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cell r="CP119"/>
          <cell r="CQ119"/>
          <cell r="CR119"/>
          <cell r="CS119"/>
          <cell r="CT119"/>
          <cell r="CU119"/>
          <cell r="CV119"/>
          <cell r="CW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cell r="CP120"/>
          <cell r="CQ120"/>
          <cell r="CR120"/>
          <cell r="CS120"/>
          <cell r="CT120"/>
          <cell r="CU120"/>
          <cell r="CV120"/>
          <cell r="CW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cell r="CP121"/>
          <cell r="CQ121"/>
          <cell r="CR121"/>
          <cell r="CS121"/>
          <cell r="CT121"/>
          <cell r="CU121"/>
          <cell r="CV121"/>
          <cell r="CW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cell r="CP122"/>
          <cell r="CQ122"/>
          <cell r="CR122"/>
          <cell r="CS122"/>
          <cell r="CT122"/>
          <cell r="CU122"/>
          <cell r="CV122"/>
          <cell r="CW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cell r="CP123"/>
          <cell r="CQ123"/>
          <cell r="CR123"/>
          <cell r="CS123"/>
          <cell r="CT123"/>
          <cell r="CU123"/>
          <cell r="CV123"/>
          <cell r="CW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cell r="CP124"/>
          <cell r="CQ124"/>
          <cell r="CR124"/>
          <cell r="CS124"/>
          <cell r="CT124"/>
          <cell r="CU124"/>
          <cell r="CV124"/>
          <cell r="CW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cell r="CP125"/>
          <cell r="CQ125"/>
          <cell r="CR125"/>
          <cell r="CS125"/>
          <cell r="CT125"/>
          <cell r="CU125"/>
          <cell r="CV125"/>
          <cell r="CW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cell r="CP126"/>
          <cell r="CQ126"/>
          <cell r="CR126"/>
          <cell r="CS126"/>
          <cell r="CT126"/>
          <cell r="CU126"/>
          <cell r="CV126"/>
          <cell r="CW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cell r="CP127"/>
          <cell r="CQ127"/>
          <cell r="CR127"/>
          <cell r="CS127"/>
          <cell r="CT127"/>
          <cell r="CU127"/>
          <cell r="CV127"/>
          <cell r="CW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cell r="CP128"/>
          <cell r="CQ128"/>
          <cell r="CR128"/>
          <cell r="CS128"/>
          <cell r="CT128"/>
          <cell r="CU128"/>
          <cell r="CV128"/>
          <cell r="CW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cell r="CP129"/>
          <cell r="CQ129"/>
          <cell r="CR129"/>
          <cell r="CS129"/>
          <cell r="CT129"/>
          <cell r="CU129"/>
          <cell r="CV129"/>
          <cell r="CW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cell r="CP130"/>
          <cell r="CQ130"/>
          <cell r="CR130"/>
          <cell r="CS130"/>
          <cell r="CT130"/>
          <cell r="CU130"/>
          <cell r="CV130"/>
          <cell r="CW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cell r="CP131"/>
          <cell r="CQ131"/>
          <cell r="CR131"/>
          <cell r="CS131"/>
          <cell r="CT131"/>
          <cell r="CU131"/>
          <cell r="CV131"/>
          <cell r="CW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t="str">
            <v>22
18</v>
          </cell>
          <cell r="BO132" t="str">
            <v>3
4</v>
          </cell>
          <cell r="BP132" t="str">
            <v>2566
2568</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cell r="CP132"/>
          <cell r="CQ132"/>
          <cell r="CR132"/>
          <cell r="CS132"/>
          <cell r="CT132"/>
          <cell r="CU132"/>
          <cell r="CV132"/>
          <cell r="CW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cell r="CP133"/>
          <cell r="CQ133"/>
          <cell r="CR133"/>
          <cell r="CS133"/>
          <cell r="CT133"/>
          <cell r="CU133"/>
          <cell r="CV133"/>
          <cell r="CW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cell r="CP134"/>
          <cell r="CQ134"/>
          <cell r="CR134"/>
          <cell r="CS134"/>
          <cell r="CT134"/>
          <cell r="CU134"/>
          <cell r="CV134"/>
          <cell r="CW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cell r="CP135"/>
          <cell r="CQ135"/>
          <cell r="CR135"/>
          <cell r="CS135"/>
          <cell r="CT135"/>
          <cell r="CU135"/>
          <cell r="CV135"/>
          <cell r="CW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cell r="CP136"/>
          <cell r="CQ136"/>
          <cell r="CR136"/>
          <cell r="CS136"/>
          <cell r="CT136"/>
          <cell r="CU136"/>
          <cell r="CV136"/>
          <cell r="CW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cell r="CP137"/>
          <cell r="CQ137"/>
          <cell r="CR137"/>
          <cell r="CS137"/>
          <cell r="CT137"/>
          <cell r="CU137"/>
          <cell r="CV137"/>
          <cell r="CW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cell r="CP138"/>
          <cell r="CQ138"/>
          <cell r="CR138"/>
          <cell r="CS138"/>
          <cell r="CT138"/>
          <cell r="CU138"/>
          <cell r="CV138"/>
          <cell r="CW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cell r="CP139"/>
          <cell r="CQ139"/>
          <cell r="CR139"/>
          <cell r="CS139"/>
          <cell r="CT139"/>
          <cell r="CU139"/>
          <cell r="CV139"/>
          <cell r="CW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cell r="CP140"/>
          <cell r="CQ140"/>
          <cell r="CR140"/>
          <cell r="CS140"/>
          <cell r="CT140"/>
          <cell r="CU140"/>
          <cell r="CV140"/>
          <cell r="CW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cell r="CP141"/>
          <cell r="CQ141"/>
          <cell r="CR141"/>
          <cell r="CS141"/>
          <cell r="CT141"/>
          <cell r="CU141"/>
          <cell r="CV141"/>
          <cell r="CW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cell r="CP142"/>
          <cell r="CQ142"/>
          <cell r="CR142"/>
          <cell r="CS142"/>
          <cell r="CT142"/>
          <cell r="CU142"/>
          <cell r="CV142"/>
          <cell r="CW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cell r="CP143"/>
          <cell r="CQ143"/>
          <cell r="CR143"/>
          <cell r="CS143"/>
          <cell r="CT143"/>
          <cell r="CU143"/>
          <cell r="CV143"/>
          <cell r="CW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cell r="CP144"/>
          <cell r="CQ144"/>
          <cell r="CR144"/>
          <cell r="CS144"/>
          <cell r="CT144"/>
          <cell r="CU144"/>
          <cell r="CV144"/>
          <cell r="CW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cell r="CP145"/>
          <cell r="CQ145"/>
          <cell r="CR145"/>
          <cell r="CS145"/>
          <cell r="CT145"/>
          <cell r="CU145"/>
          <cell r="CV145"/>
          <cell r="CW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cell r="CN146"/>
          <cell r="CO146"/>
          <cell r="CP146"/>
          <cell r="CQ146"/>
          <cell r="CR146"/>
          <cell r="CS146"/>
          <cell r="CT146"/>
          <cell r="CU146">
            <v>243468</v>
          </cell>
          <cell r="CV146"/>
          <cell r="CW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cell r="CP147"/>
          <cell r="CQ147"/>
          <cell r="CR147"/>
          <cell r="CS147"/>
          <cell r="CT147"/>
          <cell r="CU147"/>
          <cell r="CV147"/>
          <cell r="CW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cell r="CP148"/>
          <cell r="CQ148"/>
          <cell r="CR148"/>
          <cell r="CS148"/>
          <cell r="CT148"/>
          <cell r="CU148"/>
          <cell r="CV148"/>
          <cell r="CW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cell r="CP149"/>
          <cell r="CQ149"/>
          <cell r="CR149"/>
          <cell r="CS149"/>
          <cell r="CT149"/>
          <cell r="CU149"/>
          <cell r="CV149"/>
          <cell r="CW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cell r="CP150"/>
          <cell r="CQ150"/>
          <cell r="CR150"/>
          <cell r="CS150"/>
          <cell r="CT150"/>
          <cell r="CU150"/>
          <cell r="CV150"/>
          <cell r="CW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cell r="CP151"/>
          <cell r="CQ151"/>
          <cell r="CR151"/>
          <cell r="CS151"/>
          <cell r="CT151"/>
          <cell r="CU151"/>
          <cell r="CV151"/>
          <cell r="CW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cell r="CP152"/>
          <cell r="CQ152"/>
          <cell r="CR152"/>
          <cell r="CS152"/>
          <cell r="CT152"/>
          <cell r="CU152"/>
          <cell r="CV152"/>
          <cell r="CW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cell r="CP153"/>
          <cell r="CQ153"/>
          <cell r="CR153"/>
          <cell r="CS153"/>
          <cell r="CT153"/>
          <cell r="CU153"/>
          <cell r="CV153"/>
          <cell r="CW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cell r="CP154"/>
          <cell r="CQ154"/>
          <cell r="CR154"/>
          <cell r="CS154"/>
          <cell r="CT154"/>
          <cell r="CU154"/>
          <cell r="CV154"/>
          <cell r="CW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cell r="CP155"/>
          <cell r="CQ155"/>
          <cell r="CR155"/>
          <cell r="CS155"/>
          <cell r="CT155"/>
          <cell r="CU155"/>
          <cell r="CV155"/>
          <cell r="CW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cell r="CP156"/>
          <cell r="CQ156"/>
          <cell r="CR156"/>
          <cell r="CS156"/>
          <cell r="CT156"/>
          <cell r="CU156"/>
          <cell r="CV156"/>
          <cell r="CW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cell r="CP157"/>
          <cell r="CQ157"/>
          <cell r="CR157"/>
          <cell r="CS157"/>
          <cell r="CT157"/>
          <cell r="CU157"/>
          <cell r="CV157"/>
          <cell r="CW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cell r="CP158"/>
          <cell r="CQ158"/>
          <cell r="CR158"/>
          <cell r="CS158"/>
          <cell r="CT158"/>
          <cell r="CU158"/>
          <cell r="CV158"/>
          <cell r="CW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xml:space="preserve">
19</v>
          </cell>
          <cell r="BO159" t="str">
            <v xml:space="preserve">
6</v>
          </cell>
          <cell r="BP159" t="str">
            <v xml:space="preserve">
2567</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cell r="CP159"/>
          <cell r="CQ159"/>
          <cell r="CR159"/>
          <cell r="CS159"/>
          <cell r="CT159"/>
          <cell r="CU159"/>
          <cell r="CV159"/>
          <cell r="CW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 สืบทรัพย์ครั้งที่ 2 (คำสั่ง 10/04/2568) // รายงานผลสืบทรัพย์วันที่ 11/06/2568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t="str">
            <v>1.นายมานะ บุญมาวงค์
2.นางสาวจารุณี ละเหลี่ยม</v>
          </cell>
          <cell r="CE160" t="str">
            <v>จำเลยที่ 1
จำเลยที่ 2</v>
          </cell>
          <cell r="CF160" t="str">
            <v>1-5805-00003-10-0
5-5019-00002-77-5</v>
          </cell>
          <cell r="CG1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CH160" t="str">
            <v>ไม่พบ</v>
          </cell>
          <cell r="CI160"/>
          <cell r="CJ160"/>
          <cell r="CK160" t="str">
            <v>ปฏิยุทธ์</v>
          </cell>
          <cell r="CL160"/>
          <cell r="CM160"/>
          <cell r="CN160"/>
          <cell r="CO160"/>
          <cell r="CP160"/>
          <cell r="CQ160"/>
          <cell r="CR160"/>
          <cell r="CS160"/>
          <cell r="CT160">
            <v>244146</v>
          </cell>
          <cell r="CU160"/>
          <cell r="CV160"/>
          <cell r="CW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cell r="CP161"/>
          <cell r="CQ161"/>
          <cell r="CR161"/>
          <cell r="CS161"/>
          <cell r="CT161"/>
          <cell r="CU161"/>
          <cell r="CV161"/>
          <cell r="CW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cell r="CP162"/>
          <cell r="CQ162"/>
          <cell r="CR162"/>
          <cell r="CS162"/>
          <cell r="CT162"/>
          <cell r="CU162"/>
          <cell r="CV162"/>
          <cell r="CW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t="str">
            <v>1500,
1500</v>
          </cell>
          <cell r="BD163" t="str">
            <v>9
20</v>
          </cell>
          <cell r="BE163" t="str">
            <v>6
6</v>
          </cell>
          <cell r="BF163" t="str">
            <v>2566
2568</v>
          </cell>
          <cell r="BG163">
            <v>0</v>
          </cell>
          <cell r="BH163" t="str">
            <v>-</v>
          </cell>
          <cell r="BI163" t="str">
            <v>-</v>
          </cell>
          <cell r="BJ163" t="str">
            <v>-</v>
          </cell>
          <cell r="BK163">
            <v>0</v>
          </cell>
          <cell r="BL163" t="str">
            <v>1340,
1410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cell r="CM163"/>
          <cell r="CN163"/>
          <cell r="CO163"/>
          <cell r="CP163"/>
          <cell r="CQ163"/>
          <cell r="CR163"/>
          <cell r="CS163"/>
          <cell r="CT163">
            <v>243852</v>
          </cell>
          <cell r="CU163">
            <v>243367</v>
          </cell>
          <cell r="CV163"/>
          <cell r="CW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I164"/>
          <cell r="CJ164">
            <v>4</v>
          </cell>
          <cell r="CK164" t="str">
            <v>นุสบา</v>
          </cell>
          <cell r="CL164"/>
          <cell r="CM164"/>
          <cell r="CN164"/>
          <cell r="CO164"/>
          <cell r="CP164"/>
          <cell r="CQ164"/>
          <cell r="CR164"/>
          <cell r="CS164"/>
          <cell r="CT164"/>
          <cell r="CU164">
            <v>243367</v>
          </cell>
          <cell r="CV164"/>
          <cell r="CW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cell r="CP165"/>
          <cell r="CQ165"/>
          <cell r="CR165"/>
          <cell r="CS165"/>
          <cell r="CT165"/>
          <cell r="CU165">
            <v>244061</v>
          </cell>
          <cell r="CV165"/>
          <cell r="CW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cell r="CP166"/>
          <cell r="CQ166"/>
          <cell r="CR166"/>
          <cell r="CS166"/>
          <cell r="CT166"/>
          <cell r="CU166"/>
          <cell r="CV166"/>
          <cell r="CW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cell r="CP167"/>
          <cell r="CQ167"/>
          <cell r="CR167"/>
          <cell r="CS167"/>
          <cell r="CT167"/>
          <cell r="CU167"/>
          <cell r="CV167"/>
          <cell r="CW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 คำสั่งสืบทรัพย์รอบที่ 2 17/4/2568 // รายงานผลสืบทรัพย์ 19/6/2568</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ไม่พบ</v>
          </cell>
          <cell r="CI168"/>
          <cell r="CJ168"/>
          <cell r="CK168" t="str">
            <v>ปฏิยุทธ์</v>
          </cell>
          <cell r="CL168"/>
          <cell r="CM168"/>
          <cell r="CN168"/>
          <cell r="CO168"/>
          <cell r="CP168"/>
          <cell r="CQ168"/>
          <cell r="CR168"/>
          <cell r="CS168"/>
          <cell r="CT168"/>
          <cell r="CU168"/>
          <cell r="CV168"/>
          <cell r="CW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cell r="CP169"/>
          <cell r="CQ169"/>
          <cell r="CR169"/>
          <cell r="CS169"/>
          <cell r="CT169"/>
          <cell r="CU169"/>
          <cell r="CV169"/>
          <cell r="CW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cell r="CP170"/>
          <cell r="CQ170"/>
          <cell r="CR170"/>
          <cell r="CS170"/>
          <cell r="CT170"/>
          <cell r="CU170"/>
          <cell r="CV170"/>
          <cell r="CW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cell r="CP171"/>
          <cell r="CQ171"/>
          <cell r="CR171"/>
          <cell r="CS171"/>
          <cell r="CT171"/>
          <cell r="CU171"/>
          <cell r="CV171"/>
          <cell r="CW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cell r="CP172"/>
          <cell r="CQ172"/>
          <cell r="CR172"/>
          <cell r="CS172"/>
          <cell r="CT172"/>
          <cell r="CU172"/>
          <cell r="CV172"/>
          <cell r="CW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cell r="CM173"/>
          <cell r="CN173"/>
          <cell r="CO173"/>
          <cell r="CP173"/>
          <cell r="CQ173"/>
          <cell r="CR173"/>
          <cell r="CS173"/>
          <cell r="CT173">
            <v>243852</v>
          </cell>
          <cell r="CU173">
            <v>243141</v>
          </cell>
          <cell r="CV173"/>
          <cell r="CW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cell r="CM174"/>
          <cell r="CN174"/>
          <cell r="CO174"/>
          <cell r="CP174"/>
          <cell r="CQ174"/>
          <cell r="CR174"/>
          <cell r="CS174"/>
          <cell r="CT174">
            <v>243852</v>
          </cell>
          <cell r="CU174"/>
          <cell r="CV174"/>
          <cell r="CW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cell r="CN175"/>
          <cell r="CO175"/>
          <cell r="CP175"/>
          <cell r="CQ175"/>
          <cell r="CR175"/>
          <cell r="CS175"/>
          <cell r="CT175"/>
          <cell r="CU175">
            <v>243468</v>
          </cell>
          <cell r="CV175"/>
          <cell r="CW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cell r="CM176"/>
          <cell r="CN176"/>
          <cell r="CO176"/>
          <cell r="CP176"/>
          <cell r="CQ176"/>
          <cell r="CR176"/>
          <cell r="CS176"/>
          <cell r="CT176" t="str">
            <v>19/1/2565,
14/11/2567</v>
          </cell>
          <cell r="CU176">
            <v>243333</v>
          </cell>
          <cell r="CV176"/>
          <cell r="CW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cell r="CM177"/>
          <cell r="CN177"/>
          <cell r="CO177"/>
          <cell r="CP177"/>
          <cell r="CQ177"/>
          <cell r="CR177"/>
          <cell r="CS177"/>
          <cell r="CT177">
            <v>242907</v>
          </cell>
          <cell r="CU177">
            <v>243333</v>
          </cell>
          <cell r="CV177"/>
          <cell r="CW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cell r="CM178"/>
          <cell r="CN178"/>
          <cell r="CO178"/>
          <cell r="CP178"/>
          <cell r="CQ178"/>
          <cell r="CR178"/>
          <cell r="CS178"/>
          <cell r="CT178">
            <v>242942</v>
          </cell>
          <cell r="CU178">
            <v>243218</v>
          </cell>
          <cell r="CV178"/>
          <cell r="CW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cell r="CM179"/>
          <cell r="CN179"/>
          <cell r="CO179"/>
          <cell r="CP179"/>
          <cell r="CQ179"/>
          <cell r="CR179"/>
          <cell r="CS179"/>
          <cell r="CT179">
            <v>242913</v>
          </cell>
          <cell r="CU179">
            <v>243397</v>
          </cell>
          <cell r="CV179"/>
          <cell r="CW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cell r="CM180"/>
          <cell r="CN180"/>
          <cell r="CO180"/>
          <cell r="CP180"/>
          <cell r="CQ180"/>
          <cell r="CR180"/>
          <cell r="CS180"/>
          <cell r="CT180">
            <v>242913</v>
          </cell>
          <cell r="CU180">
            <v>243397</v>
          </cell>
          <cell r="CV180"/>
          <cell r="CW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cell r="CP181"/>
          <cell r="CQ181"/>
          <cell r="CR181"/>
          <cell r="CS181"/>
          <cell r="CT181"/>
          <cell r="CU181"/>
          <cell r="CV181"/>
          <cell r="CW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cell r="CM182"/>
          <cell r="CN182"/>
          <cell r="CO182"/>
          <cell r="CP182"/>
          <cell r="CQ182"/>
          <cell r="CR182"/>
          <cell r="CS182"/>
          <cell r="CT182">
            <v>242913</v>
          </cell>
          <cell r="CU182">
            <v>243397</v>
          </cell>
          <cell r="CV182"/>
          <cell r="CW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cell r="CM183"/>
          <cell r="CN183"/>
          <cell r="CO183"/>
          <cell r="CP183"/>
          <cell r="CQ183"/>
          <cell r="CR183"/>
          <cell r="CS183"/>
          <cell r="CT183">
            <v>242942</v>
          </cell>
          <cell r="CU183">
            <v>243397</v>
          </cell>
          <cell r="CV183"/>
          <cell r="CW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cell r="CM184"/>
          <cell r="CN184"/>
          <cell r="CO184"/>
          <cell r="CP184"/>
          <cell r="CQ184"/>
          <cell r="CR184"/>
          <cell r="CS184"/>
          <cell r="CT184">
            <v>242913</v>
          </cell>
          <cell r="CU184">
            <v>243467</v>
          </cell>
          <cell r="CV184"/>
          <cell r="CW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cell r="CM185"/>
          <cell r="CN185"/>
          <cell r="CO185"/>
          <cell r="CP185"/>
          <cell r="CQ185"/>
          <cell r="CR185"/>
          <cell r="CS185"/>
          <cell r="CT185">
            <v>242913</v>
          </cell>
          <cell r="CU185">
            <v>243333</v>
          </cell>
          <cell r="CV185"/>
          <cell r="CW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cell r="CM186"/>
          <cell r="CN186"/>
          <cell r="CO186"/>
          <cell r="CP186"/>
          <cell r="CQ186"/>
          <cell r="CR186"/>
          <cell r="CS186"/>
          <cell r="CT186">
            <v>242913</v>
          </cell>
          <cell r="CU186">
            <v>243397</v>
          </cell>
          <cell r="CV186"/>
          <cell r="CW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t="str">
            <v>900,
900</v>
          </cell>
          <cell r="BD187" t="str">
            <v>25
25</v>
          </cell>
          <cell r="BE187" t="str">
            <v>11
6</v>
          </cell>
          <cell r="BF187" t="str">
            <v>2565
2568</v>
          </cell>
          <cell r="BG187">
            <v>0</v>
          </cell>
          <cell r="BH187" t="str">
            <v>-</v>
          </cell>
          <cell r="BI187" t="str">
            <v>-</v>
          </cell>
          <cell r="BJ187" t="str">
            <v>-</v>
          </cell>
          <cell r="BK187">
            <v>0</v>
          </cell>
          <cell r="BL187" t="str">
            <v>930,
1085</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cell r="CP187"/>
          <cell r="CQ187"/>
          <cell r="CR187"/>
          <cell r="CS187"/>
          <cell r="CT187"/>
          <cell r="CU187"/>
          <cell r="CV187"/>
          <cell r="CW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cell r="CM188"/>
          <cell r="CN188"/>
          <cell r="CO188"/>
          <cell r="CP188"/>
          <cell r="CQ188"/>
          <cell r="CR188"/>
          <cell r="CS188"/>
          <cell r="CT188" t="str">
            <v>19/1/2565,
14/11/2567</v>
          </cell>
          <cell r="CU188">
            <v>243333</v>
          </cell>
          <cell r="CV188"/>
          <cell r="CW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cell r="CM189"/>
          <cell r="CN189"/>
          <cell r="CO189"/>
          <cell r="CP189"/>
          <cell r="CQ189"/>
          <cell r="CR189"/>
          <cell r="CS189"/>
          <cell r="CT189">
            <v>242913</v>
          </cell>
          <cell r="CU189">
            <v>243397</v>
          </cell>
          <cell r="CV189"/>
          <cell r="CW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cell r="CM190"/>
          <cell r="CN190"/>
          <cell r="CO190"/>
          <cell r="CP190"/>
          <cell r="CQ190"/>
          <cell r="CR190"/>
          <cell r="CS190"/>
          <cell r="CT190">
            <v>242971</v>
          </cell>
          <cell r="CU190">
            <v>243088</v>
          </cell>
          <cell r="CV190"/>
          <cell r="CW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cell r="CM191"/>
          <cell r="CN191"/>
          <cell r="CO191"/>
          <cell r="CP191"/>
          <cell r="CQ191"/>
          <cell r="CR191"/>
          <cell r="CS191"/>
          <cell r="CT191">
            <v>242971</v>
          </cell>
          <cell r="CU191">
            <v>243088</v>
          </cell>
          <cell r="CV191"/>
          <cell r="CW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cell r="CM192"/>
          <cell r="CN192"/>
          <cell r="CO192"/>
          <cell r="CP192"/>
          <cell r="CQ192"/>
          <cell r="CR192"/>
          <cell r="CS192"/>
          <cell r="CT192">
            <v>242971</v>
          </cell>
          <cell r="CU192">
            <v>243088</v>
          </cell>
          <cell r="CV192"/>
          <cell r="CW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cell r="CM193"/>
          <cell r="CN193"/>
          <cell r="CO193"/>
          <cell r="CP193"/>
          <cell r="CQ193"/>
          <cell r="CR193"/>
          <cell r="CS193"/>
          <cell r="CT193">
            <v>242971</v>
          </cell>
          <cell r="CU193">
            <v>243088</v>
          </cell>
          <cell r="CV193"/>
          <cell r="CW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cell r="CM194"/>
          <cell r="CN194"/>
          <cell r="CO194"/>
          <cell r="CP194"/>
          <cell r="CQ194"/>
          <cell r="CR194"/>
          <cell r="CS194"/>
          <cell r="CT194">
            <v>242971</v>
          </cell>
          <cell r="CU194">
            <v>243088</v>
          </cell>
          <cell r="CV194"/>
          <cell r="CW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cell r="CM195"/>
          <cell r="CN195"/>
          <cell r="CO195"/>
          <cell r="CP195"/>
          <cell r="CQ195"/>
          <cell r="CR195"/>
          <cell r="CS195"/>
          <cell r="CT195">
            <v>242971</v>
          </cell>
          <cell r="CU195">
            <v>243088</v>
          </cell>
          <cell r="CV195"/>
          <cell r="CW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cell r="CM196"/>
          <cell r="CN196"/>
          <cell r="CO196"/>
          <cell r="CP196"/>
          <cell r="CQ196"/>
          <cell r="CR196"/>
          <cell r="CS196"/>
          <cell r="CT196">
            <v>242971</v>
          </cell>
          <cell r="CU196"/>
          <cell r="CV196"/>
          <cell r="CW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cell r="CM197"/>
          <cell r="CN197"/>
          <cell r="CO197"/>
          <cell r="CP197"/>
          <cell r="CQ197"/>
          <cell r="CR197"/>
          <cell r="CS197"/>
          <cell r="CT197">
            <v>242971</v>
          </cell>
          <cell r="CU197">
            <v>243088</v>
          </cell>
          <cell r="CV197"/>
          <cell r="CW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cell r="CM198"/>
          <cell r="CN198"/>
          <cell r="CO198"/>
          <cell r="CP198"/>
          <cell r="CQ198"/>
          <cell r="CR198"/>
          <cell r="CS198"/>
          <cell r="CT198">
            <v>242971</v>
          </cell>
          <cell r="CU198">
            <v>243088</v>
          </cell>
          <cell r="CV198"/>
          <cell r="CW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cell r="CM199"/>
          <cell r="CN199"/>
          <cell r="CO199"/>
          <cell r="CP199"/>
          <cell r="CQ199"/>
          <cell r="CR199"/>
          <cell r="CS199"/>
          <cell r="CT199">
            <v>242971</v>
          </cell>
          <cell r="CU199">
            <v>243088</v>
          </cell>
          <cell r="CV199"/>
          <cell r="CW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cell r="CM200"/>
          <cell r="CN200"/>
          <cell r="CO200"/>
          <cell r="CP200"/>
          <cell r="CQ200"/>
          <cell r="CR200"/>
          <cell r="CS200"/>
          <cell r="CT200">
            <v>242971</v>
          </cell>
          <cell r="CU200">
            <v>243088</v>
          </cell>
          <cell r="CV200"/>
          <cell r="CW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cell r="CM201"/>
          <cell r="CN201"/>
          <cell r="CO201"/>
          <cell r="CP201"/>
          <cell r="CQ201"/>
          <cell r="CR201"/>
          <cell r="CS201"/>
          <cell r="CT201">
            <v>244031</v>
          </cell>
          <cell r="CU201">
            <v>244219</v>
          </cell>
          <cell r="CV201"/>
          <cell r="CW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cell r="CM202"/>
          <cell r="CN202"/>
          <cell r="CO202"/>
          <cell r="CP202"/>
          <cell r="CQ202"/>
          <cell r="CR202"/>
          <cell r="CS202"/>
          <cell r="CT202">
            <v>242971</v>
          </cell>
          <cell r="CU202">
            <v>243069</v>
          </cell>
          <cell r="CV202"/>
          <cell r="CW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cell r="CP203"/>
          <cell r="CQ203"/>
          <cell r="CR203"/>
          <cell r="CS203"/>
          <cell r="CT203"/>
          <cell r="CU203"/>
          <cell r="CV203"/>
          <cell r="CW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cell r="CM204"/>
          <cell r="CN204"/>
          <cell r="CO204"/>
          <cell r="CP204"/>
          <cell r="CQ204"/>
          <cell r="CR204"/>
          <cell r="CS204"/>
          <cell r="CT204">
            <v>242971</v>
          </cell>
          <cell r="CU204">
            <v>243069</v>
          </cell>
          <cell r="CV204"/>
          <cell r="CW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cell r="CM205"/>
          <cell r="CN205"/>
          <cell r="CO205"/>
          <cell r="CP205"/>
          <cell r="CQ205"/>
          <cell r="CR205"/>
          <cell r="CS205"/>
          <cell r="CT205">
            <v>242971</v>
          </cell>
          <cell r="CU205"/>
          <cell r="CV205"/>
          <cell r="CW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cell r="CM206"/>
          <cell r="CN206"/>
          <cell r="CO206"/>
          <cell r="CP206"/>
          <cell r="CQ206"/>
          <cell r="CR206"/>
          <cell r="CS206"/>
          <cell r="CT206">
            <v>242971</v>
          </cell>
          <cell r="CU206"/>
          <cell r="CV206"/>
          <cell r="CW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cell r="CM207"/>
          <cell r="CN207"/>
          <cell r="CO207"/>
          <cell r="CP207"/>
          <cell r="CQ207"/>
          <cell r="CR207"/>
          <cell r="CS207"/>
          <cell r="CT207">
            <v>242971</v>
          </cell>
          <cell r="CU207">
            <v>243069</v>
          </cell>
          <cell r="CV207"/>
          <cell r="CW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cell r="CP208"/>
          <cell r="CQ208"/>
          <cell r="CR208"/>
          <cell r="CS208"/>
          <cell r="CT208"/>
          <cell r="CU208"/>
          <cell r="CV208"/>
          <cell r="CW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cell r="CP209"/>
          <cell r="CQ209"/>
          <cell r="CR209"/>
          <cell r="CS209"/>
          <cell r="CT209"/>
          <cell r="CU209"/>
          <cell r="CV209"/>
          <cell r="CW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cell r="CM210"/>
          <cell r="CN210"/>
          <cell r="CO210"/>
          <cell r="CP210"/>
          <cell r="CQ210"/>
          <cell r="CR210"/>
          <cell r="CS210"/>
          <cell r="CT210">
            <v>242971</v>
          </cell>
          <cell r="CU210"/>
          <cell r="CV210"/>
          <cell r="CW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cell r="CP211"/>
          <cell r="CQ211"/>
          <cell r="CR211"/>
          <cell r="CS211"/>
          <cell r="CT211"/>
          <cell r="CU211"/>
          <cell r="CV211"/>
          <cell r="CW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cell r="CM212"/>
          <cell r="CN212"/>
          <cell r="CO212"/>
          <cell r="CP212"/>
          <cell r="CQ212"/>
          <cell r="CR212"/>
          <cell r="CS212"/>
          <cell r="CT212">
            <v>242971</v>
          </cell>
          <cell r="CU212">
            <v>243069</v>
          </cell>
          <cell r="CV212"/>
          <cell r="CW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cell r="CM213"/>
          <cell r="CN213"/>
          <cell r="CO213"/>
          <cell r="CP213"/>
          <cell r="CQ213"/>
          <cell r="CR213"/>
          <cell r="CS213"/>
          <cell r="CT213">
            <v>243004</v>
          </cell>
          <cell r="CU213">
            <v>243141</v>
          </cell>
          <cell r="CV213"/>
          <cell r="CW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cell r="CM214"/>
          <cell r="CN214"/>
          <cell r="CO214"/>
          <cell r="CP214"/>
          <cell r="CQ214"/>
          <cell r="CR214"/>
          <cell r="CS214"/>
          <cell r="CT214">
            <v>242971</v>
          </cell>
          <cell r="CU214" t="str">
            <v>19/7/2565,
18/3/2568</v>
          </cell>
          <cell r="CV214"/>
          <cell r="CW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cell r="CM215"/>
          <cell r="CN215"/>
          <cell r="CO215"/>
          <cell r="CP215"/>
          <cell r="CQ215"/>
          <cell r="CR215"/>
          <cell r="CS215"/>
          <cell r="CT215">
            <v>242971</v>
          </cell>
          <cell r="CU215">
            <v>243088</v>
          </cell>
          <cell r="CV215"/>
          <cell r="CW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cell r="CM216"/>
          <cell r="CN216"/>
          <cell r="CO216"/>
          <cell r="CP216"/>
          <cell r="CQ216"/>
          <cell r="CR216"/>
          <cell r="CS216"/>
          <cell r="CT216">
            <v>242971</v>
          </cell>
          <cell r="CU216">
            <v>243088</v>
          </cell>
          <cell r="CV216"/>
          <cell r="CW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cell r="CM217"/>
          <cell r="CN217"/>
          <cell r="CO217"/>
          <cell r="CP217"/>
          <cell r="CQ217"/>
          <cell r="CR217"/>
          <cell r="CS217"/>
          <cell r="CT217">
            <v>242971</v>
          </cell>
          <cell r="CU217">
            <v>243088</v>
          </cell>
          <cell r="CV217"/>
          <cell r="CW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cell r="CM218"/>
          <cell r="CN218"/>
          <cell r="CO218"/>
          <cell r="CP218"/>
          <cell r="CQ218"/>
          <cell r="CR218"/>
          <cell r="CS218"/>
          <cell r="CT218">
            <v>242971</v>
          </cell>
          <cell r="CU218">
            <v>243088</v>
          </cell>
          <cell r="CV218"/>
          <cell r="CW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cell r="CM219"/>
          <cell r="CN219"/>
          <cell r="CO219"/>
          <cell r="CP219"/>
          <cell r="CQ219"/>
          <cell r="CR219"/>
          <cell r="CS219"/>
          <cell r="CT219">
            <v>243004</v>
          </cell>
          <cell r="CU219">
            <v>243141</v>
          </cell>
          <cell r="CV219"/>
          <cell r="CW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cell r="CP220"/>
          <cell r="CQ220"/>
          <cell r="CR220"/>
          <cell r="CS220"/>
          <cell r="CT220"/>
          <cell r="CU220"/>
          <cell r="CV220"/>
          <cell r="CW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cell r="CP221"/>
          <cell r="CQ221"/>
          <cell r="CR221"/>
          <cell r="CS221"/>
          <cell r="CT221"/>
          <cell r="CU221"/>
          <cell r="CV221"/>
          <cell r="CW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cell r="CP222"/>
          <cell r="CQ222"/>
          <cell r="CR222"/>
          <cell r="CS222"/>
          <cell r="CT222"/>
          <cell r="CU222"/>
          <cell r="CV222"/>
          <cell r="CW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cell r="CP223"/>
          <cell r="CQ223"/>
          <cell r="CR223"/>
          <cell r="CS223"/>
          <cell r="CT223"/>
          <cell r="CU223"/>
          <cell r="CV223"/>
          <cell r="CW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cell r="CN224"/>
          <cell r="CO224"/>
          <cell r="CP224"/>
          <cell r="CQ224"/>
          <cell r="CR224"/>
          <cell r="CS224"/>
          <cell r="CT224"/>
          <cell r="CU224">
            <v>243468</v>
          </cell>
          <cell r="CV224"/>
          <cell r="CW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cell r="CP225"/>
          <cell r="CQ225"/>
          <cell r="CR225"/>
          <cell r="CS225"/>
          <cell r="CT225"/>
          <cell r="CU225"/>
          <cell r="CV225"/>
          <cell r="CW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cell r="CP226"/>
          <cell r="CQ226"/>
          <cell r="CR226"/>
          <cell r="CS226"/>
          <cell r="CT226"/>
          <cell r="CU226"/>
          <cell r="CV226"/>
          <cell r="CW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cell r="CP227"/>
          <cell r="CQ227"/>
          <cell r="CR227"/>
          <cell r="CS227"/>
          <cell r="CT227"/>
          <cell r="CU227"/>
          <cell r="CV227"/>
          <cell r="CW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cell r="CP228"/>
          <cell r="CQ228"/>
          <cell r="CR228"/>
          <cell r="CS228"/>
          <cell r="CT228"/>
          <cell r="CU228"/>
          <cell r="CV228"/>
          <cell r="CW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cell r="CP229"/>
          <cell r="CQ229"/>
          <cell r="CR229"/>
          <cell r="CS229"/>
          <cell r="CT229"/>
          <cell r="CU229"/>
          <cell r="CV229"/>
          <cell r="CW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cell r="CP230"/>
          <cell r="CQ230"/>
          <cell r="CR230"/>
          <cell r="CS230"/>
          <cell r="CT230"/>
          <cell r="CU230"/>
          <cell r="CV230"/>
          <cell r="CW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cell r="CP231"/>
          <cell r="CQ231"/>
          <cell r="CR231"/>
          <cell r="CS231"/>
          <cell r="CT231"/>
          <cell r="CU231"/>
          <cell r="CV231"/>
          <cell r="CW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cell r="CP232"/>
          <cell r="CQ232"/>
          <cell r="CR232"/>
          <cell r="CS232"/>
          <cell r="CT232"/>
          <cell r="CU232"/>
          <cell r="CV232"/>
          <cell r="CW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cell r="CP233"/>
          <cell r="CQ233"/>
          <cell r="CR233"/>
          <cell r="CS233"/>
          <cell r="CT233"/>
          <cell r="CU233"/>
          <cell r="CV233"/>
          <cell r="CW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cell r="CP234"/>
          <cell r="CQ234"/>
          <cell r="CR234"/>
          <cell r="CS234"/>
          <cell r="CT234"/>
          <cell r="CU234"/>
          <cell r="CV234"/>
          <cell r="CW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cell r="CP235"/>
          <cell r="CQ235"/>
          <cell r="CR235"/>
          <cell r="CS235"/>
          <cell r="CT235"/>
          <cell r="CU235"/>
          <cell r="CV235"/>
          <cell r="CW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cell r="CP236"/>
          <cell r="CQ236"/>
          <cell r="CR236"/>
          <cell r="CS236"/>
          <cell r="CT236"/>
          <cell r="CU236"/>
          <cell r="CV236"/>
          <cell r="CW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cell r="CP237"/>
          <cell r="CQ237"/>
          <cell r="CR237"/>
          <cell r="CS237"/>
          <cell r="CT237"/>
          <cell r="CU237"/>
          <cell r="CV237"/>
          <cell r="CW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5
31</v>
          </cell>
          <cell r="BO238" t="str">
            <v>9
10</v>
          </cell>
          <cell r="BP238" t="str">
            <v>2567
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cell r="CP238"/>
          <cell r="CQ238"/>
          <cell r="CR238"/>
          <cell r="CS238"/>
          <cell r="CT238"/>
          <cell r="CU238"/>
          <cell r="CV238"/>
          <cell r="CW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5
31</v>
          </cell>
          <cell r="BO239" t="str">
            <v>9
10</v>
          </cell>
          <cell r="BP239" t="str">
            <v>2567
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cell r="CP239"/>
          <cell r="CQ239"/>
          <cell r="CR239"/>
          <cell r="CS239"/>
          <cell r="CT239"/>
          <cell r="CU239"/>
          <cell r="CV239"/>
          <cell r="CW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cell r="CP240"/>
          <cell r="CQ240"/>
          <cell r="CR240"/>
          <cell r="CS240"/>
          <cell r="CT240"/>
          <cell r="CU240"/>
          <cell r="CV240"/>
          <cell r="CW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cell r="CP241"/>
          <cell r="CQ241"/>
          <cell r="CR241"/>
          <cell r="CS241"/>
          <cell r="CT241"/>
          <cell r="CU241"/>
          <cell r="CV241"/>
          <cell r="CW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cell r="CP242"/>
          <cell r="CQ242"/>
          <cell r="CR242"/>
          <cell r="CS242"/>
          <cell r="CT242"/>
          <cell r="CU242"/>
          <cell r="CV242"/>
          <cell r="CW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cell r="CP243"/>
          <cell r="CQ243"/>
          <cell r="CR243"/>
          <cell r="CS243"/>
          <cell r="CT243"/>
          <cell r="CU243"/>
          <cell r="CV243"/>
          <cell r="CW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cell r="CP244"/>
          <cell r="CQ244"/>
          <cell r="CR244"/>
          <cell r="CS244"/>
          <cell r="CT244"/>
          <cell r="CU244"/>
          <cell r="CV244"/>
          <cell r="CW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cell r="CP245"/>
          <cell r="CQ245"/>
          <cell r="CR245"/>
          <cell r="CS245"/>
          <cell r="CT245"/>
          <cell r="CU245"/>
          <cell r="CV245"/>
          <cell r="CW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cell r="CM246"/>
          <cell r="CN246"/>
          <cell r="CO246"/>
          <cell r="CP246"/>
          <cell r="CQ246"/>
          <cell r="CR246"/>
          <cell r="CS246"/>
          <cell r="CT246">
            <v>242971</v>
          </cell>
          <cell r="CU246">
            <v>243088</v>
          </cell>
          <cell r="CV246"/>
          <cell r="CW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cell r="CM247"/>
          <cell r="CN247"/>
          <cell r="CO247"/>
          <cell r="CP247"/>
          <cell r="CQ247"/>
          <cell r="CR247"/>
          <cell r="CS247"/>
          <cell r="CT247">
            <v>242971</v>
          </cell>
          <cell r="CU247">
            <v>243088</v>
          </cell>
          <cell r="CV247"/>
          <cell r="CW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cell r="CM248"/>
          <cell r="CN248"/>
          <cell r="CO248"/>
          <cell r="CP248"/>
          <cell r="CQ248"/>
          <cell r="CR248"/>
          <cell r="CS248"/>
          <cell r="CT248">
            <v>242971</v>
          </cell>
          <cell r="CU248">
            <v>243141</v>
          </cell>
          <cell r="CV248"/>
          <cell r="CW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cell r="CM249"/>
          <cell r="CN249"/>
          <cell r="CO249"/>
          <cell r="CP249"/>
          <cell r="CQ249"/>
          <cell r="CR249"/>
          <cell r="CS249"/>
          <cell r="CT249">
            <v>243004</v>
          </cell>
          <cell r="CU249"/>
          <cell r="CV249"/>
          <cell r="CW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cell r="CN250"/>
          <cell r="CO250"/>
          <cell r="CP250"/>
          <cell r="CQ250"/>
          <cell r="CR250"/>
          <cell r="CS250"/>
          <cell r="CT250"/>
          <cell r="CU250">
            <v>243468</v>
          </cell>
          <cell r="CV250"/>
          <cell r="CW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t="str">
            <v>17
2</v>
          </cell>
          <cell r="BO251" t="str">
            <v>11
7</v>
          </cell>
          <cell r="BP251" t="str">
            <v>2565
2567</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cell r="CN251"/>
          <cell r="CO251"/>
          <cell r="CP251"/>
          <cell r="CQ251"/>
          <cell r="CR251"/>
          <cell r="CS251"/>
          <cell r="CT251"/>
          <cell r="CU251">
            <v>243141</v>
          </cell>
          <cell r="CV251"/>
          <cell r="CW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  สืบทรัพย์รอบที่ 2 (คำสั่ง 10/04/2568) // (รายงานผลสืบทรัพย์ 12/6/2568)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I252"/>
          <cell r="CJ252"/>
          <cell r="CK252" t="str">
            <v>ปฏิยุทธ์</v>
          </cell>
          <cell r="CL252"/>
          <cell r="CM252"/>
          <cell r="CN252"/>
          <cell r="CO252"/>
          <cell r="CP252"/>
          <cell r="CQ252"/>
          <cell r="CR252"/>
          <cell r="CS252"/>
          <cell r="CT252">
            <v>244149</v>
          </cell>
          <cell r="CU252"/>
          <cell r="CV252"/>
          <cell r="CW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25/3/2565//คำสั่งสืบทรัพย์ครั้งที่ 2 (2/4/2568) // รายงานผลสืบครั้งที่ 2 3/7/2568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t="str">
            <v xml:space="preserve">1.นางวลัยทิพย์หรือรำพร เรืองไรโกเมน
2.นายชูชาติ เรืองไรโกเมน
3.นางนิตยา วรรณกลึง
</v>
          </cell>
          <cell r="CE253" t="str">
            <v xml:space="preserve">จำเลยที่ 1
คู่สมรสจำเลยที่ 1
จำเลยที่ 2
</v>
          </cell>
          <cell r="CF253" t="str">
            <v>3-3309-00430-15-1
3-1009-00319-75-9
3-5001-00212-88-3</v>
          </cell>
          <cell r="CG253" t="str">
            <v xml:space="preserve">-ไม่พบว่ามีกรรมสิทธิ์ที่ดิน อ.เมืองเชียงใหม่ จ.เชียงใหม่ 
-พบว่ามีกรรมสิทธิ์ที่ดิน โฉนดเลขที่ 124650 เลขที่ 76 หน้าสำรวจ 10497 ต.หนองหอย อ.เมืองเชียงใหม่ จ.เชียงใหม่ (สินส่วนตัว)
-พบว่ามีกรรมสิทธิ์ที่ดิน โฉนดเลขที่ 38849 เลขที่ 733 หน้าสำรวจ 3598 ต.หนองหอย อ.เมืองเชียงใหม่ จ.เชียงใหม่ (สินส่วนตัว)
-ไม่พบว่ามีกรรมสิทธิ์ที่ดิน อ.เมืองเชียงใหม่ จ.เชียงใหม่ </v>
          </cell>
          <cell r="CH253" t="str">
            <v>พบทรัพย์</v>
          </cell>
          <cell r="CI253"/>
          <cell r="CJ253">
            <v>3</v>
          </cell>
          <cell r="CK253" t="str">
            <v>นุสบา</v>
          </cell>
          <cell r="CL253"/>
          <cell r="CM253"/>
          <cell r="CN253"/>
          <cell r="CO253"/>
          <cell r="CP253"/>
          <cell r="CQ253"/>
          <cell r="CR253"/>
          <cell r="CS253"/>
          <cell r="CT253"/>
          <cell r="CU253"/>
          <cell r="CV253"/>
          <cell r="CW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11/3/2565//คำสั่งสืบทรัพย์ครั้งที่ 2 (2/4/2568)//รายงผลสืบครั้งที่ 2 3/7/2568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t="str">
            <v>1.นางสาวพิณรินทร์  คำรินทร์</v>
          </cell>
          <cell r="CE254" t="str">
            <v>จำเลยที่ 1</v>
          </cell>
          <cell r="CF254" t="str">
            <v>1-5099-01574-20-3</v>
          </cell>
          <cell r="CG254" t="str">
            <v>-ไม่พบว่ามีกรรมสิทธิ์ในที่ดิน อ.เมืองเชียงใหม่ จ.เชียงใหม่ 
-พบว่ามีกรรมสิทธิ์ในที่ดิน โฉนดเลขที่ 62091 เลขที่ดิน 4461 หน้าสำรวจ 7634 ต.ท่าวังตาล อ.สารภี จ.เชียงใหม่</v>
          </cell>
          <cell r="CH254" t="str">
            <v>พบทรัพย์</v>
          </cell>
          <cell r="CI254"/>
          <cell r="CJ254">
            <v>1</v>
          </cell>
          <cell r="CK254" t="str">
            <v xml:space="preserve">นุสบา </v>
          </cell>
          <cell r="CL254"/>
          <cell r="CM254"/>
          <cell r="CN254"/>
          <cell r="CO254"/>
          <cell r="CP254"/>
          <cell r="CQ254"/>
          <cell r="CR254"/>
          <cell r="CS254"/>
          <cell r="CT254">
            <v>242971</v>
          </cell>
          <cell r="CU254"/>
          <cell r="CV254"/>
          <cell r="CW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cell r="CM255"/>
          <cell r="CN255"/>
          <cell r="CO255"/>
          <cell r="CP255"/>
          <cell r="CQ255"/>
          <cell r="CR255"/>
          <cell r="CS255"/>
          <cell r="CT255">
            <v>243004</v>
          </cell>
          <cell r="CU255">
            <v>243141</v>
          </cell>
          <cell r="CV255"/>
          <cell r="CW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cell r="CM256"/>
          <cell r="CN256"/>
          <cell r="CO256"/>
          <cell r="CP256"/>
          <cell r="CQ256"/>
          <cell r="CR256"/>
          <cell r="CS256"/>
          <cell r="CT256">
            <v>243004</v>
          </cell>
          <cell r="CU256" t="str">
            <v>10/9/2565,
23/5/2568</v>
          </cell>
          <cell r="CV256"/>
          <cell r="CW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cell r="CM257"/>
          <cell r="CN257"/>
          <cell r="CO257"/>
          <cell r="CP257"/>
          <cell r="CQ257"/>
          <cell r="CR257"/>
          <cell r="CS257"/>
          <cell r="CT257">
            <v>242971</v>
          </cell>
          <cell r="CU257"/>
          <cell r="CV257"/>
          <cell r="CW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cell r="CM258"/>
          <cell r="CN258"/>
          <cell r="CO258"/>
          <cell r="CP258"/>
          <cell r="CQ258"/>
          <cell r="CR258"/>
          <cell r="CS258"/>
          <cell r="CT258">
            <v>242971</v>
          </cell>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I259"/>
          <cell r="CJ259">
            <v>8</v>
          </cell>
          <cell r="CK259" t="str">
            <v>นุสบา</v>
          </cell>
          <cell r="CL259"/>
          <cell r="CM259"/>
          <cell r="CN259"/>
          <cell r="CO259"/>
          <cell r="CP259"/>
          <cell r="CQ259"/>
          <cell r="CR259"/>
          <cell r="CS259"/>
          <cell r="CT259" t="str">
            <v>24/3/2565,
22/5/2568</v>
          </cell>
          <cell r="CU259"/>
          <cell r="CV259"/>
          <cell r="CW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cell r="CM260"/>
          <cell r="CN260"/>
          <cell r="CO260"/>
          <cell r="CP260"/>
          <cell r="CQ260"/>
          <cell r="CR260"/>
          <cell r="CS260"/>
          <cell r="CT260">
            <v>242955</v>
          </cell>
          <cell r="CU260">
            <v>243218</v>
          </cell>
          <cell r="CV260"/>
          <cell r="CW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cell r="CM261"/>
          <cell r="CN261"/>
          <cell r="CO261"/>
          <cell r="CP261"/>
          <cell r="CQ261"/>
          <cell r="CR261"/>
          <cell r="CS261"/>
          <cell r="CT261">
            <v>244031</v>
          </cell>
          <cell r="CU261" t="str">
            <v>24/5/2566,
23/5/2568</v>
          </cell>
          <cell r="CV261"/>
          <cell r="CW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cell r="CM262"/>
          <cell r="CN262"/>
          <cell r="CO262"/>
          <cell r="CP262"/>
          <cell r="CQ262"/>
          <cell r="CR262"/>
          <cell r="CS262"/>
          <cell r="CT262">
            <v>242947</v>
          </cell>
          <cell r="CU262">
            <v>243333</v>
          </cell>
          <cell r="CV262"/>
          <cell r="CW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cell r="CM263"/>
          <cell r="CN263"/>
          <cell r="CO263"/>
          <cell r="CP263"/>
          <cell r="CQ263"/>
          <cell r="CR263"/>
          <cell r="CS263"/>
          <cell r="CT263">
            <v>242955</v>
          </cell>
          <cell r="CU263">
            <v>243367</v>
          </cell>
          <cell r="CV263"/>
          <cell r="CW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cell r="CM264"/>
          <cell r="CN264"/>
          <cell r="CO264"/>
          <cell r="CP264"/>
          <cell r="CQ264"/>
          <cell r="CR264"/>
          <cell r="CS264"/>
          <cell r="CT264">
            <v>242955</v>
          </cell>
          <cell r="CU264">
            <v>243367</v>
          </cell>
          <cell r="CV264"/>
          <cell r="CW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cell r="CM265"/>
          <cell r="CN265"/>
          <cell r="CO265"/>
          <cell r="CP265"/>
          <cell r="CQ265"/>
          <cell r="CR265"/>
          <cell r="CS265"/>
          <cell r="CT265">
            <v>242947</v>
          </cell>
          <cell r="CU265">
            <v>243397</v>
          </cell>
          <cell r="CV265"/>
          <cell r="CW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cell r="CP266"/>
          <cell r="CQ266"/>
          <cell r="CR266"/>
          <cell r="CS266"/>
          <cell r="CT266"/>
          <cell r="CU266"/>
          <cell r="CV266"/>
          <cell r="CW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cell r="CP267"/>
          <cell r="CQ267"/>
          <cell r="CR267"/>
          <cell r="CS267"/>
          <cell r="CT267"/>
          <cell r="CU267"/>
          <cell r="CV267"/>
          <cell r="CW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cell r="CM268"/>
          <cell r="CN268"/>
          <cell r="CO268"/>
          <cell r="CP268"/>
          <cell r="CQ268"/>
          <cell r="CR268"/>
          <cell r="CS268"/>
          <cell r="CT268">
            <v>242955</v>
          </cell>
          <cell r="CU268">
            <v>243397</v>
          </cell>
          <cell r="CV268"/>
          <cell r="CW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cell r="CM269"/>
          <cell r="CN269"/>
          <cell r="CO269"/>
          <cell r="CP269"/>
          <cell r="CQ269"/>
          <cell r="CR269"/>
          <cell r="CS269"/>
          <cell r="CT269">
            <v>242955</v>
          </cell>
          <cell r="CU269"/>
          <cell r="CV269"/>
          <cell r="CW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cell r="CP270"/>
          <cell r="CQ270"/>
          <cell r="CR270"/>
          <cell r="CS270"/>
          <cell r="CT270"/>
          <cell r="CU270"/>
          <cell r="CV270"/>
          <cell r="CW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cell r="CP271"/>
          <cell r="CQ271"/>
          <cell r="CR271"/>
          <cell r="CS271"/>
          <cell r="CT271"/>
          <cell r="CU271"/>
          <cell r="CV271"/>
          <cell r="CW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cell r="CM272"/>
          <cell r="CN272"/>
          <cell r="CO272"/>
          <cell r="CP272"/>
          <cell r="CQ272"/>
          <cell r="CR272"/>
          <cell r="CS272"/>
          <cell r="CT272">
            <v>242955</v>
          </cell>
          <cell r="CU272"/>
          <cell r="CV272"/>
          <cell r="CW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cell r="CM273"/>
          <cell r="CN273"/>
          <cell r="CO273"/>
          <cell r="CP273"/>
          <cell r="CQ273"/>
          <cell r="CR273"/>
          <cell r="CS273"/>
          <cell r="CT273">
            <v>242955</v>
          </cell>
          <cell r="CU273"/>
          <cell r="CV273"/>
          <cell r="CW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cell r="CM274"/>
          <cell r="CN274"/>
          <cell r="CO274"/>
          <cell r="CP274"/>
          <cell r="CQ274"/>
          <cell r="CR274"/>
          <cell r="CS274"/>
          <cell r="CT274">
            <v>242955</v>
          </cell>
          <cell r="CU274">
            <v>243397</v>
          </cell>
          <cell r="CV274"/>
          <cell r="CW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cell r="CM275"/>
          <cell r="CN275"/>
          <cell r="CO275"/>
          <cell r="CP275"/>
          <cell r="CQ275"/>
          <cell r="CR275"/>
          <cell r="CS275"/>
          <cell r="CT275">
            <v>242955</v>
          </cell>
          <cell r="CU275"/>
          <cell r="CV275"/>
          <cell r="CW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cell r="CM276"/>
          <cell r="CN276"/>
          <cell r="CO276"/>
          <cell r="CP276"/>
          <cell r="CQ276"/>
          <cell r="CR276"/>
          <cell r="CS276"/>
          <cell r="CT276">
            <v>242947</v>
          </cell>
          <cell r="CU276"/>
          <cell r="CV276"/>
          <cell r="CW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cell r="CM277"/>
          <cell r="CN277"/>
          <cell r="CO277"/>
          <cell r="CP277"/>
          <cell r="CQ277"/>
          <cell r="CR277"/>
          <cell r="CS277"/>
          <cell r="CT277">
            <v>242947</v>
          </cell>
          <cell r="CU277">
            <v>243397</v>
          </cell>
          <cell r="CV277"/>
          <cell r="CW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cell r="CP278"/>
          <cell r="CQ278"/>
          <cell r="CR278"/>
          <cell r="CS278"/>
          <cell r="CT278"/>
          <cell r="CU278"/>
          <cell r="CV278"/>
          <cell r="CW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cell r="CP279"/>
          <cell r="CQ279"/>
          <cell r="CR279"/>
          <cell r="CS279"/>
          <cell r="CT279"/>
          <cell r="CU279"/>
          <cell r="CV279"/>
          <cell r="CW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cell r="CM280"/>
          <cell r="CN280"/>
          <cell r="CO280"/>
          <cell r="CP280"/>
          <cell r="CQ280"/>
          <cell r="CR280"/>
          <cell r="CS280"/>
          <cell r="CT280">
            <v>242961</v>
          </cell>
          <cell r="CU280"/>
          <cell r="CV280"/>
          <cell r="CW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cell r="CN281"/>
          <cell r="CO281"/>
          <cell r="CP281"/>
          <cell r="CQ281"/>
          <cell r="CR281"/>
          <cell r="CS281"/>
          <cell r="CT281"/>
          <cell r="CU281">
            <v>243367</v>
          </cell>
          <cell r="CV281"/>
          <cell r="CW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cell r="CN282"/>
          <cell r="CO282"/>
          <cell r="CP282"/>
          <cell r="CQ282"/>
          <cell r="CR282"/>
          <cell r="CS282"/>
          <cell r="CT282"/>
          <cell r="CU282">
            <v>243397</v>
          </cell>
          <cell r="CV282"/>
          <cell r="CW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cell r="CN283"/>
          <cell r="CO283"/>
          <cell r="CP283"/>
          <cell r="CQ283"/>
          <cell r="CR283"/>
          <cell r="CS283"/>
          <cell r="CT283"/>
          <cell r="CU283">
            <v>243467</v>
          </cell>
          <cell r="CV283"/>
          <cell r="CW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cell r="CP284"/>
          <cell r="CQ284"/>
          <cell r="CR284"/>
          <cell r="CS284"/>
          <cell r="CT284"/>
          <cell r="CU284"/>
          <cell r="CV284"/>
          <cell r="CW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cell r="CN285"/>
          <cell r="CO285"/>
          <cell r="CP285"/>
          <cell r="CQ285"/>
          <cell r="CR285"/>
          <cell r="CS285"/>
          <cell r="CT285"/>
          <cell r="CU285">
            <v>243367</v>
          </cell>
          <cell r="CV285"/>
          <cell r="CW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cell r="CN286"/>
          <cell r="CO286"/>
          <cell r="CP286"/>
          <cell r="CQ286"/>
          <cell r="CR286"/>
          <cell r="CS286"/>
          <cell r="CT286"/>
          <cell r="CU286">
            <v>243397</v>
          </cell>
          <cell r="CV286"/>
          <cell r="CW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cell r="CM287"/>
          <cell r="CN287"/>
          <cell r="CO287"/>
          <cell r="CP287"/>
          <cell r="CQ287"/>
          <cell r="CR287"/>
          <cell r="CS287"/>
          <cell r="CT287">
            <v>242947</v>
          </cell>
          <cell r="CU287">
            <v>243218</v>
          </cell>
          <cell r="CV287"/>
          <cell r="CW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cell r="CN288"/>
          <cell r="CO288"/>
          <cell r="CP288"/>
          <cell r="CQ288"/>
          <cell r="CR288"/>
          <cell r="CS288"/>
          <cell r="CT288"/>
          <cell r="CU288">
            <v>243218</v>
          </cell>
          <cell r="CV288"/>
          <cell r="CW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cell r="CP289"/>
          <cell r="CQ289"/>
          <cell r="CR289"/>
          <cell r="CS289"/>
          <cell r="CT289"/>
          <cell r="CU289"/>
          <cell r="CV289"/>
          <cell r="CW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cell r="CP290"/>
          <cell r="CQ290"/>
          <cell r="CR290"/>
          <cell r="CS290"/>
          <cell r="CT290"/>
          <cell r="CU290"/>
          <cell r="CV290"/>
          <cell r="CW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cell r="CP291"/>
          <cell r="CQ291"/>
          <cell r="CR291"/>
          <cell r="CS291"/>
          <cell r="CT291"/>
          <cell r="CU291"/>
          <cell r="CV291"/>
          <cell r="CW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cell r="CP292"/>
          <cell r="CQ292"/>
          <cell r="CR292"/>
          <cell r="CS292"/>
          <cell r="CT292"/>
          <cell r="CU292"/>
          <cell r="CV292"/>
          <cell r="CW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cell r="CP293"/>
          <cell r="CQ293"/>
          <cell r="CR293"/>
          <cell r="CS293"/>
          <cell r="CT293"/>
          <cell r="CU293"/>
          <cell r="CV293"/>
          <cell r="CW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v>6</v>
          </cell>
          <cell r="BO294">
            <v>8</v>
          </cell>
          <cell r="BP294">
            <v>2567</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cell r="CP294"/>
          <cell r="CQ294"/>
          <cell r="CR294"/>
          <cell r="CS294"/>
          <cell r="CT294"/>
          <cell r="CU294"/>
          <cell r="CV294"/>
          <cell r="CW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cell r="CP295"/>
          <cell r="CQ295"/>
          <cell r="CR295"/>
          <cell r="CS295"/>
          <cell r="CT295"/>
          <cell r="CU295"/>
          <cell r="CV295"/>
          <cell r="CW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cell r="CP296"/>
          <cell r="CQ296"/>
          <cell r="CR296"/>
          <cell r="CS296"/>
          <cell r="CT296"/>
          <cell r="CU296"/>
          <cell r="CV296"/>
          <cell r="CW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cell r="CP297"/>
          <cell r="CQ297"/>
          <cell r="CR297"/>
          <cell r="CS297"/>
          <cell r="CT297"/>
          <cell r="CU297"/>
          <cell r="CV297"/>
          <cell r="CW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cell r="CP298"/>
          <cell r="CQ298"/>
          <cell r="CR298"/>
          <cell r="CS298"/>
          <cell r="CT298"/>
          <cell r="CU298"/>
          <cell r="CV298"/>
          <cell r="CW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cell r="CP299"/>
          <cell r="CQ299"/>
          <cell r="CR299"/>
          <cell r="CS299"/>
          <cell r="CT299"/>
          <cell r="CU299"/>
          <cell r="CV299"/>
          <cell r="CW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cell r="CP300"/>
          <cell r="CQ300"/>
          <cell r="CR300"/>
          <cell r="CS300"/>
          <cell r="CT300"/>
          <cell r="CU300"/>
          <cell r="CV300"/>
          <cell r="CW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cell r="CP301"/>
          <cell r="CQ301"/>
          <cell r="CR301"/>
          <cell r="CS301"/>
          <cell r="CT301"/>
          <cell r="CU301"/>
          <cell r="CV301"/>
          <cell r="CW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cell r="CM302"/>
          <cell r="CN302"/>
          <cell r="CO302"/>
          <cell r="CP302"/>
          <cell r="CQ302"/>
          <cell r="CR302"/>
          <cell r="CS302"/>
          <cell r="CT302">
            <v>243852</v>
          </cell>
          <cell r="CU302"/>
          <cell r="CV302"/>
          <cell r="CW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cell r="CP303"/>
          <cell r="CQ303"/>
          <cell r="CR303"/>
          <cell r="CS303"/>
          <cell r="CT303"/>
          <cell r="CU303"/>
          <cell r="CV303"/>
          <cell r="CW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cell r="CP304"/>
          <cell r="CQ304"/>
          <cell r="CR304"/>
          <cell r="CS304"/>
          <cell r="CT304"/>
          <cell r="CU304"/>
          <cell r="CV304"/>
          <cell r="CW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cell r="CP305"/>
          <cell r="CQ305"/>
          <cell r="CR305"/>
          <cell r="CS305"/>
          <cell r="CT305"/>
          <cell r="CU305"/>
          <cell r="CV305"/>
          <cell r="CW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cell r="CP306"/>
          <cell r="CQ306"/>
          <cell r="CR306"/>
          <cell r="CS306"/>
          <cell r="CT306"/>
          <cell r="CU306"/>
          <cell r="CV306"/>
          <cell r="CW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cell r="CP307"/>
          <cell r="CQ307"/>
          <cell r="CR307"/>
          <cell r="CS307"/>
          <cell r="CT307"/>
          <cell r="CU307"/>
          <cell r="CV307"/>
          <cell r="CW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cell r="CP308"/>
          <cell r="CQ308"/>
          <cell r="CR308"/>
          <cell r="CS308"/>
          <cell r="CT308"/>
          <cell r="CU308"/>
          <cell r="CV308"/>
          <cell r="CW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cell r="CP309"/>
          <cell r="CQ309"/>
          <cell r="CR309"/>
          <cell r="CS309"/>
          <cell r="CT309"/>
          <cell r="CU309"/>
          <cell r="CV309"/>
          <cell r="CW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cell r="CP310"/>
          <cell r="CQ310"/>
          <cell r="CR310"/>
          <cell r="CS310"/>
          <cell r="CT310"/>
          <cell r="CU310"/>
          <cell r="CV310"/>
          <cell r="CW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cell r="CP311"/>
          <cell r="CQ311"/>
          <cell r="CR311"/>
          <cell r="CS311"/>
          <cell r="CT311"/>
          <cell r="CU311"/>
          <cell r="CV311"/>
          <cell r="CW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cell r="CP312"/>
          <cell r="CQ312"/>
          <cell r="CR312"/>
          <cell r="CS312"/>
          <cell r="CT312"/>
          <cell r="CU312"/>
          <cell r="CV312"/>
          <cell r="CW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cell r="CP313"/>
          <cell r="CQ313"/>
          <cell r="CR313"/>
          <cell r="CS313"/>
          <cell r="CT313"/>
          <cell r="CU313"/>
          <cell r="CV313"/>
          <cell r="CW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cell r="CP314"/>
          <cell r="CQ314"/>
          <cell r="CR314"/>
          <cell r="CS314"/>
          <cell r="CT314"/>
          <cell r="CU314"/>
          <cell r="CV314"/>
          <cell r="CW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cell r="CP315"/>
          <cell r="CQ315"/>
          <cell r="CR315"/>
          <cell r="CS315"/>
          <cell r="CT315"/>
          <cell r="CU315"/>
          <cell r="CV315"/>
          <cell r="CW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cell r="CM316"/>
          <cell r="CN316"/>
          <cell r="CO316"/>
          <cell r="CP316"/>
          <cell r="CQ316"/>
          <cell r="CR316"/>
          <cell r="CS316"/>
          <cell r="CT316">
            <v>243004</v>
          </cell>
          <cell r="CU316">
            <v>243141</v>
          </cell>
          <cell r="CV316"/>
          <cell r="CW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cell r="CP317"/>
          <cell r="CQ317"/>
          <cell r="CR317"/>
          <cell r="CS317"/>
          <cell r="CT317"/>
          <cell r="CU317"/>
          <cell r="CV317"/>
          <cell r="CW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cell r="CP318"/>
          <cell r="CQ318"/>
          <cell r="CR318"/>
          <cell r="CS318"/>
          <cell r="CT318"/>
          <cell r="CU318"/>
          <cell r="CV318"/>
          <cell r="CW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5/4/2565//รายงานผลสืบทรัพย์ ครั้งที่ 3 วันที่ 20/6/2568</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t="str">
            <v>1.นางสาวสุชัญญา  กันสม
2.นายอธิภัทร  สาระไชย
3.นางสาวนันทกาณจน์  ศรีปิยะวัฒน์
4.นายฉัตรฐพล เรืองเจริญ</v>
          </cell>
          <cell r="CM319" t="str">
            <v>จำเลยที่ 1
จำเลยที่ 2
จำเลยที่ 3
คู่สมรสจำเลยที่ 3</v>
          </cell>
          <cell r="CN319" t="str">
            <v>3-5709-00524-55-3
5-5505-00409-54-1
1-5299-00116-11-2
1-5105-00012-04-4</v>
          </cell>
          <cell r="CO319" t="str">
            <v xml:space="preserve">-ไม่พบว่ามีกรรมสิทธิ์ในที่ดิน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อ.ทุ่งหัวช้าง จ.ลำพูน </v>
          </cell>
          <cell r="CP319" t="str">
            <v>ไม่พบทรัพย์</v>
          </cell>
          <cell r="CQ319"/>
          <cell r="CR319">
            <v>4</v>
          </cell>
          <cell r="CS319" t="str">
            <v>นุสบา</v>
          </cell>
          <cell r="CT319"/>
          <cell r="CU319"/>
          <cell r="CV319"/>
          <cell r="CW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cell r="CP320"/>
          <cell r="CQ320"/>
          <cell r="CR320"/>
          <cell r="CS320"/>
          <cell r="CT320"/>
          <cell r="CU320"/>
          <cell r="CV320"/>
          <cell r="CW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cell r="CP321"/>
          <cell r="CQ321"/>
          <cell r="CR321"/>
          <cell r="CS321"/>
          <cell r="CT321"/>
          <cell r="CU321"/>
          <cell r="CV321"/>
          <cell r="CW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cell r="CP322"/>
          <cell r="CQ322"/>
          <cell r="CR322"/>
          <cell r="CS322"/>
          <cell r="CT322"/>
          <cell r="CU322"/>
          <cell r="CV322"/>
          <cell r="CW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cell r="CP323"/>
          <cell r="CQ323"/>
          <cell r="CR323"/>
          <cell r="CS323"/>
          <cell r="CT323"/>
          <cell r="CU323"/>
          <cell r="CV323"/>
          <cell r="CW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cell r="CP324"/>
          <cell r="CQ324"/>
          <cell r="CR324"/>
          <cell r="CS324"/>
          <cell r="CT324"/>
          <cell r="CU324"/>
          <cell r="CV324"/>
          <cell r="CW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cell r="CP325"/>
          <cell r="CQ325"/>
          <cell r="CR325"/>
          <cell r="CS325"/>
          <cell r="CT325"/>
          <cell r="CU325"/>
          <cell r="CV325"/>
          <cell r="CW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cell r="CP326"/>
          <cell r="CQ326"/>
          <cell r="CR326"/>
          <cell r="CS326"/>
          <cell r="CT326"/>
          <cell r="CU326"/>
          <cell r="CV326"/>
          <cell r="CW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cell r="CP327"/>
          <cell r="CQ327"/>
          <cell r="CR327"/>
          <cell r="CS327"/>
          <cell r="CT327"/>
          <cell r="CU327"/>
          <cell r="CV327"/>
          <cell r="CW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t="str">
            <v>12
4</v>
          </cell>
          <cell r="BO328" t="str">
            <v>7
6</v>
          </cell>
          <cell r="BP328" t="str">
            <v>2566
2568</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cell r="CP328"/>
          <cell r="CQ328"/>
          <cell r="CR328"/>
          <cell r="CS328"/>
          <cell r="CT328"/>
          <cell r="CU328"/>
          <cell r="CV328"/>
          <cell r="CW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cell r="CP329"/>
          <cell r="CQ329"/>
          <cell r="CR329"/>
          <cell r="CS329"/>
          <cell r="CT329"/>
          <cell r="CU329"/>
          <cell r="CV329"/>
          <cell r="CW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cell r="CM330"/>
          <cell r="CN330"/>
          <cell r="CO330"/>
          <cell r="CP330"/>
          <cell r="CQ330"/>
          <cell r="CR330"/>
          <cell r="CS330"/>
          <cell r="CT330">
            <v>243854</v>
          </cell>
          <cell r="CU330"/>
          <cell r="CV330"/>
          <cell r="CW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cell r="CP331"/>
          <cell r="CQ331"/>
          <cell r="CR331"/>
          <cell r="CS331"/>
          <cell r="CT331"/>
          <cell r="CU331"/>
          <cell r="CV331"/>
          <cell r="CW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cell r="CP332"/>
          <cell r="CQ332"/>
          <cell r="CR332"/>
          <cell r="CS332"/>
          <cell r="CT332"/>
          <cell r="CU332"/>
          <cell r="CV332"/>
          <cell r="CW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cell r="CP333"/>
          <cell r="CQ333"/>
          <cell r="CR333"/>
          <cell r="CS333"/>
          <cell r="CT333"/>
          <cell r="CU333"/>
          <cell r="CV333"/>
          <cell r="CW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cell r="CP334"/>
          <cell r="CQ334"/>
          <cell r="CR334"/>
          <cell r="CS334"/>
          <cell r="CT334"/>
          <cell r="CU334"/>
          <cell r="CV334"/>
          <cell r="CW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cell r="CP335"/>
          <cell r="CQ335"/>
          <cell r="CR335"/>
          <cell r="CS335"/>
          <cell r="CT335"/>
          <cell r="CU335"/>
          <cell r="CV335"/>
          <cell r="CW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cell r="CP336"/>
          <cell r="CQ336"/>
          <cell r="CR336"/>
          <cell r="CS336"/>
          <cell r="CT336"/>
          <cell r="CU336"/>
          <cell r="CV336"/>
          <cell r="CW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cell r="CM337"/>
          <cell r="CN337"/>
          <cell r="CO337"/>
          <cell r="CP337"/>
          <cell r="CQ337"/>
          <cell r="CR337"/>
          <cell r="CS337"/>
          <cell r="CT337">
            <v>243844</v>
          </cell>
          <cell r="CU337"/>
          <cell r="CV337"/>
          <cell r="CW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cell r="CP338"/>
          <cell r="CQ338"/>
          <cell r="CR338"/>
          <cell r="CS338"/>
          <cell r="CT338"/>
          <cell r="CU338"/>
          <cell r="CV338"/>
          <cell r="CW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cell r="CM339"/>
          <cell r="CN339"/>
          <cell r="CO339"/>
          <cell r="CP339"/>
          <cell r="CQ339"/>
          <cell r="CR339"/>
          <cell r="CS339"/>
          <cell r="CT339">
            <v>243844</v>
          </cell>
          <cell r="CU339"/>
          <cell r="CV339"/>
          <cell r="CW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cell r="CP340"/>
          <cell r="CQ340"/>
          <cell r="CR340"/>
          <cell r="CS340"/>
          <cell r="CT340"/>
          <cell r="CU340"/>
          <cell r="CV340"/>
          <cell r="CW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cell r="CP341"/>
          <cell r="CQ341"/>
          <cell r="CR341"/>
          <cell r="CS341"/>
          <cell r="CT341"/>
          <cell r="CU341"/>
          <cell r="CV341"/>
          <cell r="CW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cell r="CP342"/>
          <cell r="CQ342"/>
          <cell r="CR342"/>
          <cell r="CS342"/>
          <cell r="CT342"/>
          <cell r="CU342"/>
          <cell r="CV342"/>
          <cell r="CW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cell r="CP343"/>
          <cell r="CQ343"/>
          <cell r="CR343"/>
          <cell r="CS343"/>
          <cell r="CT343"/>
          <cell r="CU343"/>
          <cell r="CV343"/>
          <cell r="CW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cell r="CP344"/>
          <cell r="CQ344"/>
          <cell r="CR344"/>
          <cell r="CS344"/>
          <cell r="CT344"/>
          <cell r="CU344"/>
          <cell r="CV344"/>
          <cell r="CW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cell r="CP345"/>
          <cell r="CQ345"/>
          <cell r="CR345"/>
          <cell r="CS345"/>
          <cell r="CT345"/>
          <cell r="CU345"/>
          <cell r="CV345"/>
          <cell r="CW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cell r="CP346"/>
          <cell r="CQ346"/>
          <cell r="CR346"/>
          <cell r="CS346"/>
          <cell r="CT346">
            <v>243936</v>
          </cell>
          <cell r="CU346"/>
          <cell r="CV346"/>
          <cell r="CW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cell r="CP347"/>
          <cell r="CQ347"/>
          <cell r="CR347"/>
          <cell r="CS347"/>
          <cell r="CT347"/>
          <cell r="CU347"/>
          <cell r="CV347"/>
          <cell r="CW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cell r="CM348"/>
          <cell r="CN348"/>
          <cell r="CO348"/>
          <cell r="CP348"/>
          <cell r="CQ348"/>
          <cell r="CR348"/>
          <cell r="CS348"/>
          <cell r="CT348">
            <v>243910</v>
          </cell>
          <cell r="CU348"/>
          <cell r="CV348"/>
          <cell r="CW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cell r="CM349"/>
          <cell r="CN349"/>
          <cell r="CO349"/>
          <cell r="CP349"/>
          <cell r="CQ349"/>
          <cell r="CR349"/>
          <cell r="CS349"/>
          <cell r="CT349">
            <v>243004</v>
          </cell>
          <cell r="CU349">
            <v>243141</v>
          </cell>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cell r="CN350"/>
          <cell r="CO350"/>
          <cell r="CP350"/>
          <cell r="CQ350"/>
          <cell r="CR350"/>
          <cell r="CS350"/>
          <cell r="CT350"/>
          <cell r="CU350">
            <v>243141</v>
          </cell>
          <cell r="CV350"/>
          <cell r="CW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cell r="CM351"/>
          <cell r="CN351"/>
          <cell r="CO351"/>
          <cell r="CP351"/>
          <cell r="CQ351"/>
          <cell r="CR351"/>
          <cell r="CS351"/>
          <cell r="CT351">
            <v>243088</v>
          </cell>
          <cell r="CU351"/>
          <cell r="CV351"/>
          <cell r="CW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cell r="CM352"/>
          <cell r="CN352"/>
          <cell r="CO352"/>
          <cell r="CP352"/>
          <cell r="CQ352"/>
          <cell r="CR352"/>
          <cell r="CS352"/>
          <cell r="CT352">
            <v>243004</v>
          </cell>
          <cell r="CU352">
            <v>243141</v>
          </cell>
          <cell r="CV352"/>
          <cell r="CW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cell r="CP353"/>
          <cell r="CQ353"/>
          <cell r="CR353"/>
          <cell r="CS353"/>
          <cell r="CT353"/>
          <cell r="CU353"/>
          <cell r="CV353"/>
          <cell r="CW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t="str">
            <v>28
15</v>
          </cell>
          <cell r="BO354" t="str">
            <v>6
5</v>
          </cell>
          <cell r="BP354" t="str">
            <v>2566
2568</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cell r="CP354"/>
          <cell r="CQ354"/>
          <cell r="CR354"/>
          <cell r="CS354"/>
          <cell r="CT354"/>
          <cell r="CU354"/>
          <cell r="CV354"/>
          <cell r="CW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cell r="CM355"/>
          <cell r="CN355"/>
          <cell r="CO355"/>
          <cell r="CP355"/>
          <cell r="CQ355"/>
          <cell r="CR355"/>
          <cell r="CS355"/>
          <cell r="CT355">
            <v>243852</v>
          </cell>
          <cell r="CU355"/>
          <cell r="CV355"/>
          <cell r="CW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cell r="CP356"/>
          <cell r="CQ356"/>
          <cell r="CR356"/>
          <cell r="CS356"/>
          <cell r="CT356"/>
          <cell r="CU356"/>
          <cell r="CV356"/>
          <cell r="CW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cell r="CP357"/>
          <cell r="CQ357"/>
          <cell r="CR357"/>
          <cell r="CS357"/>
          <cell r="CT357"/>
          <cell r="CU357"/>
          <cell r="CV357"/>
          <cell r="CW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cell r="CP358"/>
          <cell r="CQ358"/>
          <cell r="CR358"/>
          <cell r="CS358"/>
          <cell r="CT358"/>
          <cell r="CU358"/>
          <cell r="CV358"/>
          <cell r="CW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cell r="CM359"/>
          <cell r="CN359"/>
          <cell r="CO359"/>
          <cell r="CP359"/>
          <cell r="CQ359"/>
          <cell r="CR359"/>
          <cell r="CS359"/>
          <cell r="CT359">
            <v>243910</v>
          </cell>
          <cell r="CU359"/>
          <cell r="CV359"/>
          <cell r="CW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cell r="CP360"/>
          <cell r="CQ360"/>
          <cell r="CR360"/>
          <cell r="CS360"/>
          <cell r="CT360"/>
          <cell r="CU360"/>
          <cell r="CV360"/>
          <cell r="CW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cell r="CP361"/>
          <cell r="CQ361"/>
          <cell r="CR361"/>
          <cell r="CS361"/>
          <cell r="CT361"/>
          <cell r="CU361"/>
          <cell r="CV361"/>
          <cell r="CW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cell r="CP362"/>
          <cell r="CQ362"/>
          <cell r="CR362"/>
          <cell r="CS362"/>
          <cell r="CT362"/>
          <cell r="CU362"/>
          <cell r="CV362"/>
          <cell r="CW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cell r="CP363"/>
          <cell r="CQ363"/>
          <cell r="CR363"/>
          <cell r="CS363"/>
          <cell r="CT363"/>
          <cell r="CU363"/>
          <cell r="CV363"/>
          <cell r="CW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cell r="CP364"/>
          <cell r="CQ364"/>
          <cell r="CR364"/>
          <cell r="CS364"/>
          <cell r="CT364"/>
          <cell r="CU364"/>
          <cell r="CV364"/>
          <cell r="CW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cell r="CP365"/>
          <cell r="CQ365"/>
          <cell r="CR365"/>
          <cell r="CS365"/>
          <cell r="CT365"/>
          <cell r="CU365"/>
          <cell r="CV365"/>
          <cell r="CW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cell r="CP366"/>
          <cell r="CQ366"/>
          <cell r="CR366"/>
          <cell r="CS366"/>
          <cell r="CT366"/>
          <cell r="CU366"/>
          <cell r="CV366"/>
          <cell r="CW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t="str">
            <v>900,
900</v>
          </cell>
          <cell r="BD367" t="str">
            <v>8
20</v>
          </cell>
          <cell r="BE367" t="str">
            <v>1
6</v>
          </cell>
          <cell r="BF367" t="str">
            <v>2567
2568</v>
          </cell>
          <cell r="BG367">
            <v>0</v>
          </cell>
          <cell r="BH367" t="str">
            <v>-</v>
          </cell>
          <cell r="BI367" t="str">
            <v>-</v>
          </cell>
          <cell r="BJ367" t="str">
            <v>-</v>
          </cell>
          <cell r="BK367">
            <v>0</v>
          </cell>
          <cell r="BL367" t="str">
            <v>1040,
895</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cell r="CP367"/>
          <cell r="CQ367"/>
          <cell r="CR367"/>
          <cell r="CS367"/>
          <cell r="CT367"/>
          <cell r="CU367"/>
          <cell r="CV367"/>
          <cell r="CW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cell r="CM368"/>
          <cell r="CN368"/>
          <cell r="CO368"/>
          <cell r="CP368"/>
          <cell r="CQ368"/>
          <cell r="CR368"/>
          <cell r="CS368"/>
          <cell r="CT368">
            <v>243902</v>
          </cell>
          <cell r="CU368"/>
          <cell r="CV368"/>
          <cell r="CW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cell r="CP369"/>
          <cell r="CQ369"/>
          <cell r="CR369"/>
          <cell r="CS369"/>
          <cell r="CT369"/>
          <cell r="CU369"/>
          <cell r="CV369"/>
          <cell r="CW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cell r="CP370"/>
          <cell r="CQ370"/>
          <cell r="CR370"/>
          <cell r="CS370"/>
          <cell r="CT370"/>
          <cell r="CU370"/>
          <cell r="CV370"/>
          <cell r="CW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cell r="CP371"/>
          <cell r="CQ371"/>
          <cell r="CR371"/>
          <cell r="CS371"/>
          <cell r="CT371"/>
          <cell r="CU371"/>
          <cell r="CV371"/>
          <cell r="CW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cell r="CP372"/>
          <cell r="CQ372"/>
          <cell r="CR372"/>
          <cell r="CS372"/>
          <cell r="CT372"/>
          <cell r="CU372"/>
          <cell r="CV372"/>
          <cell r="CW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cell r="CP373"/>
          <cell r="CQ373"/>
          <cell r="CR373"/>
          <cell r="CS373"/>
          <cell r="CT373"/>
          <cell r="CU373"/>
          <cell r="CV373"/>
          <cell r="CW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5
31</v>
          </cell>
          <cell r="BO374" t="str">
            <v>9
10</v>
          </cell>
          <cell r="BP374" t="str">
            <v>2567
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cell r="CP374"/>
          <cell r="CQ374"/>
          <cell r="CR374"/>
          <cell r="CS374"/>
          <cell r="CT374"/>
          <cell r="CU374"/>
          <cell r="CV374"/>
          <cell r="CW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cell r="CP375"/>
          <cell r="CQ375"/>
          <cell r="CR375"/>
          <cell r="CS375"/>
          <cell r="CT375"/>
          <cell r="CU375"/>
          <cell r="CV375"/>
          <cell r="CW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cell r="CP376"/>
          <cell r="CQ376"/>
          <cell r="CR376"/>
          <cell r="CS376"/>
          <cell r="CT376"/>
          <cell r="CU376"/>
          <cell r="CV376"/>
          <cell r="CW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cell r="CP377"/>
          <cell r="CQ377"/>
          <cell r="CR377"/>
          <cell r="CS377"/>
          <cell r="CT377"/>
          <cell r="CU377"/>
          <cell r="CV377"/>
          <cell r="CW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cell r="CP378"/>
          <cell r="CQ378"/>
          <cell r="CR378"/>
          <cell r="CS378"/>
          <cell r="CT378"/>
          <cell r="CU378"/>
          <cell r="CV378"/>
          <cell r="CW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cell r="CP379"/>
          <cell r="CQ379"/>
          <cell r="CR379"/>
          <cell r="CS379"/>
          <cell r="CT379"/>
          <cell r="CU379"/>
          <cell r="CV379"/>
          <cell r="CW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cell r="CM380"/>
          <cell r="CN380"/>
          <cell r="CO380"/>
          <cell r="CP380"/>
          <cell r="CQ380"/>
          <cell r="CR380"/>
          <cell r="CS380"/>
          <cell r="CT380">
            <v>244031</v>
          </cell>
          <cell r="CU380">
            <v>244127</v>
          </cell>
          <cell r="CV380"/>
          <cell r="CW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cell r="CP381"/>
          <cell r="CQ381"/>
          <cell r="CR381"/>
          <cell r="CS381"/>
          <cell r="CT381"/>
          <cell r="CU381"/>
          <cell r="CV381"/>
          <cell r="CW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cell r="CP382"/>
          <cell r="CQ382"/>
          <cell r="CR382"/>
          <cell r="CS382"/>
          <cell r="CT382"/>
          <cell r="CU382"/>
          <cell r="CV382"/>
          <cell r="CW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cell r="CP383"/>
          <cell r="CQ383"/>
          <cell r="CR383"/>
          <cell r="CS383"/>
          <cell r="CT383"/>
          <cell r="CU383"/>
          <cell r="CV383"/>
          <cell r="CW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cell r="CN384"/>
          <cell r="CO384"/>
          <cell r="CP384"/>
          <cell r="CQ384"/>
          <cell r="CR384"/>
          <cell r="CS384"/>
          <cell r="CT384"/>
          <cell r="CU384">
            <v>243468</v>
          </cell>
          <cell r="CV384"/>
          <cell r="CW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cell r="CP385"/>
          <cell r="CQ385"/>
          <cell r="CR385"/>
          <cell r="CS385"/>
          <cell r="CT385"/>
          <cell r="CU385"/>
          <cell r="CV385"/>
          <cell r="CW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cell r="CP386"/>
          <cell r="CQ386"/>
          <cell r="CR386"/>
          <cell r="CS386"/>
          <cell r="CT386"/>
          <cell r="CU386"/>
          <cell r="CV386"/>
          <cell r="CW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cell r="CP387"/>
          <cell r="CQ387"/>
          <cell r="CR387"/>
          <cell r="CS387"/>
          <cell r="CT387"/>
          <cell r="CU387"/>
          <cell r="CV387"/>
          <cell r="CW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16
16</v>
          </cell>
          <cell r="BO388" t="str">
            <v>10
10</v>
          </cell>
          <cell r="BP388" t="str">
            <v>2567
2567</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cell r="CP388"/>
          <cell r="CQ388"/>
          <cell r="CR388"/>
          <cell r="CS388"/>
          <cell r="CT388"/>
          <cell r="CU388"/>
          <cell r="CV388"/>
          <cell r="CW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cell r="CP389"/>
          <cell r="CQ389"/>
          <cell r="CR389"/>
          <cell r="CS389"/>
          <cell r="CT389"/>
          <cell r="CU389"/>
          <cell r="CV389"/>
          <cell r="CW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cell r="CP390"/>
          <cell r="CQ390"/>
          <cell r="CR390"/>
          <cell r="CS390"/>
          <cell r="CT390"/>
          <cell r="CU390"/>
          <cell r="CV390"/>
          <cell r="CW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cell r="CP391"/>
          <cell r="CQ391"/>
          <cell r="CR391"/>
          <cell r="CS391"/>
          <cell r="CT391"/>
          <cell r="CU391"/>
          <cell r="CV391"/>
          <cell r="CW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cell r="CP392"/>
          <cell r="CQ392"/>
          <cell r="CR392"/>
          <cell r="CS392"/>
          <cell r="CT392"/>
          <cell r="CU392"/>
          <cell r="CV392"/>
          <cell r="CW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t="str">
            <v>1500,
1500</v>
          </cell>
          <cell r="BD393" t="str">
            <v>31
25</v>
          </cell>
          <cell r="BE393" t="str">
            <v>1
6</v>
          </cell>
          <cell r="BF393" t="str">
            <v>2567
2568</v>
          </cell>
          <cell r="BG393">
            <v>0</v>
          </cell>
          <cell r="BH393" t="str">
            <v>-</v>
          </cell>
          <cell r="BI393" t="str">
            <v>-</v>
          </cell>
          <cell r="BJ393" t="str">
            <v>-</v>
          </cell>
          <cell r="BK393">
            <v>0</v>
          </cell>
          <cell r="BL393" t="str">
            <v>1610,
1600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cell r="CM393"/>
          <cell r="CN393"/>
          <cell r="CO393"/>
          <cell r="CP393"/>
          <cell r="CQ393"/>
          <cell r="CR393"/>
          <cell r="CS393"/>
          <cell r="CT393">
            <v>243854</v>
          </cell>
          <cell r="CU393"/>
          <cell r="CV393"/>
          <cell r="CW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cell r="CN394"/>
          <cell r="CO394"/>
          <cell r="CP394"/>
          <cell r="CQ394"/>
          <cell r="CR394"/>
          <cell r="CS394"/>
          <cell r="CT394"/>
          <cell r="CU394">
            <v>243468</v>
          </cell>
          <cell r="CV394"/>
          <cell r="CW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cell r="CP395"/>
          <cell r="CQ395"/>
          <cell r="CR395"/>
          <cell r="CS395"/>
          <cell r="CT395"/>
          <cell r="CU395"/>
          <cell r="CV395"/>
          <cell r="CW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cell r="CP396"/>
          <cell r="CQ396"/>
          <cell r="CR396"/>
          <cell r="CS396"/>
          <cell r="CT396"/>
          <cell r="CU396"/>
          <cell r="CV396"/>
          <cell r="CW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cell r="CP397"/>
          <cell r="CQ397"/>
          <cell r="CR397"/>
          <cell r="CS397"/>
          <cell r="CT397"/>
          <cell r="CU397"/>
          <cell r="CV397"/>
          <cell r="CW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cell r="CP398"/>
          <cell r="CQ398"/>
          <cell r="CR398"/>
          <cell r="CS398"/>
          <cell r="CT398"/>
          <cell r="CU398"/>
          <cell r="CV398"/>
          <cell r="CW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cell r="CP399"/>
          <cell r="CQ399"/>
          <cell r="CR399"/>
          <cell r="CS399"/>
          <cell r="CT399"/>
          <cell r="CU399"/>
          <cell r="CV399"/>
          <cell r="CW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cell r="CP400"/>
          <cell r="CQ400"/>
          <cell r="CR400"/>
          <cell r="CS400"/>
          <cell r="CT400"/>
          <cell r="CU400"/>
          <cell r="CV400"/>
          <cell r="CW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cell r="CP401"/>
          <cell r="CQ401"/>
          <cell r="CR401"/>
          <cell r="CS401"/>
          <cell r="CT401"/>
          <cell r="CU401"/>
          <cell r="CV401"/>
          <cell r="CW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cell r="CP402"/>
          <cell r="CQ402"/>
          <cell r="CR402"/>
          <cell r="CS402"/>
          <cell r="CT402"/>
          <cell r="CU402"/>
          <cell r="CV402"/>
          <cell r="CW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cell r="CM403"/>
          <cell r="CN403"/>
          <cell r="CO403"/>
          <cell r="CP403"/>
          <cell r="CQ403"/>
          <cell r="CR403"/>
          <cell r="CS403"/>
          <cell r="CT403">
            <v>243844</v>
          </cell>
          <cell r="CU403"/>
          <cell r="CV403"/>
          <cell r="CW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cell r="CP404"/>
          <cell r="CQ404"/>
          <cell r="CR404"/>
          <cell r="CS404"/>
          <cell r="CT404"/>
          <cell r="CU404"/>
          <cell r="CV404"/>
          <cell r="CW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cell r="CP405"/>
          <cell r="CQ405"/>
          <cell r="CR405"/>
          <cell r="CS405"/>
          <cell r="CT405"/>
          <cell r="CU405"/>
          <cell r="CV405"/>
          <cell r="CW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cell r="CP406"/>
          <cell r="CQ406"/>
          <cell r="CR406"/>
          <cell r="CS406"/>
          <cell r="CT406"/>
          <cell r="CU406"/>
          <cell r="CV406"/>
          <cell r="CW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cell r="CP407"/>
          <cell r="CQ407"/>
          <cell r="CR407"/>
          <cell r="CS407"/>
          <cell r="CT407"/>
          <cell r="CU407"/>
          <cell r="CV407"/>
          <cell r="CW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 สืบทรัพย์ครั้งที่ 2 (คำสั่ง 10/04/2568) // รายงานผลสืบทรัพย์ 3/7/2568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t="str">
            <v>1.นางสาวดวงดาว เวียงคำ
2.นายนัทนันท์ เจริญสันติกุล
3.นางสาวชนาภา เจริญสันติกุล</v>
          </cell>
          <cell r="CE408" t="str">
            <v>จำเลยที่ 1
จำเลยที่ 2
จำเลยที่ 3</v>
          </cell>
          <cell r="CF408" t="str">
            <v>3-5603-00616-46-5
2-5801-00026-30-5
1-5899-00087-42-2</v>
          </cell>
          <cell r="CG408"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อ.เกาะคา จ.ลำปาง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อ.เมืองแม่ฮ่องสอน จ.แม่ฮ่องสอน</v>
          </cell>
          <cell r="CH408" t="str">
            <v>ไม่พบ</v>
          </cell>
          <cell r="CI408"/>
          <cell r="CJ408"/>
          <cell r="CK408" t="str">
            <v>ปฏิยุทธ์</v>
          </cell>
          <cell r="CL408"/>
          <cell r="CM408"/>
          <cell r="CN408"/>
          <cell r="CO408"/>
          <cell r="CP408"/>
          <cell r="CQ408"/>
          <cell r="CR408"/>
          <cell r="CS408"/>
          <cell r="CT408"/>
          <cell r="CU408"/>
          <cell r="CV408"/>
          <cell r="CW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cell r="CP409"/>
          <cell r="CQ409"/>
          <cell r="CR409"/>
          <cell r="CS409"/>
          <cell r="CT409"/>
          <cell r="CU409"/>
          <cell r="CV409"/>
          <cell r="CW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cell r="CP410"/>
          <cell r="CQ410"/>
          <cell r="CR410"/>
          <cell r="CS410"/>
          <cell r="CT410"/>
          <cell r="CU410"/>
          <cell r="CV410"/>
          <cell r="CW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cell r="CP411"/>
          <cell r="CQ411"/>
          <cell r="CR411"/>
          <cell r="CS411"/>
          <cell r="CT411"/>
          <cell r="CU411"/>
          <cell r="CV411"/>
          <cell r="CW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  // (รายงานผลสืบทรัพย์ 12/6/2568)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M412" t="str">
            <v>จำเลยที่ 1
คู่สมรสจำเลยที่ 1
จำเลยที่ 2
จำเลยที่ 3</v>
          </cell>
          <cell r="CN412" t="str">
            <v>1-5099-01072-45-3
1-6199-00089-95-5
3-5012-00181-29-8
1-5099-00430-14-3</v>
          </cell>
          <cell r="CO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P412" t="str">
            <v>ไม่พบ</v>
          </cell>
          <cell r="CQ412"/>
          <cell r="CR412"/>
          <cell r="CS412" t="str">
            <v>ปฏิยุทธ์</v>
          </cell>
          <cell r="CT412">
            <v>244149</v>
          </cell>
          <cell r="CU412"/>
          <cell r="CV412"/>
          <cell r="CW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 สืบทรัพย์รอบที่ 2 (คำสั่ง 10/04/2568)  // (รายงานผลสืบทรัพย์ 12/6/2568)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I413"/>
          <cell r="CJ413"/>
          <cell r="CK413" t="str">
            <v>ปฏิยุทธ์</v>
          </cell>
          <cell r="CL413"/>
          <cell r="CM413"/>
          <cell r="CN413"/>
          <cell r="CO413"/>
          <cell r="CP413"/>
          <cell r="CQ413"/>
          <cell r="CR413"/>
          <cell r="CS413"/>
          <cell r="CT413">
            <v>244149</v>
          </cell>
          <cell r="CU413"/>
          <cell r="CV413"/>
          <cell r="CW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cell r="CP414"/>
          <cell r="CQ414"/>
          <cell r="CR414"/>
          <cell r="CS414"/>
          <cell r="CT414"/>
          <cell r="CU414"/>
          <cell r="CV414"/>
          <cell r="CW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cell r="CM415"/>
          <cell r="CN415"/>
          <cell r="CO415"/>
          <cell r="CP415"/>
          <cell r="CQ415"/>
          <cell r="CR415"/>
          <cell r="CS415"/>
          <cell r="CT415">
            <v>243854</v>
          </cell>
          <cell r="CU415"/>
          <cell r="CV415"/>
          <cell r="CW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cell r="CP416"/>
          <cell r="CQ416"/>
          <cell r="CR416"/>
          <cell r="CS416"/>
          <cell r="CT416"/>
          <cell r="CU416"/>
          <cell r="CV416"/>
          <cell r="CW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cell r="CP417"/>
          <cell r="CQ417"/>
          <cell r="CR417"/>
          <cell r="CS417"/>
          <cell r="CT417"/>
          <cell r="CU417"/>
          <cell r="CV417"/>
          <cell r="CW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cell r="CN418"/>
          <cell r="CO418"/>
          <cell r="CP418"/>
          <cell r="CQ418"/>
          <cell r="CR418"/>
          <cell r="CS418"/>
          <cell r="CT418"/>
          <cell r="CU418">
            <v>243468</v>
          </cell>
          <cell r="CV418"/>
          <cell r="CW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cell r="CP419"/>
          <cell r="CQ419"/>
          <cell r="CR419"/>
          <cell r="CS419"/>
          <cell r="CT419"/>
          <cell r="CU419"/>
          <cell r="CV419"/>
          <cell r="CW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cell r="CP420"/>
          <cell r="CQ420"/>
          <cell r="CR420"/>
          <cell r="CS420"/>
          <cell r="CT420"/>
          <cell r="CU420"/>
          <cell r="CV420"/>
          <cell r="CW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cell r="CP421"/>
          <cell r="CQ421"/>
          <cell r="CR421"/>
          <cell r="CS421"/>
          <cell r="CT421"/>
          <cell r="CU421"/>
          <cell r="CV421"/>
          <cell r="CW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cell r="CP422"/>
          <cell r="CQ422"/>
          <cell r="CR422"/>
          <cell r="CS422"/>
          <cell r="CT422"/>
          <cell r="CU422"/>
          <cell r="CV422"/>
          <cell r="CW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cell r="CP423"/>
          <cell r="CQ423"/>
          <cell r="CR423"/>
          <cell r="CS423"/>
          <cell r="CT423"/>
          <cell r="CU423"/>
          <cell r="CV423"/>
          <cell r="CW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cell r="CP424"/>
          <cell r="CQ424"/>
          <cell r="CR424"/>
          <cell r="CS424"/>
          <cell r="CT424"/>
          <cell r="CU424"/>
          <cell r="CV424"/>
          <cell r="CW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cell r="CP425"/>
          <cell r="CQ425"/>
          <cell r="CR425"/>
          <cell r="CS425"/>
          <cell r="CT425"/>
          <cell r="CU425"/>
          <cell r="CV425"/>
          <cell r="CW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cell r="CP426"/>
          <cell r="CQ426"/>
          <cell r="CR426"/>
          <cell r="CS426"/>
          <cell r="CT426"/>
          <cell r="CU426"/>
          <cell r="CV426"/>
          <cell r="CW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cell r="CP427"/>
          <cell r="CQ427"/>
          <cell r="CR427"/>
          <cell r="CS427"/>
          <cell r="CT427"/>
          <cell r="CU427"/>
          <cell r="CV427"/>
          <cell r="CW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cell r="CP428"/>
          <cell r="CQ428"/>
          <cell r="CR428"/>
          <cell r="CS428"/>
          <cell r="CT428"/>
          <cell r="CU428"/>
          <cell r="CV428"/>
          <cell r="CW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cell r="CP429"/>
          <cell r="CQ429"/>
          <cell r="CR429"/>
          <cell r="CS429"/>
          <cell r="CT429"/>
          <cell r="CU429"/>
          <cell r="CV429"/>
          <cell r="CW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cell r="CP430"/>
          <cell r="CQ430"/>
          <cell r="CR430"/>
          <cell r="CS430"/>
          <cell r="CT430"/>
          <cell r="CU430"/>
          <cell r="CV430"/>
          <cell r="CW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cell r="CP431"/>
          <cell r="CQ431"/>
          <cell r="CR431"/>
          <cell r="CS431"/>
          <cell r="CT431"/>
          <cell r="CU431"/>
          <cell r="CV431"/>
          <cell r="CW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cell r="CP432"/>
          <cell r="CQ432"/>
          <cell r="CR432"/>
          <cell r="CS432"/>
          <cell r="CT432"/>
          <cell r="CU432"/>
          <cell r="CV432"/>
          <cell r="CW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cell r="CP433"/>
          <cell r="CQ433"/>
          <cell r="CR433"/>
          <cell r="CS433"/>
          <cell r="CT433"/>
          <cell r="CU433"/>
          <cell r="CV433"/>
          <cell r="CW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cell r="CP434"/>
          <cell r="CQ434"/>
          <cell r="CR434"/>
          <cell r="CS434"/>
          <cell r="CT434"/>
          <cell r="CU434"/>
          <cell r="CV434"/>
          <cell r="CW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cell r="CP435"/>
          <cell r="CQ435"/>
          <cell r="CR435"/>
          <cell r="CS435"/>
          <cell r="CT435"/>
          <cell r="CU435"/>
          <cell r="CV435"/>
          <cell r="CW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cell r="CP436"/>
          <cell r="CQ436"/>
          <cell r="CR436"/>
          <cell r="CS436"/>
          <cell r="CT436"/>
          <cell r="CU436"/>
          <cell r="CV436"/>
          <cell r="CW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cell r="CP437"/>
          <cell r="CQ437"/>
          <cell r="CR437"/>
          <cell r="CS437"/>
          <cell r="CT437"/>
          <cell r="CU437"/>
          <cell r="CV437"/>
          <cell r="CW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cell r="CP438"/>
          <cell r="CQ438"/>
          <cell r="CR438"/>
          <cell r="CS438"/>
          <cell r="CT438"/>
          <cell r="CU438"/>
          <cell r="CV438"/>
          <cell r="CW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cell r="CP439"/>
          <cell r="CQ439"/>
          <cell r="CR439"/>
          <cell r="CS439"/>
          <cell r="CT439"/>
          <cell r="CU439"/>
          <cell r="CV439"/>
          <cell r="CW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cell r="CP440"/>
          <cell r="CQ440"/>
          <cell r="CR440"/>
          <cell r="CS440"/>
          <cell r="CT440"/>
          <cell r="CU440"/>
          <cell r="CV440"/>
          <cell r="CW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cell r="CP441"/>
          <cell r="CQ441"/>
          <cell r="CR441"/>
          <cell r="CS441"/>
          <cell r="CT441"/>
          <cell r="CU441"/>
          <cell r="CV441"/>
          <cell r="CW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cell r="CP442"/>
          <cell r="CQ442"/>
          <cell r="CR442"/>
          <cell r="CS442"/>
          <cell r="CT442"/>
          <cell r="CU442"/>
          <cell r="CV442"/>
          <cell r="CW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cell r="CP443"/>
          <cell r="CQ443"/>
          <cell r="CR443"/>
          <cell r="CS443"/>
          <cell r="CT443"/>
          <cell r="CU443"/>
          <cell r="CV443"/>
          <cell r="CW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cell r="CP444"/>
          <cell r="CQ444"/>
          <cell r="CR444"/>
          <cell r="CS444"/>
          <cell r="CT444"/>
          <cell r="CU444"/>
          <cell r="CV444"/>
          <cell r="CW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cell r="CP445"/>
          <cell r="CQ445"/>
          <cell r="CR445"/>
          <cell r="CS445"/>
          <cell r="CT445"/>
          <cell r="CU445"/>
          <cell r="CV445"/>
          <cell r="CW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cell r="CP446"/>
          <cell r="CQ446"/>
          <cell r="CR446"/>
          <cell r="CS446"/>
          <cell r="CT446">
            <v>243941</v>
          </cell>
          <cell r="CU446"/>
          <cell r="CV446"/>
          <cell r="CW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cell r="CP447"/>
          <cell r="CQ447"/>
          <cell r="CR447"/>
          <cell r="CS447"/>
          <cell r="CT447"/>
          <cell r="CU447"/>
          <cell r="CV447"/>
          <cell r="CW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cell r="CP448"/>
          <cell r="CQ448"/>
          <cell r="CR448"/>
          <cell r="CS448"/>
          <cell r="CT448"/>
          <cell r="CU448"/>
          <cell r="CV448"/>
          <cell r="CW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I449"/>
          <cell r="CJ449">
            <v>6</v>
          </cell>
          <cell r="CK449" t="str">
            <v>นุสบา</v>
          </cell>
          <cell r="CL449"/>
          <cell r="CM449"/>
          <cell r="CN449"/>
          <cell r="CO449"/>
          <cell r="CP449"/>
          <cell r="CQ449"/>
          <cell r="CR449"/>
          <cell r="CS449"/>
          <cell r="CT449"/>
          <cell r="CU449"/>
          <cell r="CV449"/>
          <cell r="CW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5
31</v>
          </cell>
          <cell r="BO450" t="str">
            <v>9
10</v>
          </cell>
          <cell r="BP450" t="str">
            <v>2567
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cell r="CP450"/>
          <cell r="CQ450"/>
          <cell r="CR450"/>
          <cell r="CS450"/>
          <cell r="CT450"/>
          <cell r="CU450"/>
          <cell r="CV450"/>
          <cell r="CW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cell r="CP451"/>
          <cell r="CQ451"/>
          <cell r="CR451"/>
          <cell r="CS451"/>
          <cell r="CT451">
            <v>243936</v>
          </cell>
          <cell r="CU451"/>
          <cell r="CV451"/>
          <cell r="CW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5
31</v>
          </cell>
          <cell r="BO452" t="str">
            <v>9
10</v>
          </cell>
          <cell r="BP452" t="str">
            <v>2567
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cell r="CP452"/>
          <cell r="CQ452"/>
          <cell r="CR452"/>
          <cell r="CS452"/>
          <cell r="CT452"/>
          <cell r="CU452"/>
          <cell r="CV452"/>
          <cell r="CW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cell r="CP453"/>
          <cell r="CQ453"/>
          <cell r="CR453"/>
          <cell r="CS453"/>
          <cell r="CT453">
            <v>243936</v>
          </cell>
          <cell r="CU453"/>
          <cell r="CV453"/>
          <cell r="CW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cell r="CP454"/>
          <cell r="CQ454"/>
          <cell r="CR454"/>
          <cell r="CS454"/>
          <cell r="CT454"/>
          <cell r="CU454"/>
          <cell r="CV454"/>
          <cell r="CW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cell r="CP455"/>
          <cell r="CQ455"/>
          <cell r="CR455"/>
          <cell r="CS455"/>
          <cell r="CT455"/>
          <cell r="CU455"/>
          <cell r="CV455"/>
          <cell r="CW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cell r="CP456"/>
          <cell r="CQ456"/>
          <cell r="CR456"/>
          <cell r="CS456"/>
          <cell r="CT456"/>
          <cell r="CU456"/>
          <cell r="CV456"/>
          <cell r="CW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cell r="CP457"/>
          <cell r="CQ457"/>
          <cell r="CR457"/>
          <cell r="CS457"/>
          <cell r="CT457"/>
          <cell r="CU457"/>
          <cell r="CV457"/>
          <cell r="CW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cell r="CP458"/>
          <cell r="CQ458"/>
          <cell r="CR458"/>
          <cell r="CS458"/>
          <cell r="CT458"/>
          <cell r="CU458"/>
          <cell r="CV458"/>
          <cell r="CW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cell r="CP459"/>
          <cell r="CQ459"/>
          <cell r="CR459"/>
          <cell r="CS459"/>
          <cell r="CT459"/>
          <cell r="CU459"/>
          <cell r="CV459"/>
          <cell r="CW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cell r="CP460"/>
          <cell r="CQ460"/>
          <cell r="CR460"/>
          <cell r="CS460"/>
          <cell r="CT460"/>
          <cell r="CU460"/>
          <cell r="CV460"/>
          <cell r="CW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cell r="CP461"/>
          <cell r="CQ461"/>
          <cell r="CR461"/>
          <cell r="CS461"/>
          <cell r="CT461"/>
          <cell r="CU461"/>
          <cell r="CV461"/>
          <cell r="CW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cell r="CP462"/>
          <cell r="CQ462"/>
          <cell r="CR462"/>
          <cell r="CS462"/>
          <cell r="CT462"/>
          <cell r="CU462"/>
          <cell r="CV462"/>
          <cell r="CW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cell r="CP463"/>
          <cell r="CQ463"/>
          <cell r="CR463"/>
          <cell r="CS463"/>
          <cell r="CT463"/>
          <cell r="CU463"/>
          <cell r="CV463"/>
          <cell r="CW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cell r="CP464"/>
          <cell r="CQ464"/>
          <cell r="CR464"/>
          <cell r="CS464"/>
          <cell r="CT464"/>
          <cell r="CU464"/>
          <cell r="CV464"/>
          <cell r="CW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cell r="CP465"/>
          <cell r="CQ465"/>
          <cell r="CR465"/>
          <cell r="CS465"/>
          <cell r="CT465"/>
          <cell r="CU465"/>
          <cell r="CV465"/>
          <cell r="CW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cell r="CP466"/>
          <cell r="CQ466"/>
          <cell r="CR466"/>
          <cell r="CS466"/>
          <cell r="CT466"/>
          <cell r="CU466"/>
          <cell r="CV466"/>
          <cell r="CW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cell r="CP467"/>
          <cell r="CQ467"/>
          <cell r="CR467"/>
          <cell r="CS467"/>
          <cell r="CT467"/>
          <cell r="CU467"/>
          <cell r="CV467"/>
          <cell r="CW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cell r="CP468"/>
          <cell r="CQ468"/>
          <cell r="CR468"/>
          <cell r="CS468"/>
          <cell r="CT468"/>
          <cell r="CU468"/>
          <cell r="CV468"/>
          <cell r="CW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cell r="CP469"/>
          <cell r="CQ469"/>
          <cell r="CR469"/>
          <cell r="CS469"/>
          <cell r="CT469"/>
          <cell r="CU469"/>
          <cell r="CV469"/>
          <cell r="CW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cell r="CP470"/>
          <cell r="CQ470"/>
          <cell r="CR470"/>
          <cell r="CS470"/>
          <cell r="CT470"/>
          <cell r="CU470"/>
          <cell r="CV470"/>
          <cell r="CW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cell r="CP471"/>
          <cell r="CQ471"/>
          <cell r="CR471"/>
          <cell r="CS471"/>
          <cell r="CT471"/>
          <cell r="CU471"/>
          <cell r="CV471"/>
          <cell r="CW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 สืบทรัพย์รอบที่ 2 (คำสั่ง 10/04/2568) // รายงานผลสืบทรัพย์วันที่ 11/06/2568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t="str">
            <v xml:space="preserve">1.นายวิชญ์สิทธิ์ คันธะเรศย์
2.นางบัวเรียว วีเกษ
3.นายอำนาจ วีเกษ
</v>
          </cell>
          <cell r="CE472" t="str">
            <v xml:space="preserve">จำเลยที่ 1
ทายาทโดยธรรม จำเลยที่ 2
จำเลยที่ 2
</v>
          </cell>
          <cell r="CF472" t="str">
            <v>3-5506-00022-52-8
3-5212-00248-38-4
3-5212-00248-39-2</v>
          </cell>
          <cell r="CG472" t="str">
            <v>-ไม่พบว่ามีกรรมสิทธิ์ในที่ดิน อ.เมืองใหม่ จ.เชียงใหม่
-ไม่พบว่ามีกรรมสิทธิ์ในที่ดิน อ.ท่าวังผา จ.น่าน
-ไม่พบว่ามีกรรมสิทธิ์ในที่ดิน อ.เมืองใหม่ จ.เชียงใหม่
-ไม่พบว่ามีกรรมสิทธิ์ในที่ดิน อ.ห้างฉัตร จ.ลำปาง
-ไม่พบว่ามีกรรมสิทธิ์ในที่ดิน อ.เมืองใหม่ จ.เชียงใหม่</v>
          </cell>
          <cell r="CH472" t="str">
            <v>ไม่พบ</v>
          </cell>
          <cell r="CI472"/>
          <cell r="CJ472"/>
          <cell r="CK472" t="str">
            <v>ปฏิยุทธ์</v>
          </cell>
          <cell r="CL472"/>
          <cell r="CM472"/>
          <cell r="CN472"/>
          <cell r="CO472"/>
          <cell r="CP472"/>
          <cell r="CQ472"/>
          <cell r="CR472"/>
          <cell r="CS472"/>
          <cell r="CT472">
            <v>244146</v>
          </cell>
          <cell r="CU472"/>
          <cell r="CV472"/>
          <cell r="CW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cell r="CP473"/>
          <cell r="CQ473"/>
          <cell r="CR473"/>
          <cell r="CS473"/>
          <cell r="CT473"/>
          <cell r="CU473"/>
          <cell r="CV473"/>
          <cell r="CW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cell r="CP474"/>
          <cell r="CQ474"/>
          <cell r="CR474"/>
          <cell r="CS474"/>
          <cell r="CT474"/>
          <cell r="CU474"/>
          <cell r="CV474"/>
          <cell r="CW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cell r="CN475"/>
          <cell r="CO475"/>
          <cell r="CP475"/>
          <cell r="CQ475"/>
          <cell r="CR475"/>
          <cell r="CS475"/>
          <cell r="CT475"/>
          <cell r="CU475">
            <v>243468</v>
          </cell>
          <cell r="CV475"/>
          <cell r="CW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cell r="CN476"/>
          <cell r="CO476"/>
          <cell r="CP476"/>
          <cell r="CQ476"/>
          <cell r="CR476"/>
          <cell r="CS476"/>
          <cell r="CT476"/>
          <cell r="CU476">
            <v>243468</v>
          </cell>
          <cell r="CV476"/>
          <cell r="CW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cell r="CP477"/>
          <cell r="CQ477"/>
          <cell r="CR477"/>
          <cell r="CS477"/>
          <cell r="CT477"/>
          <cell r="CU477"/>
          <cell r="CV477"/>
          <cell r="CW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cell r="CP478"/>
          <cell r="CQ478"/>
          <cell r="CR478"/>
          <cell r="CS478"/>
          <cell r="CT478"/>
          <cell r="CU478"/>
          <cell r="CV478"/>
          <cell r="CW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5
12</v>
          </cell>
          <cell r="BO479" t="str">
            <v>9
3</v>
          </cell>
          <cell r="BP479" t="str">
            <v>2567
2568</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cell r="CP479"/>
          <cell r="CQ479"/>
          <cell r="CR479"/>
          <cell r="CS479"/>
          <cell r="CT479"/>
          <cell r="CU479"/>
          <cell r="CV479"/>
          <cell r="CW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cell r="CP480"/>
          <cell r="CQ480"/>
          <cell r="CR480"/>
          <cell r="CS480"/>
          <cell r="CT480"/>
          <cell r="CU480"/>
          <cell r="CV480"/>
          <cell r="CW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cell r="CP481"/>
          <cell r="CQ481"/>
          <cell r="CR481"/>
          <cell r="CS481"/>
          <cell r="CT481"/>
          <cell r="CU481"/>
          <cell r="CV481"/>
          <cell r="CW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cell r="CP482"/>
          <cell r="CQ482"/>
          <cell r="CR482"/>
          <cell r="CS482"/>
          <cell r="CT482"/>
          <cell r="CU482"/>
          <cell r="CV482"/>
          <cell r="CW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cell r="CP483"/>
          <cell r="CQ483"/>
          <cell r="CR483"/>
          <cell r="CS483"/>
          <cell r="CT483"/>
          <cell r="CU483"/>
          <cell r="CV483"/>
          <cell r="CW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cell r="CP484"/>
          <cell r="CQ484"/>
          <cell r="CR484"/>
          <cell r="CS484"/>
          <cell r="CT484"/>
          <cell r="CU484"/>
          <cell r="CV484"/>
          <cell r="CW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cell r="CP485"/>
          <cell r="CQ485"/>
          <cell r="CR485"/>
          <cell r="CS485"/>
          <cell r="CT485"/>
          <cell r="CU485"/>
          <cell r="CV485"/>
          <cell r="CW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cell r="CP486"/>
          <cell r="CQ486"/>
          <cell r="CR486"/>
          <cell r="CS486"/>
          <cell r="CT486"/>
          <cell r="CU486"/>
          <cell r="CV486"/>
          <cell r="CW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cell r="CP487"/>
          <cell r="CQ487"/>
          <cell r="CR487"/>
          <cell r="CS487"/>
          <cell r="CT487"/>
          <cell r="CU487"/>
          <cell r="CV487"/>
          <cell r="CW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cell r="CP488"/>
          <cell r="CQ488"/>
          <cell r="CR488"/>
          <cell r="CS488"/>
          <cell r="CT488"/>
          <cell r="CU488"/>
          <cell r="CV488"/>
          <cell r="CW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cell r="CP489"/>
          <cell r="CQ489"/>
          <cell r="CR489"/>
          <cell r="CS489"/>
          <cell r="CT489"/>
          <cell r="CU489"/>
          <cell r="CV489"/>
          <cell r="CW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cell r="CP490"/>
          <cell r="CQ490"/>
          <cell r="CR490"/>
          <cell r="CS490"/>
          <cell r="CT490"/>
          <cell r="CU490"/>
          <cell r="CV490"/>
          <cell r="CW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cell r="CP491"/>
          <cell r="CQ491"/>
          <cell r="CR491"/>
          <cell r="CS491"/>
          <cell r="CT491"/>
          <cell r="CU491"/>
          <cell r="CV491"/>
          <cell r="CW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cell r="CP492"/>
          <cell r="CQ492"/>
          <cell r="CR492"/>
          <cell r="CS492"/>
          <cell r="CT492"/>
          <cell r="CU492"/>
          <cell r="CV492"/>
          <cell r="CW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cell r="CP493"/>
          <cell r="CQ493"/>
          <cell r="CR493"/>
          <cell r="CS493"/>
          <cell r="CT493"/>
          <cell r="CU493"/>
          <cell r="CV493"/>
          <cell r="CW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5
31</v>
          </cell>
          <cell r="BO494" t="str">
            <v>9
10</v>
          </cell>
          <cell r="BP494" t="str">
            <v>2567
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cell r="CP494"/>
          <cell r="CQ494"/>
          <cell r="CR494"/>
          <cell r="CS494"/>
          <cell r="CT494"/>
          <cell r="CU494"/>
          <cell r="CV494"/>
          <cell r="CW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cell r="CP495"/>
          <cell r="CQ495"/>
          <cell r="CR495"/>
          <cell r="CS495"/>
          <cell r="CT495"/>
          <cell r="CU495"/>
          <cell r="CV495"/>
          <cell r="CW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cell r="CP496"/>
          <cell r="CQ496"/>
          <cell r="CR496"/>
          <cell r="CS496"/>
          <cell r="CT496"/>
          <cell r="CU496"/>
          <cell r="CV496"/>
          <cell r="CW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cell r="CP497"/>
          <cell r="CQ497"/>
          <cell r="CR497"/>
          <cell r="CS497"/>
          <cell r="CT497"/>
          <cell r="CU497"/>
          <cell r="CV497"/>
          <cell r="CW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cell r="CP498"/>
          <cell r="CQ498"/>
          <cell r="CR498"/>
          <cell r="CS498"/>
          <cell r="CT498"/>
          <cell r="CU498"/>
          <cell r="CV498"/>
          <cell r="CW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cell r="CP499"/>
          <cell r="CQ499"/>
          <cell r="CR499"/>
          <cell r="CS499"/>
          <cell r="CT499"/>
          <cell r="CU499"/>
          <cell r="CV499"/>
          <cell r="CW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cell r="CP500"/>
          <cell r="CQ500"/>
          <cell r="CR500"/>
          <cell r="CS500"/>
          <cell r="CT500"/>
          <cell r="CU500"/>
          <cell r="CV500"/>
          <cell r="CW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cell r="CP501"/>
          <cell r="CQ501"/>
          <cell r="CR501"/>
          <cell r="CS501"/>
          <cell r="CT501"/>
          <cell r="CU501"/>
          <cell r="CV501"/>
          <cell r="CW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t="str">
            <v>16
29</v>
          </cell>
          <cell r="BO502" t="str">
            <v>7
5</v>
          </cell>
          <cell r="BP502" t="str">
            <v>2567
2568</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cell r="CP502"/>
          <cell r="CQ502"/>
          <cell r="CR502"/>
          <cell r="CS502"/>
          <cell r="CT502"/>
          <cell r="CU502"/>
          <cell r="CV502"/>
          <cell r="CW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t="str">
            <v>16
29</v>
          </cell>
          <cell r="BO503" t="str">
            <v>7
5</v>
          </cell>
          <cell r="BP503" t="str">
            <v>2567
2568</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cell r="CP503"/>
          <cell r="CQ503"/>
          <cell r="CR503"/>
          <cell r="CS503"/>
          <cell r="CT503"/>
          <cell r="CU503"/>
          <cell r="CV503"/>
          <cell r="CW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cell r="CP504"/>
          <cell r="CQ504"/>
          <cell r="CR504"/>
          <cell r="CS504"/>
          <cell r="CT504"/>
          <cell r="CU504"/>
          <cell r="CV504"/>
          <cell r="CW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5
31</v>
          </cell>
          <cell r="BO505" t="str">
            <v>9
10</v>
          </cell>
          <cell r="BP505" t="str">
            <v>2567
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cell r="CP505"/>
          <cell r="CQ505"/>
          <cell r="CR505"/>
          <cell r="CS505"/>
          <cell r="CT505"/>
          <cell r="CU505"/>
          <cell r="CV505"/>
          <cell r="CW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5
31</v>
          </cell>
          <cell r="BO506" t="str">
            <v>9
10</v>
          </cell>
          <cell r="BP506" t="str">
            <v>2567
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cell r="CP506"/>
          <cell r="CQ506"/>
          <cell r="CR506"/>
          <cell r="CS506"/>
          <cell r="CT506"/>
          <cell r="CU506"/>
          <cell r="CV506"/>
          <cell r="CW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cell r="CP507"/>
          <cell r="CQ507"/>
          <cell r="CR507"/>
          <cell r="CS507"/>
          <cell r="CT507"/>
          <cell r="CU507"/>
          <cell r="CV507"/>
          <cell r="CW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cell r="CP508"/>
          <cell r="CQ508"/>
          <cell r="CR508"/>
          <cell r="CS508"/>
          <cell r="CT508"/>
          <cell r="CU508"/>
          <cell r="CV508"/>
          <cell r="CW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cell r="CP509"/>
          <cell r="CQ509"/>
          <cell r="CR509"/>
          <cell r="CS509"/>
          <cell r="CT509"/>
          <cell r="CU509"/>
          <cell r="CV509"/>
          <cell r="CW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cell r="CP510"/>
          <cell r="CQ510"/>
          <cell r="CR510"/>
          <cell r="CS510"/>
          <cell r="CT510"/>
          <cell r="CU510"/>
          <cell r="CV510"/>
          <cell r="CW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cell r="CP511"/>
          <cell r="CQ511"/>
          <cell r="CR511"/>
          <cell r="CS511"/>
          <cell r="CT511"/>
          <cell r="CU511"/>
          <cell r="CV511"/>
          <cell r="CW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cell r="CP512"/>
          <cell r="CQ512"/>
          <cell r="CR512"/>
          <cell r="CS512"/>
          <cell r="CT512"/>
          <cell r="CU512"/>
          <cell r="CV512"/>
          <cell r="CW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cell r="CP513"/>
          <cell r="CQ513"/>
          <cell r="CR513"/>
          <cell r="CS513"/>
          <cell r="CT513"/>
          <cell r="CU513"/>
          <cell r="CV513"/>
          <cell r="CW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cell r="CP514"/>
          <cell r="CQ514"/>
          <cell r="CR514"/>
          <cell r="CS514"/>
          <cell r="CT514"/>
          <cell r="CU514"/>
          <cell r="CV514"/>
          <cell r="CW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cell r="CP515"/>
          <cell r="CQ515"/>
          <cell r="CR515"/>
          <cell r="CS515"/>
          <cell r="CT515"/>
          <cell r="CU515"/>
          <cell r="CV515"/>
          <cell r="CW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cell r="CP516"/>
          <cell r="CQ516"/>
          <cell r="CR516"/>
          <cell r="CS516"/>
          <cell r="CT516"/>
          <cell r="CU516"/>
          <cell r="CV516"/>
          <cell r="CW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cell r="CP517"/>
          <cell r="CQ517"/>
          <cell r="CR517"/>
          <cell r="CS517"/>
          <cell r="CT517"/>
          <cell r="CU517"/>
          <cell r="CV517"/>
          <cell r="CW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cell r="CM518"/>
          <cell r="CN518"/>
          <cell r="CO518"/>
          <cell r="CP518"/>
          <cell r="CQ518"/>
          <cell r="CR518"/>
          <cell r="CS518"/>
          <cell r="CT518">
            <v>244031</v>
          </cell>
          <cell r="CU518">
            <v>244219</v>
          </cell>
          <cell r="CV518"/>
          <cell r="CW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cell r="CP519"/>
          <cell r="CQ519"/>
          <cell r="CR519"/>
          <cell r="CS519"/>
          <cell r="CT519"/>
          <cell r="CU519">
            <v>244219</v>
          </cell>
          <cell r="CV519"/>
          <cell r="CW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cell r="CP520"/>
          <cell r="CQ520"/>
          <cell r="CR520"/>
          <cell r="CS520"/>
          <cell r="CT520"/>
          <cell r="CU520"/>
          <cell r="CV520"/>
          <cell r="CW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cell r="CP521"/>
          <cell r="CQ521"/>
          <cell r="CR521"/>
          <cell r="CS521"/>
          <cell r="CT521"/>
          <cell r="CU521"/>
          <cell r="CV521"/>
          <cell r="CW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v>19</v>
          </cell>
          <cell r="BO522">
            <v>6</v>
          </cell>
          <cell r="BP522">
            <v>2567</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cell r="CP522"/>
          <cell r="CQ522"/>
          <cell r="CR522"/>
          <cell r="CS522"/>
          <cell r="CT522"/>
          <cell r="CU522"/>
          <cell r="CV522"/>
          <cell r="CW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cell r="CP523"/>
          <cell r="CQ523"/>
          <cell r="CR523"/>
          <cell r="CS523"/>
          <cell r="CT523"/>
          <cell r="CU523"/>
          <cell r="CV523"/>
          <cell r="CW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cell r="CP524"/>
          <cell r="CQ524"/>
          <cell r="CR524"/>
          <cell r="CS524"/>
          <cell r="CT524"/>
          <cell r="CU524">
            <v>244127</v>
          </cell>
          <cell r="CV524"/>
          <cell r="CW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cell r="CP525"/>
          <cell r="CQ525"/>
          <cell r="CR525"/>
          <cell r="CS525"/>
          <cell r="CT525"/>
          <cell r="CU525"/>
          <cell r="CV525"/>
          <cell r="CW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cell r="CM526"/>
          <cell r="CN526"/>
          <cell r="CO526"/>
          <cell r="CP526"/>
          <cell r="CQ526"/>
          <cell r="CR526"/>
          <cell r="CS526"/>
          <cell r="CT526">
            <v>244031</v>
          </cell>
          <cell r="CU526">
            <v>244219</v>
          </cell>
          <cell r="CV526"/>
          <cell r="CW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cell r="CN527"/>
          <cell r="CO527"/>
          <cell r="CP527"/>
          <cell r="CQ527"/>
          <cell r="CR527"/>
          <cell r="CS527"/>
          <cell r="CT527"/>
          <cell r="CU527">
            <v>243468</v>
          </cell>
          <cell r="CV527"/>
          <cell r="CW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cell r="CP528"/>
          <cell r="CQ528"/>
          <cell r="CR528"/>
          <cell r="CS528"/>
          <cell r="CT528"/>
          <cell r="CU528">
            <v>244127</v>
          </cell>
          <cell r="CV528"/>
          <cell r="CW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cell r="CN529"/>
          <cell r="CO529"/>
          <cell r="CP529"/>
          <cell r="CQ529"/>
          <cell r="CR529"/>
          <cell r="CS529"/>
          <cell r="CT529"/>
          <cell r="CU529" t="str">
            <v>3/8/2566, 
23/5/2568</v>
          </cell>
          <cell r="CV529"/>
          <cell r="CW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cell r="CN530"/>
          <cell r="CO530"/>
          <cell r="CP530"/>
          <cell r="CQ530"/>
          <cell r="CR530"/>
          <cell r="CS530"/>
          <cell r="CT530"/>
          <cell r="CU530" t="str">
            <v>3/8/2566,
23/5/2568</v>
          </cell>
          <cell r="CV530"/>
          <cell r="CW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cell r="CN531"/>
          <cell r="CO531"/>
          <cell r="CP531"/>
          <cell r="CQ531"/>
          <cell r="CR531"/>
          <cell r="CS531"/>
          <cell r="CT531"/>
          <cell r="CU531">
            <v>243468</v>
          </cell>
          <cell r="CV531"/>
          <cell r="CW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cell r="CP532"/>
          <cell r="CQ532"/>
          <cell r="CR532"/>
          <cell r="CS532"/>
          <cell r="CT532"/>
          <cell r="CU532"/>
          <cell r="CV532"/>
          <cell r="CW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cell r="CP533"/>
          <cell r="CQ533"/>
          <cell r="CR533"/>
          <cell r="CS533"/>
          <cell r="CT533"/>
          <cell r="CU533"/>
          <cell r="CV533"/>
          <cell r="CW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cell r="CP534"/>
          <cell r="CQ534"/>
          <cell r="CR534"/>
          <cell r="CS534"/>
          <cell r="CT534"/>
          <cell r="CU534"/>
          <cell r="CV534"/>
          <cell r="CW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cell r="CP535"/>
          <cell r="CQ535"/>
          <cell r="CR535"/>
          <cell r="CS535"/>
          <cell r="CT535"/>
          <cell r="CU535"/>
          <cell r="CV535"/>
          <cell r="CW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cell r="CP536"/>
          <cell r="CQ536"/>
          <cell r="CR536"/>
          <cell r="CS536"/>
          <cell r="CT536"/>
          <cell r="CU536"/>
          <cell r="CV536"/>
          <cell r="CW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cell r="CP537"/>
          <cell r="CQ537"/>
          <cell r="CR537"/>
          <cell r="CS537"/>
          <cell r="CT537"/>
          <cell r="CU537"/>
          <cell r="CV537"/>
          <cell r="CW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cell r="CP538"/>
          <cell r="CQ538"/>
          <cell r="CR538"/>
          <cell r="CS538"/>
          <cell r="CT538"/>
          <cell r="CU538"/>
          <cell r="CV538"/>
          <cell r="CW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cell r="CP539"/>
          <cell r="CQ539"/>
          <cell r="CR539"/>
          <cell r="CS539"/>
          <cell r="CT539"/>
          <cell r="CU539"/>
          <cell r="CV539"/>
          <cell r="CW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cell r="CP540"/>
          <cell r="CQ540"/>
          <cell r="CR540"/>
          <cell r="CS540"/>
          <cell r="CT540"/>
          <cell r="CU540"/>
          <cell r="CV540"/>
          <cell r="CW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cell r="CP541"/>
          <cell r="CQ541"/>
          <cell r="CR541"/>
          <cell r="CS541"/>
          <cell r="CT541"/>
          <cell r="CU541"/>
          <cell r="CV541"/>
          <cell r="CW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cell r="CP542"/>
          <cell r="CQ542"/>
          <cell r="CR542"/>
          <cell r="CS542"/>
          <cell r="CT542"/>
          <cell r="CU542"/>
          <cell r="CV542"/>
          <cell r="CW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cell r="CM543"/>
          <cell r="CN543"/>
          <cell r="CO543"/>
          <cell r="CP543"/>
          <cell r="CQ543"/>
          <cell r="CR543"/>
          <cell r="CS543"/>
          <cell r="CT543">
            <v>244031</v>
          </cell>
          <cell r="CU543" t="str">
            <v>3/8/2566,
23/5/2568</v>
          </cell>
          <cell r="CV543"/>
          <cell r="CW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cell r="CP544"/>
          <cell r="CQ544"/>
          <cell r="CR544"/>
          <cell r="CS544"/>
          <cell r="CT544"/>
          <cell r="CU544"/>
          <cell r="CV544"/>
          <cell r="CW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cell r="CP545"/>
          <cell r="CQ545"/>
          <cell r="CR545"/>
          <cell r="CS545"/>
          <cell r="CT545"/>
          <cell r="CU545"/>
          <cell r="CV545"/>
          <cell r="CW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cell r="CP546"/>
          <cell r="CQ546"/>
          <cell r="CR546"/>
          <cell r="CS546"/>
          <cell r="CT546"/>
          <cell r="CU546"/>
          <cell r="CV546"/>
          <cell r="CW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cell r="CP547"/>
          <cell r="CQ547"/>
          <cell r="CR547"/>
          <cell r="CS547"/>
          <cell r="CT547"/>
          <cell r="CU547"/>
          <cell r="CV547"/>
          <cell r="CW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cell r="CP548"/>
          <cell r="CQ548"/>
          <cell r="CR548"/>
          <cell r="CS548"/>
          <cell r="CT548"/>
          <cell r="CU548"/>
          <cell r="CV548"/>
          <cell r="CW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cell r="CP549"/>
          <cell r="CQ549"/>
          <cell r="CR549"/>
          <cell r="CS549"/>
          <cell r="CT549"/>
          <cell r="CU549"/>
          <cell r="CV549"/>
          <cell r="CW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v>18</v>
          </cell>
          <cell r="BO550">
            <v>4</v>
          </cell>
          <cell r="BP550">
            <v>2568</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cell r="CP550"/>
          <cell r="CQ550"/>
          <cell r="CR550"/>
          <cell r="CS550"/>
          <cell r="CT550"/>
          <cell r="CU550"/>
          <cell r="CV550"/>
          <cell r="CW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cell r="CP551"/>
          <cell r="CQ551"/>
          <cell r="CR551"/>
          <cell r="CS551"/>
          <cell r="CT551"/>
          <cell r="CU551"/>
          <cell r="CV551"/>
          <cell r="CW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cell r="CN552"/>
          <cell r="CO552"/>
          <cell r="CP552"/>
          <cell r="CQ552"/>
          <cell r="CR552"/>
          <cell r="CS552"/>
          <cell r="CT552"/>
          <cell r="CU552">
            <v>243468</v>
          </cell>
          <cell r="CV552"/>
          <cell r="CW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cell r="CP553"/>
          <cell r="CQ553"/>
          <cell r="CR553"/>
          <cell r="CS553"/>
          <cell r="CT553"/>
          <cell r="CU553"/>
          <cell r="CV553"/>
          <cell r="CW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cell r="CP554"/>
          <cell r="CQ554"/>
          <cell r="CR554"/>
          <cell r="CS554"/>
          <cell r="CT554"/>
          <cell r="CU554"/>
          <cell r="CV554"/>
          <cell r="CW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cell r="CP555"/>
          <cell r="CQ555"/>
          <cell r="CR555"/>
          <cell r="CS555"/>
          <cell r="CT555"/>
          <cell r="CU555"/>
          <cell r="CV555"/>
          <cell r="CW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cell r="CP556"/>
          <cell r="CQ556"/>
          <cell r="CR556"/>
          <cell r="CS556"/>
          <cell r="CT556"/>
          <cell r="CU556"/>
          <cell r="CV556"/>
          <cell r="CW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cell r="CN557"/>
          <cell r="CO557"/>
          <cell r="CP557"/>
          <cell r="CQ557"/>
          <cell r="CR557"/>
          <cell r="CS557"/>
          <cell r="CT557"/>
          <cell r="CU557">
            <v>243468</v>
          </cell>
          <cell r="CV557"/>
          <cell r="CW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cell r="CP558"/>
          <cell r="CQ558"/>
          <cell r="CR558"/>
          <cell r="CS558"/>
          <cell r="CT558"/>
          <cell r="CU558"/>
          <cell r="CV558"/>
          <cell r="CW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cell r="CP559"/>
          <cell r="CQ559"/>
          <cell r="CR559"/>
          <cell r="CS559"/>
          <cell r="CT559"/>
          <cell r="CU559"/>
          <cell r="CV559"/>
          <cell r="CW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cell r="CP560"/>
          <cell r="CQ560"/>
          <cell r="CR560"/>
          <cell r="CS560"/>
          <cell r="CT560"/>
          <cell r="CU560"/>
          <cell r="CV560"/>
          <cell r="CW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v>10</v>
          </cell>
          <cell r="BO561">
            <v>4</v>
          </cell>
          <cell r="BP561">
            <v>2568</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cell r="CM561"/>
          <cell r="CN561"/>
          <cell r="CO561"/>
          <cell r="CP561"/>
          <cell r="CQ561"/>
          <cell r="CR561"/>
          <cell r="CS561"/>
          <cell r="CT561">
            <v>243884</v>
          </cell>
          <cell r="CU561"/>
          <cell r="CV561"/>
          <cell r="CW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cell r="CP562"/>
          <cell r="CQ562"/>
          <cell r="CR562"/>
          <cell r="CS562"/>
          <cell r="CT562"/>
          <cell r="CU562"/>
          <cell r="CV562"/>
          <cell r="CW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cell r="CP563"/>
          <cell r="CQ563"/>
          <cell r="CR563"/>
          <cell r="CS563"/>
          <cell r="CT563"/>
          <cell r="CU563"/>
          <cell r="CV563"/>
          <cell r="CW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cell r="CP564"/>
          <cell r="CQ564"/>
          <cell r="CR564"/>
          <cell r="CS564"/>
          <cell r="CT564"/>
          <cell r="CU564"/>
          <cell r="CV564"/>
          <cell r="CW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 สืบทรัพย์รอบที่ 2 (คำสั่ง 10/04/2568) // รายงานผลสืบทรัพย์วันที่ 11/06/2568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t="str">
            <v>1.นางวิลัยลักษณ์ คำฟอง</v>
          </cell>
          <cell r="CE565" t="str">
            <v>จำเลย</v>
          </cell>
          <cell r="CF565" t="str">
            <v>3-5710-00034-68-2</v>
          </cell>
          <cell r="CG565" t="str">
            <v>-ไม่พบว่ามีกรรมสิทธิ์ในที่ดิน อ.เมืองใหม่ จ.เชียงใหม่
-ไม่พบว่ามีกรรมสิทธิ์ในที่ดิน อ.แม่ริม จ.เชียงใหม่
-ไม่พบว่ามีกรรมสิทธิ์ในที่ดิน อ.แม่สรวย จ.เชียงราย</v>
          </cell>
          <cell r="CH565" t="str">
            <v>ไม่พบ</v>
          </cell>
          <cell r="CI565"/>
          <cell r="CJ565"/>
          <cell r="CK565" t="str">
            <v>ปฏิยุทธ์</v>
          </cell>
          <cell r="CL565"/>
          <cell r="CM565"/>
          <cell r="CN565"/>
          <cell r="CO565"/>
          <cell r="CP565"/>
          <cell r="CQ565"/>
          <cell r="CR565"/>
          <cell r="CS565"/>
          <cell r="CT565">
            <v>244146</v>
          </cell>
          <cell r="CU565"/>
          <cell r="CV565"/>
          <cell r="CW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cell r="CP566"/>
          <cell r="CQ566"/>
          <cell r="CR566"/>
          <cell r="CS566"/>
          <cell r="CT566"/>
          <cell r="CU566"/>
          <cell r="CV566"/>
          <cell r="CW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cell r="CN567"/>
          <cell r="CO567"/>
          <cell r="CP567"/>
          <cell r="CQ567"/>
          <cell r="CR567"/>
          <cell r="CS567"/>
          <cell r="CT567"/>
          <cell r="CU567">
            <v>243468</v>
          </cell>
          <cell r="CV567"/>
          <cell r="CW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cell r="CP568"/>
          <cell r="CQ568"/>
          <cell r="CR568"/>
          <cell r="CS568"/>
          <cell r="CT568"/>
          <cell r="CU568"/>
          <cell r="CV568"/>
          <cell r="CW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cell r="CP569"/>
          <cell r="CQ569"/>
          <cell r="CR569"/>
          <cell r="CS569"/>
          <cell r="CT569"/>
          <cell r="CU569"/>
          <cell r="CV569"/>
          <cell r="CW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cell r="CP570"/>
          <cell r="CQ570"/>
          <cell r="CR570"/>
          <cell r="CS570"/>
          <cell r="CT570"/>
          <cell r="CU570"/>
          <cell r="CV570"/>
          <cell r="CW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cell r="CP571"/>
          <cell r="CQ571"/>
          <cell r="CR571"/>
          <cell r="CS571"/>
          <cell r="CT571"/>
          <cell r="CU571"/>
          <cell r="CV571"/>
          <cell r="CW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cell r="CP572"/>
          <cell r="CQ572"/>
          <cell r="CR572"/>
          <cell r="CS572"/>
          <cell r="CT572"/>
          <cell r="CU572"/>
          <cell r="CV572"/>
          <cell r="CW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cell r="CP573"/>
          <cell r="CQ573"/>
          <cell r="CR573"/>
          <cell r="CS573"/>
          <cell r="CT573"/>
          <cell r="CU573"/>
          <cell r="CV573"/>
          <cell r="CW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cell r="CP574"/>
          <cell r="CQ574"/>
          <cell r="CR574"/>
          <cell r="CS574"/>
          <cell r="CT574"/>
          <cell r="CU574"/>
          <cell r="CV574"/>
          <cell r="CW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cell r="CP575"/>
          <cell r="CQ575"/>
          <cell r="CR575"/>
          <cell r="CS575"/>
          <cell r="CT575"/>
          <cell r="CU575"/>
          <cell r="CV575"/>
          <cell r="CW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I576"/>
          <cell r="CJ576"/>
          <cell r="CK576" t="str">
            <v>ปฏิยุทธ์</v>
          </cell>
          <cell r="CL576"/>
          <cell r="CM576"/>
          <cell r="CN576"/>
          <cell r="CO576"/>
          <cell r="CP576"/>
          <cell r="CQ576"/>
          <cell r="CR576"/>
          <cell r="CS576"/>
          <cell r="CT576"/>
          <cell r="CU576"/>
          <cell r="CV576"/>
          <cell r="CW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cell r="CP577"/>
          <cell r="CQ577"/>
          <cell r="CR577"/>
          <cell r="CS577"/>
          <cell r="CT577"/>
          <cell r="CU577"/>
          <cell r="CV577"/>
          <cell r="CW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cell r="CP578"/>
          <cell r="CQ578"/>
          <cell r="CR578"/>
          <cell r="CS578"/>
          <cell r="CT578"/>
          <cell r="CU578"/>
          <cell r="CV578"/>
          <cell r="CW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cell r="CP579"/>
          <cell r="CQ579"/>
          <cell r="CR579"/>
          <cell r="CS579"/>
          <cell r="CT579"/>
          <cell r="CU579"/>
          <cell r="CV579"/>
          <cell r="CW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cell r="CP580"/>
          <cell r="CQ580"/>
          <cell r="CR580"/>
          <cell r="CS580"/>
          <cell r="CT580"/>
          <cell r="CU580"/>
          <cell r="CV580"/>
          <cell r="CW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cell r="CP581"/>
          <cell r="CQ581"/>
          <cell r="CR581"/>
          <cell r="CS581"/>
          <cell r="CT581"/>
          <cell r="CU581"/>
          <cell r="CV581"/>
          <cell r="CW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cell r="CP582"/>
          <cell r="CQ582"/>
          <cell r="CR582"/>
          <cell r="CS582"/>
          <cell r="CT582"/>
          <cell r="CU582"/>
          <cell r="CV582"/>
          <cell r="CW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cell r="CP583"/>
          <cell r="CQ583"/>
          <cell r="CR583"/>
          <cell r="CS583"/>
          <cell r="CT583"/>
          <cell r="CU583"/>
          <cell r="CV583"/>
          <cell r="CW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cell r="CP584"/>
          <cell r="CQ584"/>
          <cell r="CR584"/>
          <cell r="CS584"/>
          <cell r="CT584"/>
          <cell r="CU584"/>
          <cell r="CV584"/>
          <cell r="CW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cell r="CP585"/>
          <cell r="CQ585"/>
          <cell r="CR585"/>
          <cell r="CS585"/>
          <cell r="CT585"/>
          <cell r="CU585"/>
          <cell r="CV585"/>
          <cell r="CW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cell r="CP586"/>
          <cell r="CQ586"/>
          <cell r="CR586"/>
          <cell r="CS586"/>
          <cell r="CT586"/>
          <cell r="CU586"/>
          <cell r="CV586"/>
          <cell r="CW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cell r="CP587"/>
          <cell r="CQ587"/>
          <cell r="CR587"/>
          <cell r="CS587"/>
          <cell r="CT587"/>
          <cell r="CU587"/>
          <cell r="CV587"/>
          <cell r="CW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cell r="CP588"/>
          <cell r="CQ588"/>
          <cell r="CR588"/>
          <cell r="CS588"/>
          <cell r="CT588"/>
          <cell r="CU588"/>
          <cell r="CV588"/>
          <cell r="CW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cell r="CP589"/>
          <cell r="CQ589"/>
          <cell r="CR589"/>
          <cell r="CS589"/>
          <cell r="CT589"/>
          <cell r="CU589"/>
          <cell r="CV589"/>
          <cell r="CW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cell r="CP590"/>
          <cell r="CQ590"/>
          <cell r="CR590"/>
          <cell r="CS590"/>
          <cell r="CT590"/>
          <cell r="CU590"/>
          <cell r="CV590"/>
          <cell r="CW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cell r="CP591"/>
          <cell r="CQ591"/>
          <cell r="CR591"/>
          <cell r="CS591"/>
          <cell r="CT591"/>
          <cell r="CU591"/>
          <cell r="CV591"/>
          <cell r="CW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I592"/>
          <cell r="CJ592">
            <v>5</v>
          </cell>
          <cell r="CK592" t="str">
            <v>นุสบา</v>
          </cell>
          <cell r="CL592"/>
          <cell r="CM592"/>
          <cell r="CN592"/>
          <cell r="CO592"/>
          <cell r="CP592"/>
          <cell r="CQ592"/>
          <cell r="CR592"/>
          <cell r="CS592"/>
          <cell r="CT592">
            <v>244126</v>
          </cell>
          <cell r="CU592">
            <v>243468</v>
          </cell>
          <cell r="CV592"/>
          <cell r="CW592"/>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I593"/>
          <cell r="CJ593">
            <v>5</v>
          </cell>
          <cell r="CK593" t="str">
            <v>นุสบา</v>
          </cell>
          <cell r="CL593"/>
          <cell r="CM593"/>
          <cell r="CN593"/>
          <cell r="CO593"/>
          <cell r="CP593"/>
          <cell r="CQ593"/>
          <cell r="CR593"/>
          <cell r="CS593"/>
          <cell r="CT593">
            <v>244126</v>
          </cell>
          <cell r="CU593">
            <v>243468</v>
          </cell>
          <cell r="CV593"/>
          <cell r="CW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cell r="CP594"/>
          <cell r="CQ594"/>
          <cell r="CR594"/>
          <cell r="CS594"/>
          <cell r="CT594"/>
          <cell r="CU594"/>
          <cell r="CV594"/>
          <cell r="CW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cell r="CP595"/>
          <cell r="CQ595"/>
          <cell r="CR595"/>
          <cell r="CS595"/>
          <cell r="CT595"/>
          <cell r="CU595"/>
          <cell r="CV595"/>
          <cell r="CW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cell r="CP596"/>
          <cell r="CQ596"/>
          <cell r="CR596"/>
          <cell r="CS596"/>
          <cell r="CT596"/>
          <cell r="CU596"/>
          <cell r="CV596"/>
          <cell r="CW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cell r="CP597"/>
          <cell r="CQ597"/>
          <cell r="CR597"/>
          <cell r="CS597"/>
          <cell r="CT597"/>
          <cell r="CU597"/>
          <cell r="CV597"/>
          <cell r="CW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cell r="CP598"/>
          <cell r="CQ598"/>
          <cell r="CR598"/>
          <cell r="CS598"/>
          <cell r="CT598"/>
          <cell r="CU598"/>
          <cell r="CV598"/>
          <cell r="CW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cell r="CN599"/>
          <cell r="CO599"/>
          <cell r="CP599"/>
          <cell r="CQ599"/>
          <cell r="CR599"/>
          <cell r="CS599"/>
          <cell r="CT599"/>
          <cell r="CU599">
            <v>243468</v>
          </cell>
          <cell r="CV599"/>
          <cell r="CW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cell r="CP600"/>
          <cell r="CQ600"/>
          <cell r="CR600"/>
          <cell r="CS600"/>
          <cell r="CT600"/>
          <cell r="CU600"/>
          <cell r="CV600"/>
          <cell r="CW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cell r="CP601"/>
          <cell r="CQ601"/>
          <cell r="CR601"/>
          <cell r="CS601"/>
          <cell r="CT601"/>
          <cell r="CU601"/>
          <cell r="CV601"/>
          <cell r="CW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cell r="CP602"/>
          <cell r="CQ602"/>
          <cell r="CR602"/>
          <cell r="CS602"/>
          <cell r="CT602"/>
          <cell r="CU602"/>
          <cell r="CV602"/>
          <cell r="CW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cell r="CP603"/>
          <cell r="CQ603"/>
          <cell r="CR603"/>
          <cell r="CS603"/>
          <cell r="CT603"/>
          <cell r="CU603"/>
          <cell r="CV603"/>
          <cell r="CW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cell r="CP604"/>
          <cell r="CQ604"/>
          <cell r="CR604"/>
          <cell r="CS604"/>
          <cell r="CT604"/>
          <cell r="CU604"/>
          <cell r="CV604"/>
          <cell r="CW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v>31</v>
          </cell>
          <cell r="BO605">
            <v>10</v>
          </cell>
          <cell r="BP605">
            <v>2567</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cell r="CP605"/>
          <cell r="CQ605"/>
          <cell r="CR605"/>
          <cell r="CS605"/>
          <cell r="CT605"/>
          <cell r="CU605"/>
          <cell r="CV605"/>
          <cell r="CW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cell r="CP606"/>
          <cell r="CQ606"/>
          <cell r="CR606"/>
          <cell r="CS606"/>
          <cell r="CT606"/>
          <cell r="CU606"/>
          <cell r="CV606"/>
          <cell r="CW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cell r="CP607"/>
          <cell r="CQ607"/>
          <cell r="CR607"/>
          <cell r="CS607"/>
          <cell r="CT607"/>
          <cell r="CU607"/>
          <cell r="CV607"/>
          <cell r="CW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cell r="CP608"/>
          <cell r="CQ608"/>
          <cell r="CR608"/>
          <cell r="CS608"/>
          <cell r="CT608"/>
          <cell r="CU608"/>
          <cell r="CV608"/>
          <cell r="CW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cell r="CP609"/>
          <cell r="CQ609"/>
          <cell r="CR609"/>
          <cell r="CS609"/>
          <cell r="CT609"/>
          <cell r="CU609"/>
          <cell r="CV609"/>
          <cell r="CW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cell r="CP610"/>
          <cell r="CQ610"/>
          <cell r="CR610"/>
          <cell r="CS610"/>
          <cell r="CT610"/>
          <cell r="CU610"/>
          <cell r="CV610"/>
          <cell r="CW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cell r="CP611"/>
          <cell r="CQ611"/>
          <cell r="CR611"/>
          <cell r="CS611"/>
          <cell r="CT611"/>
          <cell r="CU611"/>
          <cell r="CV611"/>
          <cell r="CW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cell r="CN612"/>
          <cell r="CO612"/>
          <cell r="CP612"/>
          <cell r="CQ612"/>
          <cell r="CR612"/>
          <cell r="CS612"/>
          <cell r="CT612"/>
          <cell r="CU612">
            <v>243468</v>
          </cell>
          <cell r="CV612"/>
          <cell r="CW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cell r="CP613"/>
          <cell r="CQ613"/>
          <cell r="CR613"/>
          <cell r="CS613"/>
          <cell r="CT613"/>
          <cell r="CU613"/>
          <cell r="CV613"/>
          <cell r="CW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30/1/2566//คำสั่งสืบทรัพย์ครั้งที่ 2 (2/4/2568)//รายงานผลสืบ วันที่ 14/6/2568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t="str">
            <v>1.นางสาวเขมิศรา  ปินใจ
2.นายกฤษตฤณ   ดำรงอดิสัย
3.นางสาวกรกนก  แสนไชย
4.นายคุณากร  ไชยศิลป์
5.นายสรายุทธ์  อ้ายมา</v>
          </cell>
          <cell r="CE614" t="str">
            <v>จำเลยที่ 1
คู่สมรสจำเลยที่ 1
จำเลยที่ 2
คู่สมรสจำเลยที่ 2
จำเลยที่ 3</v>
          </cell>
          <cell r="CF614" t="str">
            <v>1-5099-01384-48-0
1-1002-01475-41-1
1-5099-01105-09-2
1-5051-00015-14-8
1-5499-00318-45-9</v>
          </cell>
          <cell r="CG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อ.เมืองพะเยา จ.พะเยา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44429 ต.ป่าแมต อ.เมืองแพร่ จ.แพร่ (ติดจำนองบมจ.ธนาคารกรุงไทย)</v>
          </cell>
          <cell r="CH614" t="str">
            <v>พบทรัพย์</v>
          </cell>
          <cell r="CI614"/>
          <cell r="CJ614">
            <v>5</v>
          </cell>
          <cell r="CK614" t="str">
            <v>นุสบา</v>
          </cell>
          <cell r="CL614"/>
          <cell r="CM614"/>
          <cell r="CN614"/>
          <cell r="CO614"/>
          <cell r="CP614"/>
          <cell r="CQ614"/>
          <cell r="CR614"/>
          <cell r="CS614"/>
          <cell r="CT614"/>
          <cell r="CU614"/>
          <cell r="CV614"/>
          <cell r="CW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cell r="CP615"/>
          <cell r="CQ615"/>
          <cell r="CR615"/>
          <cell r="CS615"/>
          <cell r="CT615"/>
          <cell r="CU615"/>
          <cell r="CV615"/>
          <cell r="CW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cell r="CP616"/>
          <cell r="CQ616"/>
          <cell r="CR616"/>
          <cell r="CS616"/>
          <cell r="CT616"/>
          <cell r="CU616"/>
          <cell r="CV616"/>
          <cell r="CW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cell r="CP617"/>
          <cell r="CQ617"/>
          <cell r="CR617"/>
          <cell r="CS617"/>
          <cell r="CT617"/>
          <cell r="CU617"/>
          <cell r="CV617"/>
          <cell r="CW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cell r="CP618"/>
          <cell r="CQ618"/>
          <cell r="CR618"/>
          <cell r="CS618"/>
          <cell r="CT618"/>
          <cell r="CU618"/>
          <cell r="CV618"/>
          <cell r="CW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cell r="CP619"/>
          <cell r="CQ619"/>
          <cell r="CR619"/>
          <cell r="CS619"/>
          <cell r="CT619"/>
          <cell r="CU619"/>
          <cell r="CV619"/>
          <cell r="CW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cell r="CP620"/>
          <cell r="CQ620"/>
          <cell r="CR620"/>
          <cell r="CS620"/>
          <cell r="CT620"/>
          <cell r="CU620"/>
          <cell r="CV620"/>
          <cell r="CW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cell r="CP621"/>
          <cell r="CQ621"/>
          <cell r="CR621"/>
          <cell r="CS621"/>
          <cell r="CT621"/>
          <cell r="CU621"/>
          <cell r="CV621"/>
          <cell r="CW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cell r="CP622"/>
          <cell r="CQ622"/>
          <cell r="CR622"/>
          <cell r="CS622"/>
          <cell r="CT622"/>
          <cell r="CU622"/>
          <cell r="CV622"/>
          <cell r="CW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cell r="CP623"/>
          <cell r="CQ623"/>
          <cell r="CR623"/>
          <cell r="CS623"/>
          <cell r="CT623"/>
          <cell r="CU623"/>
          <cell r="CV623"/>
          <cell r="CW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cell r="CP624"/>
          <cell r="CQ624"/>
          <cell r="CR624"/>
          <cell r="CS624"/>
          <cell r="CT624"/>
          <cell r="CU624"/>
          <cell r="CV624"/>
          <cell r="CW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cell r="CP625"/>
          <cell r="CQ625"/>
          <cell r="CR625"/>
          <cell r="CS625"/>
          <cell r="CT625"/>
          <cell r="CU625"/>
          <cell r="CV625"/>
          <cell r="CW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cell r="CP626"/>
          <cell r="CQ626"/>
          <cell r="CR626"/>
          <cell r="CS626"/>
          <cell r="CT626"/>
          <cell r="CU626"/>
          <cell r="CV626"/>
          <cell r="CW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cell r="CP627"/>
          <cell r="CQ627"/>
          <cell r="CR627"/>
          <cell r="CS627"/>
          <cell r="CT627"/>
          <cell r="CU627"/>
          <cell r="CV627"/>
          <cell r="CW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cell r="CP628"/>
          <cell r="CQ628"/>
          <cell r="CR628"/>
          <cell r="CS628"/>
          <cell r="CT628"/>
          <cell r="CU628"/>
          <cell r="CV628"/>
          <cell r="CW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cell r="CP629"/>
          <cell r="CQ629"/>
          <cell r="CR629"/>
          <cell r="CS629"/>
          <cell r="CT629"/>
          <cell r="CU629"/>
          <cell r="CV629"/>
          <cell r="CW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v>28</v>
          </cell>
          <cell r="BO630">
            <v>3</v>
          </cell>
          <cell r="BP630">
            <v>2568</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cell r="CP630"/>
          <cell r="CQ630"/>
          <cell r="CR630"/>
          <cell r="CS630"/>
          <cell r="CT630"/>
          <cell r="CU630">
            <v>244127</v>
          </cell>
          <cell r="CV630"/>
          <cell r="CW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cell r="CP631"/>
          <cell r="CQ631"/>
          <cell r="CR631"/>
          <cell r="CS631"/>
          <cell r="CT631"/>
          <cell r="CU631"/>
          <cell r="CV631"/>
          <cell r="CW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cell r="CP632"/>
          <cell r="CQ632"/>
          <cell r="CR632"/>
          <cell r="CS632"/>
          <cell r="CT632"/>
          <cell r="CU632"/>
          <cell r="CV632"/>
          <cell r="CW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cell r="CP633"/>
          <cell r="CQ633"/>
          <cell r="CR633"/>
          <cell r="CS633"/>
          <cell r="CT633"/>
          <cell r="CU633"/>
          <cell r="CV633"/>
          <cell r="CW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cell r="CP634"/>
          <cell r="CQ634"/>
          <cell r="CR634"/>
          <cell r="CS634"/>
          <cell r="CT634"/>
          <cell r="CU634"/>
          <cell r="CV634"/>
          <cell r="CW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cell r="CP635"/>
          <cell r="CQ635"/>
          <cell r="CR635"/>
          <cell r="CS635"/>
          <cell r="CT635"/>
          <cell r="CU635"/>
          <cell r="CV635"/>
          <cell r="CW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cell r="CP636"/>
          <cell r="CQ636"/>
          <cell r="CR636"/>
          <cell r="CS636"/>
          <cell r="CT636"/>
          <cell r="CU636"/>
          <cell r="CV636"/>
          <cell r="CW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cell r="CN637"/>
          <cell r="CO637"/>
          <cell r="CP637"/>
          <cell r="CQ637"/>
          <cell r="CR637"/>
          <cell r="CS637"/>
          <cell r="CT637"/>
          <cell r="CU637">
            <v>243468</v>
          </cell>
          <cell r="CV637"/>
          <cell r="CW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cell r="CP638"/>
          <cell r="CQ638"/>
          <cell r="CR638"/>
          <cell r="CS638"/>
          <cell r="CT638"/>
          <cell r="CU638"/>
          <cell r="CV638"/>
          <cell r="CW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cell r="CP639"/>
          <cell r="CQ639"/>
          <cell r="CR639"/>
          <cell r="CS639"/>
          <cell r="CT639"/>
          <cell r="CU639"/>
          <cell r="CV639"/>
          <cell r="CW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cell r="CP640"/>
          <cell r="CQ640"/>
          <cell r="CR640"/>
          <cell r="CS640"/>
          <cell r="CT640"/>
          <cell r="CU640"/>
          <cell r="CV640"/>
          <cell r="CW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cell r="CP641"/>
          <cell r="CQ641"/>
          <cell r="CR641"/>
          <cell r="CS641"/>
          <cell r="CT641"/>
          <cell r="CU641"/>
          <cell r="CV641"/>
          <cell r="CW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cell r="CP642"/>
          <cell r="CQ642"/>
          <cell r="CR642"/>
          <cell r="CS642"/>
          <cell r="CT642"/>
          <cell r="CU642"/>
          <cell r="CV642"/>
          <cell r="CW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cell r="CP643"/>
          <cell r="CQ643"/>
          <cell r="CR643"/>
          <cell r="CS643"/>
          <cell r="CT643"/>
          <cell r="CU643"/>
          <cell r="CV643"/>
          <cell r="CW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cell r="CP644"/>
          <cell r="CQ644"/>
          <cell r="CR644"/>
          <cell r="CS644"/>
          <cell r="CT644"/>
          <cell r="CU644"/>
          <cell r="CV644"/>
          <cell r="CW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cell r="CP645"/>
          <cell r="CQ645"/>
          <cell r="CR645"/>
          <cell r="CS645"/>
          <cell r="CT645"/>
          <cell r="CU645"/>
          <cell r="CV645"/>
          <cell r="CW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cell r="CL646"/>
          <cell r="CM646"/>
          <cell r="CN646"/>
          <cell r="CO646"/>
          <cell r="CP646"/>
          <cell r="CQ646"/>
          <cell r="CR646"/>
          <cell r="CS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cell r="CL647"/>
          <cell r="CM647"/>
          <cell r="CN647"/>
          <cell r="CO647"/>
          <cell r="CP647"/>
          <cell r="CQ647"/>
          <cell r="CR647"/>
          <cell r="CS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 สืบทรัพย์ครั้งที่ 2 (คำสั่ง 10/04/2568) // รายงานผลสืบทรัพย์ 3/7/2568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1.นายวีรธิน สุทธวงค์</v>
          </cell>
          <cell r="CE648" t="str">
            <v>จำเลย</v>
          </cell>
          <cell r="CF648" t="str">
            <v>1-5711-00061-80-4</v>
          </cell>
          <cell r="CG648" t="str">
            <v>-ไม่พบว่ามีกรรมสิทธิ์ในที่ดิน อ.เมืองเชียงใหม่ จ.เชียงใหม่
-ไม่พบว่ามีกรรมสิทธิ์ในที่ดิน อ.เมืองเชียงราย จ.เชียงราย</v>
          </cell>
          <cell r="CH648" t="str">
            <v>ไม่พบ</v>
          </cell>
          <cell r="CK648" t="str">
            <v>ปฏิยุทธ์</v>
          </cell>
          <cell r="CL648"/>
          <cell r="CM648"/>
          <cell r="CN648"/>
          <cell r="CO648"/>
          <cell r="CP648"/>
          <cell r="CQ648"/>
          <cell r="CR648"/>
          <cell r="CS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cell r="CL649"/>
          <cell r="CM649"/>
          <cell r="CN649"/>
          <cell r="CO649"/>
          <cell r="CP649"/>
          <cell r="CQ649"/>
          <cell r="CR649"/>
          <cell r="CS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cell r="CL650"/>
          <cell r="CM650"/>
          <cell r="CN650"/>
          <cell r="CO650"/>
          <cell r="CP650"/>
          <cell r="CQ650"/>
          <cell r="CR650"/>
          <cell r="CS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cell r="CM651"/>
          <cell r="CN651"/>
          <cell r="CO651"/>
          <cell r="CP651"/>
          <cell r="CQ651"/>
          <cell r="CR651"/>
          <cell r="CS651"/>
          <cell r="CT651">
            <v>243852</v>
          </cell>
          <cell r="CU651"/>
          <cell r="CV651"/>
          <cell r="CW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cell r="CP652"/>
          <cell r="CQ652"/>
          <cell r="CR652"/>
          <cell r="CS652"/>
          <cell r="CT652"/>
          <cell r="CU652"/>
          <cell r="CV652"/>
          <cell r="CW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v>9</v>
          </cell>
          <cell r="BO653">
            <v>4</v>
          </cell>
          <cell r="BP653">
            <v>2568</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cell r="CP653"/>
          <cell r="CQ653"/>
          <cell r="CR653"/>
          <cell r="CS653"/>
          <cell r="CT653"/>
          <cell r="CU653"/>
          <cell r="CV653"/>
          <cell r="CW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cell r="CP654"/>
          <cell r="CQ654"/>
          <cell r="CR654"/>
          <cell r="CS654"/>
          <cell r="CT654"/>
          <cell r="CU654">
            <v>244127</v>
          </cell>
          <cell r="CV654"/>
          <cell r="CW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cell r="CP655"/>
          <cell r="CQ655"/>
          <cell r="CR655"/>
          <cell r="CS655"/>
          <cell r="CT655"/>
          <cell r="CU655"/>
          <cell r="CV655"/>
          <cell r="CW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cell r="CP656"/>
          <cell r="CQ656"/>
          <cell r="CR656"/>
          <cell r="CS656"/>
          <cell r="CT656"/>
          <cell r="CU656"/>
          <cell r="CV656"/>
          <cell r="CW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cell r="CP657"/>
          <cell r="CQ657"/>
          <cell r="CR657"/>
          <cell r="CS657"/>
          <cell r="CT657"/>
          <cell r="CU657"/>
          <cell r="CV657"/>
          <cell r="CW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I658"/>
          <cell r="CJ658">
            <v>1</v>
          </cell>
          <cell r="CK658" t="str">
            <v>นุสบา</v>
          </cell>
          <cell r="CL658"/>
          <cell r="CM658"/>
          <cell r="CN658"/>
          <cell r="CO658"/>
          <cell r="CP658"/>
          <cell r="CQ658"/>
          <cell r="CR658"/>
          <cell r="CS658"/>
          <cell r="CT658">
            <v>244126</v>
          </cell>
          <cell r="CU658"/>
          <cell r="CV658"/>
          <cell r="CW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cell r="CP659"/>
          <cell r="CQ659"/>
          <cell r="CR659"/>
          <cell r="CS659"/>
          <cell r="CT659"/>
          <cell r="CU659"/>
          <cell r="CV659"/>
          <cell r="CW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  สืบทรัพย์ครั้งที่ 2 (คำสั่ง 10/04/2568) ปิดบัญชี</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cell r="CP660"/>
          <cell r="CQ660"/>
          <cell r="CR660"/>
          <cell r="CS660"/>
          <cell r="CT660"/>
          <cell r="CU660"/>
          <cell r="CV660"/>
          <cell r="CW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I661"/>
          <cell r="CJ661">
            <v>3</v>
          </cell>
          <cell r="CK661" t="str">
            <v>นุสบา</v>
          </cell>
          <cell r="CL661"/>
          <cell r="CM661"/>
          <cell r="CN661"/>
          <cell r="CO661"/>
          <cell r="CP661"/>
          <cell r="CQ661"/>
          <cell r="CR661"/>
          <cell r="CS661"/>
          <cell r="CT661"/>
          <cell r="CU661"/>
          <cell r="CV661"/>
          <cell r="CW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cell r="CP662"/>
          <cell r="CQ662"/>
          <cell r="CR662"/>
          <cell r="CS662"/>
          <cell r="CT662"/>
          <cell r="CU662"/>
          <cell r="CV662"/>
          <cell r="CW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cell r="CP663"/>
          <cell r="CQ663"/>
          <cell r="CR663"/>
          <cell r="CS663"/>
          <cell r="CT663"/>
          <cell r="CU663"/>
          <cell r="CV663"/>
          <cell r="CW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t="str">
            <v>1.นางสาวจุฑามาศ สุดใจ
2.นายกิตติชัย ขันโท
3.นางสาวอัมพิกา วิริยา
4.นายกรกช ธนโชติ</v>
          </cell>
          <cell r="CE664" t="str">
            <v>จำเลยที่ 1
จำเลยที่ 2
จำเลยที่ 3
คู่สมรสจำเลยที่ 3</v>
          </cell>
          <cell r="CF664" t="str">
            <v>1-5099-01519-10-5
1-5099-01390-13-7
1-5099-00257-29-8
3-5014-00518-35-1</v>
          </cell>
          <cell r="CG664" t="str">
            <v>-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อ.สันทราย จ.เชียงใหม่</v>
          </cell>
          <cell r="CH664" t="str">
            <v>ไม่พบ</v>
          </cell>
          <cell r="CI664"/>
          <cell r="CJ664"/>
          <cell r="CK664" t="str">
            <v>ปฏิยุทธ์</v>
          </cell>
          <cell r="CL664"/>
          <cell r="CM664"/>
          <cell r="CN664"/>
          <cell r="CO664"/>
          <cell r="CP664"/>
          <cell r="CQ664"/>
          <cell r="CR664"/>
          <cell r="CS664"/>
          <cell r="CT664"/>
          <cell r="CU664"/>
          <cell r="CV664"/>
          <cell r="CW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v>6</v>
          </cell>
          <cell r="BO665">
            <v>6</v>
          </cell>
          <cell r="BP665">
            <v>2568</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t="str">
            <v>1.นางสาวอำพร มูลปิน
2.นายบุญทา ไชยมณี
3.นางรัศมี เลวงค์
4.นายภรัณยู ฮวดเจริญ</v>
          </cell>
          <cell r="CE665" t="str">
            <v xml:space="preserve">จำเลยที่ 1
คู่สมรสจำเลยที่ 1
จำเลยที่ 2
จำเลยที่ 3
</v>
          </cell>
          <cell r="CF665" t="str">
            <v>3-5006-00246-61-2
3-5099-01267-57-9
3-5010-00105-30-0
1-5009-00200-03-2</v>
          </cell>
          <cell r="CG665"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H665" t="str">
            <v>ไม่พบ</v>
          </cell>
          <cell r="CI665"/>
          <cell r="CJ665"/>
          <cell r="CK665" t="str">
            <v>ปฏิยุทธ์</v>
          </cell>
          <cell r="CL665"/>
          <cell r="CM665"/>
          <cell r="CN665"/>
          <cell r="CO665"/>
          <cell r="CP665"/>
          <cell r="CQ665"/>
          <cell r="CR665"/>
          <cell r="CS665"/>
          <cell r="CT665"/>
          <cell r="CU665"/>
          <cell r="CV665"/>
          <cell r="CW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cell r="CP666"/>
          <cell r="CQ666"/>
          <cell r="CR666"/>
          <cell r="CS666"/>
          <cell r="CT666"/>
          <cell r="CU666"/>
          <cell r="CV666"/>
          <cell r="CW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cell r="CP667"/>
          <cell r="CQ667"/>
          <cell r="CR667"/>
          <cell r="CS667"/>
          <cell r="CT667"/>
          <cell r="CU667"/>
          <cell r="CV667"/>
          <cell r="CW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cell r="CP668"/>
          <cell r="CQ668"/>
          <cell r="CR668"/>
          <cell r="CS668"/>
          <cell r="CT668"/>
          <cell r="CU668"/>
          <cell r="CV668"/>
          <cell r="CW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cell r="CP669"/>
          <cell r="CQ669"/>
          <cell r="CR669"/>
          <cell r="CS669"/>
          <cell r="CT669"/>
          <cell r="CU669"/>
          <cell r="CV669"/>
          <cell r="CW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cell r="CL670"/>
          <cell r="CM670"/>
          <cell r="CN670"/>
          <cell r="CO670"/>
          <cell r="CP670"/>
          <cell r="CQ670"/>
          <cell r="CR670"/>
          <cell r="CS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cell r="CL671"/>
          <cell r="CM671"/>
          <cell r="CN671"/>
          <cell r="CO671"/>
          <cell r="CP671"/>
          <cell r="CQ671"/>
          <cell r="CR671"/>
          <cell r="CS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v>18</v>
          </cell>
          <cell r="BO672">
            <v>4</v>
          </cell>
          <cell r="BP672">
            <v>2568</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cell r="CL672"/>
          <cell r="CM672"/>
          <cell r="CN672"/>
          <cell r="CO672"/>
          <cell r="CP672"/>
          <cell r="CQ672"/>
          <cell r="CR672"/>
          <cell r="CS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cell r="CL673"/>
          <cell r="CM673"/>
          <cell r="CN673"/>
          <cell r="CO673"/>
          <cell r="CP673"/>
          <cell r="CQ673"/>
          <cell r="CR673"/>
          <cell r="CS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v>30</v>
          </cell>
          <cell r="BO674">
            <v>5</v>
          </cell>
          <cell r="BP674">
            <v>2568</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cell r="CL674"/>
          <cell r="CM674"/>
          <cell r="CN674"/>
          <cell r="CO674"/>
          <cell r="CP674"/>
          <cell r="CQ674"/>
          <cell r="CR674"/>
          <cell r="CS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cell r="CL675"/>
          <cell r="CM675"/>
          <cell r="CN675"/>
          <cell r="CO675"/>
          <cell r="CP675"/>
          <cell r="CQ675"/>
          <cell r="CR675"/>
          <cell r="CS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cell r="CL676"/>
          <cell r="CM676"/>
          <cell r="CN676"/>
          <cell r="CO676"/>
          <cell r="CP676"/>
          <cell r="CQ676"/>
          <cell r="CR676"/>
          <cell r="CS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cell r="CL677"/>
          <cell r="CM677"/>
          <cell r="CN677"/>
          <cell r="CO677"/>
          <cell r="CP677"/>
          <cell r="CQ677"/>
          <cell r="CR677"/>
          <cell r="CS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cell r="CP678"/>
          <cell r="CQ678"/>
          <cell r="CR678"/>
          <cell r="CS678"/>
          <cell r="CT678"/>
          <cell r="CU678"/>
          <cell r="CV678"/>
          <cell r="CW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cell r="CP679"/>
          <cell r="CQ679"/>
          <cell r="CR679"/>
          <cell r="CS679"/>
          <cell r="CT679"/>
          <cell r="CU679"/>
          <cell r="CV679"/>
          <cell r="CW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cell r="CL680"/>
          <cell r="CM680"/>
          <cell r="CN680"/>
          <cell r="CO680"/>
          <cell r="CP680"/>
          <cell r="CQ680"/>
          <cell r="CR680"/>
          <cell r="CS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cell r="CP681"/>
          <cell r="CQ681"/>
          <cell r="CR681"/>
          <cell r="CS681"/>
          <cell r="CT681"/>
          <cell r="CU681"/>
          <cell r="CV681"/>
          <cell r="CW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v>2</v>
          </cell>
          <cell r="BO682">
            <v>10</v>
          </cell>
          <cell r="BP682">
            <v>2567</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cell r="CP682"/>
          <cell r="CQ682"/>
          <cell r="CR682"/>
          <cell r="CS682"/>
          <cell r="CT682"/>
          <cell r="CU682"/>
          <cell r="CV682"/>
          <cell r="CW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v>2</v>
          </cell>
          <cell r="BO683">
            <v>10</v>
          </cell>
          <cell r="BP683">
            <v>2567</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cell r="CP683"/>
          <cell r="CQ683"/>
          <cell r="CR683"/>
          <cell r="CS683"/>
          <cell r="CT683"/>
          <cell r="CU683"/>
          <cell r="CV683"/>
          <cell r="CW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cell r="CL684"/>
          <cell r="CM684"/>
          <cell r="CN684"/>
          <cell r="CO684"/>
          <cell r="CP684"/>
          <cell r="CQ684"/>
          <cell r="CR684"/>
          <cell r="CS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cell r="CL685"/>
          <cell r="CM685"/>
          <cell r="CN685"/>
          <cell r="CO685"/>
          <cell r="CP685"/>
          <cell r="CQ685"/>
          <cell r="CR685"/>
          <cell r="CS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cell r="CL686"/>
          <cell r="CM686"/>
          <cell r="CN686"/>
          <cell r="CO686"/>
          <cell r="CP686"/>
          <cell r="CQ686"/>
          <cell r="CR686"/>
          <cell r="CS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cell r="CL687"/>
          <cell r="CM687"/>
          <cell r="CN687"/>
          <cell r="CO687"/>
          <cell r="CP687"/>
          <cell r="CQ687"/>
          <cell r="CR687"/>
          <cell r="CS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cell r="CL688"/>
          <cell r="CM688"/>
          <cell r="CN688"/>
          <cell r="CO688"/>
          <cell r="CP688"/>
          <cell r="CQ688"/>
          <cell r="CR688"/>
          <cell r="CS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cell r="CP689"/>
          <cell r="CQ689"/>
          <cell r="CR689"/>
          <cell r="CS689"/>
          <cell r="CT689"/>
          <cell r="CU689"/>
          <cell r="CV689"/>
          <cell r="CW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cell r="CP690"/>
          <cell r="CQ690"/>
          <cell r="CR690"/>
          <cell r="CS690"/>
          <cell r="CT690"/>
          <cell r="CU690"/>
          <cell r="CV690"/>
          <cell r="CW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v>22</v>
          </cell>
          <cell r="BO691">
            <v>5</v>
          </cell>
          <cell r="BP691">
            <v>2568</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cell r="CL691"/>
          <cell r="CM691"/>
          <cell r="CN691"/>
          <cell r="CO691"/>
          <cell r="CP691"/>
          <cell r="CQ691"/>
          <cell r="CR691"/>
          <cell r="CS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v>22</v>
          </cell>
          <cell r="BO692">
            <v>4</v>
          </cell>
          <cell r="BP692">
            <v>2568</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cell r="CP692"/>
          <cell r="CQ692"/>
          <cell r="CR692"/>
          <cell r="CS692"/>
          <cell r="CT692"/>
          <cell r="CU692"/>
          <cell r="CV692"/>
          <cell r="CW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cell r="CL693"/>
          <cell r="CM693"/>
          <cell r="CN693"/>
          <cell r="CO693"/>
          <cell r="CP693"/>
          <cell r="CQ693"/>
          <cell r="CR693"/>
          <cell r="CS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cell r="CP694"/>
          <cell r="CQ694"/>
          <cell r="CR694"/>
          <cell r="CS694"/>
          <cell r="CT694"/>
          <cell r="CU694"/>
          <cell r="CV694"/>
          <cell r="CW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v>28</v>
          </cell>
          <cell r="BO695">
            <v>3</v>
          </cell>
          <cell r="BP695">
            <v>2568</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cell r="CP695"/>
          <cell r="CQ695"/>
          <cell r="CR695"/>
          <cell r="CS695"/>
          <cell r="CT695"/>
          <cell r="CU695"/>
          <cell r="CV695"/>
          <cell r="CW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v>28</v>
          </cell>
          <cell r="BO696">
            <v>3</v>
          </cell>
          <cell r="BP696">
            <v>2568</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D696"/>
          <cell r="CE696"/>
          <cell r="CF696"/>
          <cell r="CG696"/>
          <cell r="CH696"/>
          <cell r="CK696"/>
          <cell r="CT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D697"/>
          <cell r="CE697"/>
          <cell r="CF697"/>
          <cell r="CG697"/>
          <cell r="CH697"/>
          <cell r="CK697"/>
          <cell r="CT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D698"/>
          <cell r="CE698"/>
          <cell r="CF698"/>
          <cell r="CG698"/>
          <cell r="CH698"/>
          <cell r="CK698"/>
          <cell r="CT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D699"/>
          <cell r="CE699"/>
          <cell r="CF699"/>
          <cell r="CG699"/>
          <cell r="CH699"/>
          <cell r="CK699"/>
          <cell r="CT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D700"/>
          <cell r="CE700"/>
          <cell r="CF700"/>
          <cell r="CG700"/>
          <cell r="CH700"/>
          <cell r="CK700"/>
          <cell r="CT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D701"/>
          <cell r="CE701"/>
          <cell r="CF701"/>
          <cell r="CG701"/>
          <cell r="CH701"/>
          <cell r="CK701"/>
          <cell r="CT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T702"/>
          <cell r="CU702"/>
          <cell r="CV702"/>
          <cell r="CW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T703"/>
          <cell r="CU703"/>
          <cell r="CV703"/>
          <cell r="CW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v>30</v>
          </cell>
          <cell r="BO704">
            <v>5</v>
          </cell>
          <cell r="BP704">
            <v>2568</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cell r="CT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D705"/>
          <cell r="CE705"/>
          <cell r="CF705"/>
          <cell r="CG705"/>
          <cell r="CH705"/>
          <cell r="CK705"/>
          <cell r="CT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D706"/>
          <cell r="CE706"/>
          <cell r="CF706"/>
          <cell r="CG706"/>
          <cell r="CH706"/>
          <cell r="CK706"/>
          <cell r="CT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D707"/>
          <cell r="CE707"/>
          <cell r="CF707"/>
          <cell r="CG707"/>
          <cell r="CH707"/>
          <cell r="CK707"/>
          <cell r="CT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D708"/>
          <cell r="CE708"/>
          <cell r="CF708"/>
          <cell r="CG708"/>
          <cell r="CH708"/>
          <cell r="CK708"/>
          <cell r="CT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T709"/>
          <cell r="CU709"/>
          <cell r="CV709"/>
          <cell r="CW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v>28</v>
          </cell>
          <cell r="BO710">
            <v>3</v>
          </cell>
          <cell r="BP710">
            <v>2568</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T710"/>
          <cell r="CU710"/>
          <cell r="CV710"/>
          <cell r="CW710"/>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T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30/5/2566//คำสั่งสืบทรัพย์ครั้งที่ 2 (2/4/2568)//รายงานผลสืบ 3/7/2568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D712" t="str">
            <v>1.นายธรรมนูญ  เผยกลิ่น
2.นางสาวฐิติพร  ศรีทัย
3.นางฐิติรัตน์  ทองแดง</v>
          </cell>
          <cell r="CE712" t="str">
            <v>จำเลยที่ 1
คู่สมรสจำเลยที่ 1
จำเลยที่ 2</v>
          </cell>
          <cell r="CF712" t="str">
            <v>1-5099-01380-96-4
1-5099-02777-67-1
3-5307-00274-76-6</v>
          </cell>
          <cell r="CG712"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-พบว่ามีกรรมสิทธิ์ในที่ดิน โฉนดเลขที่ 73340 เลขที่ดิน 4381 หน้าสำรวจ 9488 ต.หางดง อ.หางดง จ.เชียงใหม่ (สินส่วนตัว)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54048 เลขที่ดิน 57 หน้าสำรวจ 3017 ต.ดอนแก้ว อ.สารภี จ.เชียงใหม่  
-พบว่ามีกรรมสิทธิ์ในที่ดิน โฉนดเลขที่ 55372 เลขที่ดิน 192 หน้าสำรวจ 3147 ต.ดอนแก้ว อ.สารภี จ.เชียงใหม่  </v>
          </cell>
          <cell r="CH712" t="str">
            <v>พบทรัพย์</v>
          </cell>
          <cell r="CJ712">
            <v>3</v>
          </cell>
          <cell r="CK712" t="str">
            <v xml:space="preserve">นุสบา </v>
          </cell>
          <cell r="CT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D713"/>
          <cell r="CE713"/>
          <cell r="CF713"/>
          <cell r="CG713"/>
          <cell r="CH713"/>
          <cell r="CK713"/>
          <cell r="CT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cell r="CA714"/>
          <cell r="CB714"/>
          <cell r="CC714"/>
          <cell r="CD714"/>
          <cell r="CE714"/>
          <cell r="CF714"/>
          <cell r="CG714"/>
          <cell r="CH714"/>
          <cell r="CK714"/>
          <cell r="CT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D715"/>
          <cell r="CE715"/>
          <cell r="CF715"/>
          <cell r="CG715"/>
          <cell r="CH715"/>
          <cell r="CK715"/>
          <cell r="CT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D716"/>
          <cell r="CE716"/>
          <cell r="CF716"/>
          <cell r="CG716"/>
          <cell r="CH716"/>
          <cell r="CK716"/>
          <cell r="CT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D717"/>
          <cell r="CE717"/>
          <cell r="CF717"/>
          <cell r="CG717"/>
          <cell r="CH717"/>
          <cell r="CK717"/>
          <cell r="CT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D718"/>
          <cell r="CE718"/>
          <cell r="CF718"/>
          <cell r="CG718"/>
          <cell r="CH718"/>
          <cell r="CK718"/>
          <cell r="CT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D719"/>
          <cell r="CE719"/>
          <cell r="CF719"/>
          <cell r="CG719"/>
          <cell r="CH719"/>
          <cell r="CK719"/>
          <cell r="CT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D720"/>
          <cell r="CE720"/>
          <cell r="CF720"/>
          <cell r="CG720"/>
          <cell r="CH720"/>
          <cell r="CK720"/>
          <cell r="CT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T721"/>
          <cell r="CU721"/>
          <cell r="CV721"/>
          <cell r="CW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2
3</v>
          </cell>
          <cell r="BO722" t="str">
            <v>7
4</v>
          </cell>
          <cell r="BP722" t="str">
            <v>2567
2568</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T722"/>
          <cell r="CU722"/>
          <cell r="CV722"/>
          <cell r="CW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v>2</v>
          </cell>
          <cell r="BO723">
            <v>7</v>
          </cell>
          <cell r="BP723">
            <v>2567</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T723">
            <v>243902</v>
          </cell>
          <cell r="CU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v>2</v>
          </cell>
          <cell r="BO724">
            <v>7</v>
          </cell>
          <cell r="BP724">
            <v>2567</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D724"/>
          <cell r="CE724"/>
          <cell r="CF724"/>
          <cell r="CG724"/>
          <cell r="CH724"/>
          <cell r="CK724"/>
          <cell r="CT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v>2</v>
          </cell>
          <cell r="BO725">
            <v>7</v>
          </cell>
          <cell r="BP725">
            <v>2567</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D725"/>
          <cell r="CE725"/>
          <cell r="CF725"/>
          <cell r="CG725"/>
          <cell r="CH725"/>
          <cell r="CK725"/>
          <cell r="CT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cell r="CP726"/>
          <cell r="CQ726"/>
          <cell r="CR726"/>
          <cell r="CS726"/>
          <cell r="CT726"/>
          <cell r="CU726"/>
          <cell r="CV726"/>
          <cell r="CW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cell r="CL727"/>
          <cell r="CM727"/>
          <cell r="CN727"/>
          <cell r="CO727"/>
          <cell r="CP727"/>
          <cell r="CQ727"/>
          <cell r="CR727"/>
          <cell r="CS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cell r="CP728"/>
          <cell r="CQ728"/>
          <cell r="CR728"/>
          <cell r="CS728"/>
          <cell r="CT728"/>
          <cell r="CU728"/>
          <cell r="CV728"/>
          <cell r="CW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 xml:space="preserve">คำสั่งดำเนินการ30/3/2566//รายงานสืบทรัพย์วันที่ 19/9/2566//คำสั่งสืบทรัพย์ครั้งที่ 2 (2/4/2568)//รายงานผลสืบ วันที่ 14/6/2568 </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D729" t="str">
            <v>1.นางสาวมินตรา  ทะสอน
2.นายสมชาย  จำมา
3.นายอาทิตย์  วังแก้ว</v>
          </cell>
          <cell r="CE729" t="str">
            <v>จำเลยที่ 1
จำเลยที่ 2
จำเลยที่ 3</v>
          </cell>
          <cell r="CF729" t="str">
            <v>1-5499-00355-34-6
1-5804-00109-65-8
1-5804-00152-27-8</v>
          </cell>
          <cell r="CG729" t="str">
            <v xml:space="preserve">-ไม่พบว่ามีกรรมสิทธิ์ในที่ดิน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-ไม่พบว่ามีกรรมสิทธิ์ในที่ดิน อ.โป้งน้ำร้อน จ.จันทบุรี
</v>
          </cell>
          <cell r="CH729" t="str">
            <v>พบทรัพย์</v>
          </cell>
          <cell r="CJ729">
            <v>3</v>
          </cell>
          <cell r="CK729" t="str">
            <v>นุสบา</v>
          </cell>
          <cell r="CT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19/9/2566//คำสั่งสืบทรัพย์ครั้งที่ 2 (2/4/2568)//รายงานผลสืบ วันที่ 14/6/2568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D730" t="str">
            <v>1.นางสาวกนกกาญจน์  บุตรดี
2.นายสัญญา  บุตรดี
3.นางสาวสุรีย์  เลิศพิพัฒน์วงศ์
5.นายนพดล  เขื่อนเพชร</v>
          </cell>
          <cell r="CE730" t="str">
            <v>จำเลยที่ 1
คู่สมรสจำเลยที่ 1
จำเลยที่ 2
จำเลยที่ 3</v>
          </cell>
          <cell r="CF730" t="str">
            <v>1-5601-00184-64-6
1-5804-00107-47-7
1-5711-00055-54-5
1-5701-00087-04-7</v>
          </cell>
          <cell r="CG730"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30419 ต.สันสลี อ.เวียงป่าเป้า จ.เชียงราย (ติดจำนอง ธกส.)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อ.เมืองฮ่องสอน จ.แม่ฮ่องสอน 
-ไม่พบว่ามีกรรมสิทธิ์ในที่ดิน อ.เมืองเชียงราย จ.เชียงราย</v>
          </cell>
          <cell r="CH730" t="str">
            <v>พบทรัพย์</v>
          </cell>
          <cell r="CJ730">
            <v>4</v>
          </cell>
          <cell r="CK730" t="str">
            <v>นุสบา</v>
          </cell>
          <cell r="CT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D731"/>
          <cell r="CE731"/>
          <cell r="CF731"/>
          <cell r="CG731"/>
          <cell r="CH731"/>
          <cell r="CK731"/>
          <cell r="CT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D732"/>
          <cell r="CE732"/>
          <cell r="CF732"/>
          <cell r="CG732"/>
          <cell r="CH732"/>
          <cell r="CK732"/>
          <cell r="CT732"/>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มีคำสั่งสืบทรัพย์วันที่ 4/4/2568//รายงานผลสืบ วันที่ 13/6/2568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t="str">
            <v>1.นายจักรกฤษณ์  จันทร์ดอนตอง</v>
          </cell>
          <cell r="BW733" t="str">
            <v>จำเลย</v>
          </cell>
          <cell r="BX733" t="str">
            <v>1-5101-00183-63-1</v>
          </cell>
          <cell r="BY733" t="str">
            <v xml:space="preserve">-ไม่พบว่ามีกรรมสิทธิ์ในที่ดิน อ.เมืองเชียงใหม่ จ.เชียงใหม่ 
-ไม่พบว่ามีกรรมสิทธิ์ในที่ดิน อ.ป่าซาง จ.ลำพูน
</v>
          </cell>
          <cell r="BZ733" t="str">
            <v>ไม่พบทรัพย์</v>
          </cell>
          <cell r="CA733"/>
          <cell r="CB733">
            <v>1</v>
          </cell>
          <cell r="CC733" t="str">
            <v>นุสบา</v>
          </cell>
          <cell r="CD733"/>
          <cell r="CE733"/>
          <cell r="CF733"/>
          <cell r="CG733"/>
          <cell r="CH733"/>
          <cell r="CI733"/>
          <cell r="CJ733"/>
          <cell r="CK733"/>
          <cell r="CL733"/>
          <cell r="CM733"/>
          <cell r="CN733"/>
          <cell r="CO733"/>
          <cell r="CP733"/>
          <cell r="CQ733"/>
          <cell r="CR733"/>
          <cell r="CS733"/>
          <cell r="CT733"/>
          <cell r="CU733"/>
          <cell r="CV733"/>
          <cell r="CW733"/>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X734"/>
          <cell r="Y734"/>
          <cell r="Z734"/>
          <cell r="AA734">
            <v>28</v>
          </cell>
          <cell r="AB734">
            <v>11</v>
          </cell>
          <cell r="AC734">
            <v>2565</v>
          </cell>
          <cell r="AD734"/>
          <cell r="AE734"/>
          <cell r="AF734"/>
          <cell r="AG734"/>
          <cell r="AH734"/>
          <cell r="AI734"/>
          <cell r="AJ734"/>
          <cell r="AK734"/>
          <cell r="AL734"/>
          <cell r="AM734"/>
          <cell r="AN734"/>
          <cell r="AO734"/>
          <cell r="AP734"/>
          <cell r="AQ734"/>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A734"/>
          <cell r="CB734">
            <v>4</v>
          </cell>
          <cell r="CC734"/>
          <cell r="CD734"/>
          <cell r="CE734"/>
          <cell r="CF734"/>
          <cell r="CG734"/>
          <cell r="CH734"/>
          <cell r="CK734"/>
          <cell r="CT734"/>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AA735"/>
          <cell r="AB735"/>
          <cell r="AC735"/>
          <cell r="AD735"/>
          <cell r="AE735"/>
          <cell r="AF735"/>
          <cell r="AG735"/>
          <cell r="AH735"/>
          <cell r="AI735"/>
          <cell r="AJ735"/>
          <cell r="AK735"/>
          <cell r="AL735"/>
          <cell r="AM735"/>
          <cell r="AN735"/>
          <cell r="AO735"/>
          <cell r="AP735"/>
          <cell r="AQ735"/>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cell r="CA735"/>
          <cell r="CB735"/>
          <cell r="CC735"/>
          <cell r="CD735"/>
          <cell r="CE735"/>
          <cell r="CF735"/>
          <cell r="CG735"/>
          <cell r="CH735"/>
          <cell r="CK735"/>
          <cell r="CT735"/>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6"/>
          <cell r="CA736"/>
          <cell r="CB736"/>
          <cell r="CC736"/>
          <cell r="CD736"/>
          <cell r="CE736"/>
          <cell r="CF736"/>
          <cell r="CG736"/>
          <cell r="CH736"/>
          <cell r="CK736"/>
          <cell r="CT736"/>
        </row>
        <row r="737">
          <cell r="B737">
            <v>2199</v>
          </cell>
          <cell r="C737">
            <v>732</v>
          </cell>
          <cell r="D737">
            <v>20</v>
          </cell>
          <cell r="E737">
            <v>4</v>
          </cell>
          <cell r="F737">
            <v>2566</v>
          </cell>
          <cell r="G737">
            <v>800124754113</v>
          </cell>
          <cell r="H737"/>
          <cell r="I737" t="str">
            <v>ห้างหุ้นส่วนจำกัด ไข่เค็มราเชนทร์</v>
          </cell>
          <cell r="J737"/>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Q737"/>
          <cell r="R737"/>
          <cell r="S737" t="str">
            <v>แขวงเชียงใหม่</v>
          </cell>
          <cell r="T737" t="str">
            <v>มE337</v>
          </cell>
          <cell r="U737">
            <v>2565</v>
          </cell>
          <cell r="V737" t="str">
            <v>มE45</v>
          </cell>
          <cell r="W737">
            <v>2566</v>
          </cell>
          <cell r="X737">
            <v>7</v>
          </cell>
          <cell r="Y737">
            <v>2</v>
          </cell>
          <cell r="Z737">
            <v>2566</v>
          </cell>
          <cell r="AA737"/>
          <cell r="AB737"/>
          <cell r="AC737"/>
          <cell r="AD737"/>
          <cell r="AE737"/>
          <cell r="AF737"/>
          <cell r="AG737"/>
          <cell r="AH737"/>
          <cell r="AI737"/>
          <cell r="AJ737"/>
          <cell r="AK737"/>
          <cell r="AL737"/>
          <cell r="AM737"/>
          <cell r="AN737"/>
          <cell r="AO737"/>
          <cell r="AP737"/>
          <cell r="AQ737"/>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cell r="CC737"/>
          <cell r="CD737"/>
          <cell r="CE737"/>
          <cell r="CF737"/>
          <cell r="CG737"/>
          <cell r="CH737"/>
          <cell r="CK737"/>
          <cell r="CT737"/>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AA738"/>
          <cell r="AB738"/>
          <cell r="AC738"/>
          <cell r="AD738"/>
          <cell r="AE738"/>
          <cell r="AF738"/>
          <cell r="AG738"/>
          <cell r="AH738"/>
          <cell r="AI738"/>
          <cell r="AJ738"/>
          <cell r="AK738"/>
          <cell r="AL738"/>
          <cell r="AM738"/>
          <cell r="AN738"/>
          <cell r="AO738"/>
          <cell r="AP738"/>
          <cell r="AQ738"/>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A738"/>
          <cell r="CB738">
            <v>5</v>
          </cell>
          <cell r="CC738"/>
          <cell r="CD738"/>
          <cell r="CE738"/>
          <cell r="CF738"/>
          <cell r="CG738"/>
          <cell r="CH738"/>
          <cell r="CK738"/>
          <cell r="CT738"/>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AA739"/>
          <cell r="AB739"/>
          <cell r="AC739"/>
          <cell r="AD739"/>
          <cell r="AE739"/>
          <cell r="AF739"/>
          <cell r="AG739"/>
          <cell r="AH739"/>
          <cell r="AI739"/>
          <cell r="AJ739"/>
          <cell r="AK739"/>
          <cell r="AL739"/>
          <cell r="AM739"/>
          <cell r="AN739"/>
          <cell r="AO739"/>
          <cell r="AP739"/>
          <cell r="AQ739"/>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A739"/>
          <cell r="CB739">
            <v>3</v>
          </cell>
          <cell r="CC739"/>
          <cell r="CD739"/>
          <cell r="CE739"/>
          <cell r="CF739"/>
          <cell r="CG739"/>
          <cell r="CH739"/>
          <cell r="CK739"/>
          <cell r="CT739"/>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AA740"/>
          <cell r="AB740"/>
          <cell r="AC740"/>
          <cell r="AD740"/>
          <cell r="AE740"/>
          <cell r="AF740"/>
          <cell r="AG740"/>
          <cell r="AH740"/>
          <cell r="AI740"/>
          <cell r="AJ740"/>
          <cell r="AK740"/>
          <cell r="AL740"/>
          <cell r="AM740"/>
          <cell r="AN740"/>
          <cell r="AO740"/>
          <cell r="AP740"/>
          <cell r="AQ740"/>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A740"/>
          <cell r="CB740">
            <v>4</v>
          </cell>
          <cell r="CC740"/>
          <cell r="CD740"/>
          <cell r="CE740"/>
          <cell r="CF740"/>
          <cell r="CG740"/>
          <cell r="CH740"/>
          <cell r="CK740"/>
          <cell r="CT740"/>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Q741"/>
          <cell r="R741"/>
          <cell r="S741" t="str">
            <v>จังหวัดแพร่</v>
          </cell>
          <cell r="T741" t="str">
            <v>ผบ.4790</v>
          </cell>
          <cell r="U741">
            <v>2561</v>
          </cell>
          <cell r="V741" t="str">
            <v>ผบ.6530</v>
          </cell>
          <cell r="W741">
            <v>2561</v>
          </cell>
          <cell r="X741">
            <v>20</v>
          </cell>
          <cell r="Y741">
            <v>11</v>
          </cell>
          <cell r="Z741">
            <v>2561</v>
          </cell>
          <cell r="AA741"/>
          <cell r="AB741"/>
          <cell r="AC741"/>
          <cell r="AD741"/>
          <cell r="AE741"/>
          <cell r="AF741"/>
          <cell r="AG741"/>
          <cell r="AH741"/>
          <cell r="AI741"/>
          <cell r="AJ741"/>
          <cell r="AK741"/>
          <cell r="AL741"/>
          <cell r="AM741"/>
          <cell r="AN741"/>
          <cell r="AO741"/>
          <cell r="AP741"/>
          <cell r="AQ741"/>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A741"/>
          <cell r="CB741">
            <v>3</v>
          </cell>
          <cell r="CC741"/>
          <cell r="CD741"/>
          <cell r="CE741"/>
          <cell r="CF741"/>
          <cell r="CG741"/>
          <cell r="CH741"/>
          <cell r="CK741"/>
          <cell r="CT741"/>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Q742"/>
          <cell r="R742"/>
          <cell r="S742" t="str">
            <v>แขวงเชียงใหม่</v>
          </cell>
          <cell r="T742" t="str">
            <v>ผบ.10739</v>
          </cell>
          <cell r="U742">
            <v>2559</v>
          </cell>
          <cell r="V742" t="str">
            <v>ผบ.11127</v>
          </cell>
          <cell r="W742">
            <v>2559</v>
          </cell>
          <cell r="X742"/>
          <cell r="Y742"/>
          <cell r="Z742"/>
          <cell r="AA742">
            <v>27</v>
          </cell>
          <cell r="AB742">
            <v>9</v>
          </cell>
          <cell r="AC742">
            <v>2559</v>
          </cell>
          <cell r="AD742"/>
          <cell r="AE742"/>
          <cell r="AF742"/>
          <cell r="AG742"/>
          <cell r="AH742"/>
          <cell r="AI742"/>
          <cell r="AJ742"/>
          <cell r="AK742"/>
          <cell r="AL742"/>
          <cell r="AM742"/>
          <cell r="AN742"/>
          <cell r="AO742"/>
          <cell r="AP742"/>
          <cell r="AQ742"/>
          <cell r="BB742" t="str">
            <v>มีคำสั่งสืบทรัพย์เมื่อวันที่ 1-6-2566//รายงานผลสืบทรัพย์เมื่อวันที่ 22-8-2566//คำสั่งสืบทรัพย์ครั้งที่ 2 (2/4/2568)//รายงานผลสืบ วันที่ 13/6/2568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A742"/>
          <cell r="CB742">
            <v>5</v>
          </cell>
          <cell r="CC742"/>
          <cell r="CD742" t="str">
            <v>1.นายพรชัย  คำแดง
2.นายบัณฑิต  โพธิบัณฑิต
3.นางทิวาภรณ์  พงษ์สาร
4.นายการ  อินถา
5.นางสาวอ้อย  สุต๋า</v>
          </cell>
          <cell r="CE742" t="str">
            <v>จำเลยที่ 1
จำเลยที่ 2
คู่สมรสจำเลยที่ 2
จำเลยที่ 3
คู่สมรสจำเลยที่ 3</v>
          </cell>
          <cell r="CF742" t="str">
            <v>3-5002-00393-17-1
3-5013-00621-70-2
3-5406-00403-01-7
3-5002-00396-72-2
3-5002-00258-63-0</v>
          </cell>
          <cell r="CG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CH742" t="str">
            <v>ไม่พบทรัพย์</v>
          </cell>
          <cell r="CJ742">
            <v>5</v>
          </cell>
          <cell r="CK742" t="str">
            <v>นุสบา</v>
          </cell>
          <cell r="CT742"/>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AA743"/>
          <cell r="AB743"/>
          <cell r="AC743"/>
          <cell r="AD743"/>
          <cell r="AE743"/>
          <cell r="AF743"/>
          <cell r="AG743"/>
          <cell r="AH743"/>
          <cell r="AI743"/>
          <cell r="AJ743"/>
          <cell r="AK743"/>
          <cell r="AL743"/>
          <cell r="AM743"/>
          <cell r="AN743"/>
          <cell r="AO743"/>
          <cell r="AP743"/>
          <cell r="AQ743"/>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cell r="CA743"/>
          <cell r="CB743"/>
          <cell r="CC743"/>
          <cell r="CD743"/>
          <cell r="CE743"/>
          <cell r="CF743"/>
          <cell r="CG743"/>
          <cell r="CH743"/>
          <cell r="CK743"/>
          <cell r="CL743"/>
          <cell r="CM743"/>
          <cell r="CN743"/>
          <cell r="CO743"/>
          <cell r="CP743"/>
          <cell r="CQ743"/>
          <cell r="CR743"/>
          <cell r="CS743"/>
          <cell r="CT743"/>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A744"/>
          <cell r="CB744">
            <v>2</v>
          </cell>
          <cell r="CC744"/>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cell r="CL744"/>
          <cell r="CM744"/>
          <cell r="CN744"/>
          <cell r="CO744"/>
          <cell r="CP744"/>
          <cell r="CQ744"/>
          <cell r="CR744"/>
          <cell r="CS744"/>
          <cell r="CT744"/>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AA745"/>
          <cell r="AB745"/>
          <cell r="AC745"/>
          <cell r="AD745"/>
          <cell r="AE745"/>
          <cell r="AF745"/>
          <cell r="AG745"/>
          <cell r="AH745"/>
          <cell r="AI745"/>
          <cell r="AJ745"/>
          <cell r="AK745"/>
          <cell r="AL745"/>
          <cell r="AM745"/>
          <cell r="AN745"/>
          <cell r="AO745"/>
          <cell r="AP745"/>
          <cell r="AQ745"/>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A745"/>
          <cell r="CB745">
            <v>4</v>
          </cell>
          <cell r="CC745"/>
          <cell r="CD745"/>
          <cell r="CE745"/>
          <cell r="CF745"/>
          <cell r="CG745"/>
          <cell r="CH745"/>
          <cell r="CK745"/>
          <cell r="CL745"/>
          <cell r="CM745"/>
          <cell r="CN745"/>
          <cell r="CO745"/>
          <cell r="CP745"/>
          <cell r="CQ745"/>
          <cell r="CR745"/>
          <cell r="CS745"/>
          <cell r="CT745"/>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AA746"/>
          <cell r="AB746"/>
          <cell r="AC746"/>
          <cell r="AD746"/>
          <cell r="AE746"/>
          <cell r="AF746"/>
          <cell r="AG746"/>
          <cell r="AH746"/>
          <cell r="AI746"/>
          <cell r="AJ746"/>
          <cell r="AK746"/>
          <cell r="AL746"/>
          <cell r="AM746"/>
          <cell r="AN746"/>
          <cell r="AO746"/>
          <cell r="AP746"/>
          <cell r="AQ746"/>
          <cell r="BB746" t="str">
            <v>รายงานผลสืบวันที่ 6/9/2566//คำสั่งสืบทรัพย์ครั้งที่ 2 (2/4/2568)//รายงานผลสืบ วันที่ 14/6/2568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A746"/>
          <cell r="CB746">
            <v>5</v>
          </cell>
          <cell r="CC746"/>
          <cell r="CD746" t="str">
            <v>1.นายธนวัฒน์  เลรามัญ
2.นายชยุตพงศ์  ไข่ทอง
3.นางสาวพัชรินทร์  พุทธมณี
4.นางสาวณัฐปภัสร์  วิชัยหรือไชยชนะศัตรู
5.นายนัธทวัฒน์  วิชัย</v>
          </cell>
          <cell r="CE746" t="str">
            <v>จำเลยที่ 1
จำเลยที่ 2
คู่สมรสจำเลยที่ 2
จำเลยที่ 3
คู่สมรสจำเลยที่ 3</v>
          </cell>
          <cell r="CF746" t="str">
            <v>1-5099-00928-88-5
1-5009-00130-80-0
3-5801-00037-92-5
1-5599-00084-21-1
1-5606-00013-67-1</v>
          </cell>
          <cell r="CG746"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8817 ต.แม่สูน อ.ฝาง จ.เชียงใหม่ (ปลอดจำนอง)
-พบว่ามีกรรมสิทธิ์ในที่ดิน โฉนดเลขที่ 8818  ต.แม่สูน อ.ฝาง จ.เชียงใหม่ (ปลอดจำนอง)
-ไม่พบว่ามีกรรมสิทธิ์ในที่ดิน อ.ฝาง จ.เชียงใหม่ 
-ไม่พบว่ามีกรรมสิทธิ์ในที่ดิน อ.แม่อาย จ.เชียงใหม่ 
-ไม่พบว่ามีกรรมสิทธิ์ในที่ดิน อ.เมืองเชียงใหม่ จ.เชียงใหม่ 
-พบว่ามีกรรมสิทธิ์ในที่ดิน โฉนดเลขที่ 56221 ต.สะเนียน อ.เมืองน่าน จ.น่าน (ห้ามโอนภายใน 10 ปี)
-ไม่พบว่ามีกรรมสิทธิ์ในที่ดิน อ.เมืองน่าน จ.น่าน
-พบว่ามีกรรมสิทธิ์ในที่ดิน โฉนดเลขที่ 36541 ต.งิม อ.ปง จ.พะเยา (สินส่วนตัว)
-พบว่ามีกรรมสิทธิ์ในที่ดิน โฉนดเลขที่ 6539 ต.งิม อ.ปง จ.พะเยา (สินส่วนตัว)
-พบว่ามีกรรมสิทธิ์ในที่ดิน โฉนดเลขที่ 7588 ต.งิม อ.ปง จ.พะเยา (สินส่วนตัว)</v>
          </cell>
          <cell r="CH746" t="str">
            <v>พบทรัพย์</v>
          </cell>
          <cell r="CJ746">
            <v>5</v>
          </cell>
          <cell r="CK746" t="str">
            <v>นุสบา</v>
          </cell>
          <cell r="CL746"/>
          <cell r="CM746"/>
          <cell r="CN746"/>
          <cell r="CO746"/>
          <cell r="CP746"/>
          <cell r="CQ746"/>
          <cell r="CR746"/>
          <cell r="CS746"/>
          <cell r="CT746"/>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AA747"/>
          <cell r="AB747"/>
          <cell r="AC747"/>
          <cell r="AD747"/>
          <cell r="AE747"/>
          <cell r="AF747"/>
          <cell r="AG747"/>
          <cell r="AH747"/>
          <cell r="AI747"/>
          <cell r="AJ747"/>
          <cell r="AK747"/>
          <cell r="AL747"/>
          <cell r="AM747"/>
          <cell r="AN747"/>
          <cell r="AO747"/>
          <cell r="AP747"/>
          <cell r="AQ747"/>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A747"/>
          <cell r="CB747">
            <v>3</v>
          </cell>
          <cell r="CC747"/>
          <cell r="CD747"/>
          <cell r="CE747"/>
          <cell r="CF747"/>
          <cell r="CG747"/>
          <cell r="CH747"/>
          <cell r="CK747"/>
          <cell r="CT747"/>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AA748"/>
          <cell r="AB748"/>
          <cell r="AC748"/>
          <cell r="AD748"/>
          <cell r="AE748"/>
          <cell r="AF748"/>
          <cell r="AG748"/>
          <cell r="AH748"/>
          <cell r="AI748"/>
          <cell r="AJ748"/>
          <cell r="AK748"/>
          <cell r="AL748"/>
          <cell r="AM748"/>
          <cell r="AN748"/>
          <cell r="AO748"/>
          <cell r="AP748"/>
          <cell r="AQ748"/>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A748"/>
          <cell r="CB748">
            <v>3</v>
          </cell>
          <cell r="CC748"/>
          <cell r="CD748"/>
          <cell r="CE748"/>
          <cell r="CF748"/>
          <cell r="CG748"/>
          <cell r="CH748"/>
          <cell r="CK748"/>
          <cell r="CT748"/>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A749"/>
          <cell r="CB749">
            <v>3</v>
          </cell>
          <cell r="CC749"/>
          <cell r="CD749"/>
          <cell r="CE749"/>
          <cell r="CF749"/>
          <cell r="CG749"/>
          <cell r="CH749"/>
          <cell r="CK749"/>
          <cell r="CT749"/>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 สืบทรัพย์ครั้งที่ 2 (คำสั่ง 10/04/2568) // รายงานผลสืบทรัพย์ 3/7/2568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A750"/>
          <cell r="CB750">
            <v>3</v>
          </cell>
          <cell r="CC750"/>
          <cell r="CD750" t="str">
            <v>1.นางสาวทวินันท์  สุคันธเสาวภาคย์
2.นางสาวสุดาพร  จันทร์ฤทธิ์
3.นางสาวนิจจารีย์  ขันทะยศ</v>
          </cell>
          <cell r="CE750" t="str">
            <v>จำเลยที่ 1
จำเลยที่ 2
จำเลยที่ 3</v>
          </cell>
          <cell r="CF750" t="str">
            <v>1-5802-00047-91-8
1-5399-00511-69-1
1-5599-00264-80-4</v>
          </cell>
          <cell r="CG75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CH750" t="str">
            <v>ไม่พบ</v>
          </cell>
          <cell r="CK750" t="str">
            <v>ปฏิยุทธ์</v>
          </cell>
          <cell r="CT750"/>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AA751"/>
          <cell r="AB751"/>
          <cell r="AC751"/>
          <cell r="AD751"/>
          <cell r="AE751"/>
          <cell r="AF751"/>
          <cell r="AG751"/>
          <cell r="AH751"/>
          <cell r="AI751"/>
          <cell r="AJ751"/>
          <cell r="AK751"/>
          <cell r="AL751"/>
          <cell r="AM751"/>
          <cell r="AN751"/>
          <cell r="AO751"/>
          <cell r="AP751"/>
          <cell r="AQ751"/>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1"/>
          <cell r="CA751"/>
          <cell r="CB751"/>
          <cell r="CC751"/>
          <cell r="CD751"/>
          <cell r="CE751"/>
          <cell r="CF751"/>
          <cell r="CG751"/>
          <cell r="CH751"/>
          <cell r="CK751"/>
          <cell r="CT751"/>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AA752"/>
          <cell r="AB752"/>
          <cell r="AC752"/>
          <cell r="AD752"/>
          <cell r="AE752"/>
          <cell r="AF752"/>
          <cell r="AG752"/>
          <cell r="AH752"/>
          <cell r="AI752"/>
          <cell r="AJ752"/>
          <cell r="AK752"/>
          <cell r="AL752"/>
          <cell r="AM752"/>
          <cell r="AN752"/>
          <cell r="AO752"/>
          <cell r="AP752"/>
          <cell r="AQ752"/>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v>28</v>
          </cell>
          <cell r="BO752">
            <v>10</v>
          </cell>
          <cell r="BP752">
            <v>2567</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A752"/>
          <cell r="CB752">
            <v>4</v>
          </cell>
          <cell r="CC752"/>
          <cell r="CD752"/>
          <cell r="CE752"/>
          <cell r="CF752"/>
          <cell r="CG752"/>
          <cell r="CH752"/>
          <cell r="CK752"/>
          <cell r="CT752"/>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AA753"/>
          <cell r="AB753"/>
          <cell r="AC753"/>
          <cell r="AD753"/>
          <cell r="AE753"/>
          <cell r="AF753"/>
          <cell r="AG753"/>
          <cell r="AH753"/>
          <cell r="AI753"/>
          <cell r="AJ753"/>
          <cell r="AK753"/>
          <cell r="AL753"/>
          <cell r="AM753"/>
          <cell r="AN753"/>
          <cell r="AO753"/>
          <cell r="AP753"/>
          <cell r="AQ753"/>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A753"/>
          <cell r="CB753">
            <v>4</v>
          </cell>
          <cell r="CC753"/>
          <cell r="CD753"/>
          <cell r="CE753"/>
          <cell r="CF753"/>
          <cell r="CG753"/>
          <cell r="CH753"/>
          <cell r="CK753"/>
          <cell r="CT753"/>
        </row>
        <row r="754">
          <cell r="B754">
            <v>2216</v>
          </cell>
          <cell r="C754">
            <v>749</v>
          </cell>
          <cell r="D754">
            <v>8</v>
          </cell>
          <cell r="E754">
            <v>5</v>
          </cell>
          <cell r="F754">
            <v>2566</v>
          </cell>
          <cell r="G754" t="str">
            <v>800075596778
800042491038</v>
          </cell>
          <cell r="H754" t="str">
            <v>กองทุนหมู่บ้านสันป่าค่า หมู่ที่ 8</v>
          </cell>
          <cell r="I754"/>
          <cell r="J754"/>
          <cell r="K754"/>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R754"/>
          <cell r="S754" t="str">
            <v>จังหวัดเชียงใหม่</v>
          </cell>
          <cell r="T754" t="str">
            <v>ผบ.1250</v>
          </cell>
          <cell r="U754">
            <v>2563</v>
          </cell>
          <cell r="V754" t="str">
            <v>ผบ.2211</v>
          </cell>
          <cell r="W754">
            <v>2563</v>
          </cell>
          <cell r="X754"/>
          <cell r="Y754"/>
          <cell r="Z754"/>
          <cell r="AA754">
            <v>8</v>
          </cell>
          <cell r="AB754">
            <v>9</v>
          </cell>
          <cell r="AC754">
            <v>2563</v>
          </cell>
          <cell r="AD754"/>
          <cell r="AE754"/>
          <cell r="AF754"/>
          <cell r="AG754"/>
          <cell r="AH754"/>
          <cell r="AI754"/>
          <cell r="AJ754"/>
          <cell r="AK754"/>
          <cell r="AL754"/>
          <cell r="AM754"/>
          <cell r="AN754"/>
          <cell r="AO754"/>
          <cell r="AP754"/>
          <cell r="AQ754"/>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A754"/>
          <cell r="CB754"/>
          <cell r="CC754"/>
          <cell r="CD754" t="str">
            <v xml:space="preserve">กองทุนหมู่บ้านสันป่าค่า หมู่ที่ 8 </v>
          </cell>
          <cell r="CE754"/>
          <cell r="CF754"/>
          <cell r="CG754"/>
          <cell r="CH754"/>
          <cell r="CK754"/>
          <cell r="CT754"/>
        </row>
        <row r="755">
          <cell r="B755">
            <v>2224</v>
          </cell>
          <cell r="C755">
            <v>750</v>
          </cell>
          <cell r="D755">
            <v>19</v>
          </cell>
          <cell r="E755">
            <v>6</v>
          </cell>
          <cell r="F755">
            <v>2566</v>
          </cell>
          <cell r="G755"/>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cell r="CK755"/>
          <cell r="CL755"/>
          <cell r="CM755"/>
          <cell r="CN755"/>
          <cell r="CO755"/>
          <cell r="CP755"/>
          <cell r="CQ755"/>
          <cell r="CR755"/>
          <cell r="CS755"/>
          <cell r="CT755"/>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R756"/>
          <cell r="S756" t="str">
            <v>แขวงลำปาง</v>
          </cell>
          <cell r="T756" t="str">
            <v>ผบE709</v>
          </cell>
          <cell r="U756">
            <v>2566</v>
          </cell>
          <cell r="V756" t="str">
            <v>ผบE1493</v>
          </cell>
          <cell r="W756">
            <v>2566</v>
          </cell>
          <cell r="X756">
            <v>4</v>
          </cell>
          <cell r="Y756">
            <v>4</v>
          </cell>
          <cell r="Z756">
            <v>2566</v>
          </cell>
          <cell r="AB756"/>
          <cell r="AC756"/>
          <cell r="AD756"/>
          <cell r="AL756"/>
          <cell r="AM756"/>
          <cell r="AN756"/>
          <cell r="AO756"/>
          <cell r="AP756"/>
          <cell r="AQ756"/>
          <cell r="AR756"/>
          <cell r="AS756"/>
          <cell r="AT756"/>
          <cell r="AU756"/>
          <cell r="AV756"/>
          <cell r="AW756"/>
          <cell r="AX756"/>
          <cell r="AY756"/>
          <cell r="AZ756"/>
          <cell r="BA756"/>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A756"/>
          <cell r="CB756">
            <v>3</v>
          </cell>
          <cell r="CC756"/>
          <cell r="CD756" t="str">
            <v>นายจิรพงค์ เรือนกูล</v>
          </cell>
          <cell r="CE756">
            <v>243307</v>
          </cell>
          <cell r="CF756"/>
          <cell r="CG756"/>
          <cell r="CK756"/>
          <cell r="CL756"/>
          <cell r="CM756"/>
          <cell r="CN756"/>
          <cell r="CO756"/>
          <cell r="CP756"/>
          <cell r="CQ756"/>
          <cell r="CR756"/>
          <cell r="CS756"/>
          <cell r="CT756"/>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AE757"/>
          <cell r="AI757"/>
          <cell r="AJ757"/>
          <cell r="AK757"/>
          <cell r="AL757"/>
          <cell r="AM757"/>
          <cell r="AN757"/>
          <cell r="AO757"/>
          <cell r="AP757"/>
          <cell r="AQ757"/>
          <cell r="AR757"/>
          <cell r="AS757"/>
          <cell r="AT757"/>
          <cell r="AU757"/>
          <cell r="AV757"/>
          <cell r="AW757"/>
          <cell r="AX757"/>
          <cell r="AY757"/>
          <cell r="AZ757"/>
          <cell r="BA757"/>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A757"/>
          <cell r="CB757">
            <v>2</v>
          </cell>
          <cell r="CC757"/>
          <cell r="CD757" t="str">
            <v>นางสาวสุจิน  จันทร์ปาง</v>
          </cell>
          <cell r="CE757">
            <v>243312</v>
          </cell>
          <cell r="CF757"/>
          <cell r="CG757"/>
          <cell r="CK757"/>
          <cell r="CT757"/>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Z758"/>
          <cell r="AA758">
            <v>4</v>
          </cell>
          <cell r="AB758">
            <v>10</v>
          </cell>
          <cell r="AC758">
            <v>2565</v>
          </cell>
          <cell r="AD758"/>
          <cell r="AE758"/>
          <cell r="AF758"/>
          <cell r="AG758"/>
          <cell r="AO758"/>
          <cell r="AP758"/>
          <cell r="AQ758"/>
          <cell r="AR758"/>
          <cell r="AS758"/>
          <cell r="AT758"/>
          <cell r="AU758"/>
          <cell r="AV758"/>
          <cell r="AW758"/>
          <cell r="AX758"/>
          <cell r="AY758"/>
          <cell r="AZ758"/>
          <cell r="BA758"/>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A758"/>
          <cell r="CB758">
            <v>4</v>
          </cell>
          <cell r="CC758"/>
          <cell r="CD758" t="str">
            <v>นายเทพโยธิน พันธง</v>
          </cell>
          <cell r="CE758">
            <v>243064</v>
          </cell>
          <cell r="CF758">
            <v>243258</v>
          </cell>
          <cell r="CK758"/>
          <cell r="CL758"/>
          <cell r="CM758"/>
          <cell r="CN758"/>
          <cell r="CO758"/>
          <cell r="CP758"/>
          <cell r="CQ758"/>
          <cell r="CR758"/>
          <cell r="CS758"/>
          <cell r="CT758"/>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R759"/>
          <cell r="S759" t="str">
            <v>แขวงเชียงใหม่</v>
          </cell>
          <cell r="T759" t="str">
            <v>ผบ13005</v>
          </cell>
          <cell r="U759">
            <v>2559</v>
          </cell>
          <cell r="V759" t="str">
            <v>ผบ1812</v>
          </cell>
          <cell r="W759">
            <v>2560</v>
          </cell>
          <cell r="X759"/>
          <cell r="Y759"/>
          <cell r="Z759"/>
          <cell r="AA759">
            <v>18</v>
          </cell>
          <cell r="AB759">
            <v>4</v>
          </cell>
          <cell r="AC759">
            <v>2560</v>
          </cell>
          <cell r="AD759"/>
          <cell r="AE759"/>
          <cell r="AF759"/>
          <cell r="AG759"/>
          <cell r="AH759"/>
          <cell r="AI759"/>
          <cell r="AJ759"/>
          <cell r="AK759"/>
          <cell r="AL759"/>
          <cell r="AM759"/>
          <cell r="AN759"/>
          <cell r="AO759"/>
          <cell r="AP759"/>
          <cell r="AQ759"/>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cell r="CA759"/>
          <cell r="CD759"/>
          <cell r="CE759"/>
          <cell r="CF759"/>
          <cell r="CG759"/>
          <cell r="CH759"/>
          <cell r="CK759"/>
          <cell r="CL759"/>
          <cell r="CM759"/>
          <cell r="CN759"/>
          <cell r="CO759"/>
          <cell r="CP759"/>
          <cell r="CQ759"/>
          <cell r="CR759"/>
          <cell r="CS759"/>
          <cell r="CT759"/>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P760"/>
          <cell r="Q760"/>
          <cell r="R760"/>
          <cell r="S760" t="str">
            <v>แขวงเชียงใหม่</v>
          </cell>
          <cell r="T760"/>
          <cell r="U760"/>
          <cell r="V760" t="str">
            <v>ผบ.8958</v>
          </cell>
          <cell r="W760">
            <v>2557</v>
          </cell>
          <cell r="X760"/>
          <cell r="Y760"/>
          <cell r="Z760"/>
          <cell r="AA760"/>
          <cell r="AB760"/>
          <cell r="AC760"/>
          <cell r="AD760"/>
          <cell r="AE760"/>
          <cell r="AF760"/>
          <cell r="AG760"/>
          <cell r="AH760"/>
          <cell r="AI760"/>
          <cell r="AJ760"/>
          <cell r="AK760"/>
          <cell r="AL760"/>
          <cell r="AM760"/>
          <cell r="AN760"/>
          <cell r="AO760"/>
          <cell r="AP760"/>
          <cell r="AQ760"/>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v>10</v>
          </cell>
          <cell r="BO760">
            <v>3</v>
          </cell>
          <cell r="BP760">
            <v>2568</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A760"/>
          <cell r="CB760"/>
          <cell r="CC760"/>
          <cell r="CD760" t="str">
            <v>นางสาวชนัดดา รอดกระแสร์</v>
          </cell>
          <cell r="CE760"/>
          <cell r="CF760"/>
          <cell r="CG760"/>
          <cell r="CH760"/>
          <cell r="CK760"/>
          <cell r="CL760"/>
          <cell r="CM760"/>
          <cell r="CN760"/>
          <cell r="CO760"/>
          <cell r="CP760"/>
          <cell r="CQ760"/>
          <cell r="CR760"/>
          <cell r="CS760"/>
          <cell r="CT760"/>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X761"/>
          <cell r="Y761"/>
          <cell r="Z761"/>
          <cell r="AA761">
            <v>28</v>
          </cell>
          <cell r="AB761">
            <v>11</v>
          </cell>
          <cell r="AC761">
            <v>2565</v>
          </cell>
          <cell r="AD761"/>
          <cell r="AE761"/>
          <cell r="AF761"/>
          <cell r="AG761"/>
          <cell r="AH761"/>
          <cell r="AI761"/>
          <cell r="AJ761"/>
          <cell r="AK761"/>
          <cell r="AL761"/>
          <cell r="AM761"/>
          <cell r="AN761"/>
          <cell r="AO761"/>
          <cell r="AP761"/>
          <cell r="AQ761"/>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A761"/>
          <cell r="CB761">
            <v>1</v>
          </cell>
          <cell r="CC761"/>
          <cell r="CD761"/>
          <cell r="CE761"/>
          <cell r="CF761"/>
          <cell r="CG761"/>
          <cell r="CH761"/>
          <cell r="CK761"/>
          <cell r="CT761"/>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AA762"/>
          <cell r="AB762"/>
          <cell r="AC762"/>
          <cell r="AD762"/>
          <cell r="AE762"/>
          <cell r="AF762"/>
          <cell r="AG762"/>
          <cell r="AH762"/>
          <cell r="AI762"/>
          <cell r="AJ762"/>
          <cell r="AK762"/>
          <cell r="AL762"/>
          <cell r="AM762"/>
          <cell r="AN762"/>
          <cell r="AO762"/>
          <cell r="AP762"/>
          <cell r="AQ762"/>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v>16</v>
          </cell>
          <cell r="BO762">
            <v>10</v>
          </cell>
          <cell r="BP762">
            <v>2567</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cell r="CC762"/>
          <cell r="CD762"/>
          <cell r="CE762"/>
          <cell r="CF762"/>
          <cell r="CG762"/>
          <cell r="CH762"/>
          <cell r="CK762"/>
          <cell r="CL762"/>
          <cell r="CM762"/>
          <cell r="CN762"/>
          <cell r="CO762"/>
          <cell r="CP762"/>
          <cell r="CQ762"/>
          <cell r="CR762"/>
          <cell r="CS762"/>
          <cell r="CT762"/>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v>16</v>
          </cell>
          <cell r="BO763">
            <v>10</v>
          </cell>
          <cell r="BP763">
            <v>2567</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cell r="CD763"/>
          <cell r="CK763"/>
          <cell r="CL763"/>
          <cell r="CM763"/>
          <cell r="CN763"/>
          <cell r="CO763"/>
          <cell r="CP763"/>
          <cell r="CQ763"/>
          <cell r="CR763"/>
          <cell r="CS763"/>
          <cell r="CT763"/>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cell r="CD764"/>
          <cell r="CK764"/>
          <cell r="CT764"/>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cell r="CD765"/>
          <cell r="CK765"/>
          <cell r="CT765"/>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X766"/>
          <cell r="Y766"/>
          <cell r="Z766"/>
          <cell r="AA766">
            <v>27</v>
          </cell>
          <cell r="AB766">
            <v>7</v>
          </cell>
          <cell r="AC766">
            <v>2565</v>
          </cell>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v>16</v>
          </cell>
          <cell r="BO766">
            <v>10</v>
          </cell>
          <cell r="BP766">
            <v>2567</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cell r="CC766"/>
          <cell r="CD766"/>
          <cell r="CE766"/>
          <cell r="CF766"/>
          <cell r="CG766"/>
          <cell r="CH766"/>
          <cell r="CI766"/>
          <cell r="CJ766"/>
          <cell r="CK766"/>
          <cell r="CL766"/>
          <cell r="CM766"/>
          <cell r="CN766"/>
          <cell r="CO766"/>
          <cell r="CP766"/>
          <cell r="CQ766"/>
          <cell r="CR766"/>
          <cell r="CS766"/>
          <cell r="CT766"/>
          <cell r="CU766"/>
          <cell r="CV766"/>
          <cell r="CW766"/>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A767"/>
          <cell r="CB767"/>
          <cell r="CC767" t="str">
            <v>ปฏิยุทธ์</v>
          </cell>
          <cell r="CD767"/>
          <cell r="CE767"/>
          <cell r="CF767"/>
          <cell r="CG767"/>
          <cell r="CH767"/>
          <cell r="CI767"/>
          <cell r="CJ767"/>
          <cell r="CK767"/>
          <cell r="CL767"/>
          <cell r="CM767"/>
          <cell r="CN767"/>
          <cell r="CO767"/>
          <cell r="CP767"/>
          <cell r="CQ767"/>
          <cell r="CR767"/>
          <cell r="CS767"/>
          <cell r="CT767">
            <v>244031</v>
          </cell>
          <cell r="CU767">
            <v>244219</v>
          </cell>
          <cell r="CV767"/>
          <cell r="CW767"/>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v>16</v>
          </cell>
          <cell r="BO768">
            <v>10</v>
          </cell>
          <cell r="BP768">
            <v>2567</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cell r="CD768"/>
          <cell r="CK768"/>
          <cell r="CL768"/>
          <cell r="CM768"/>
          <cell r="CN768"/>
          <cell r="CO768"/>
          <cell r="CP768"/>
          <cell r="CQ768"/>
          <cell r="CR768"/>
          <cell r="CS768"/>
          <cell r="CT768"/>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v>16</v>
          </cell>
          <cell r="BO769">
            <v>10</v>
          </cell>
          <cell r="BP769">
            <v>2567</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cell r="CD769"/>
          <cell r="CK769"/>
          <cell r="CT769"/>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A770"/>
          <cell r="CB770">
            <v>4</v>
          </cell>
          <cell r="CC770"/>
          <cell r="CD770"/>
          <cell r="CE770"/>
          <cell r="CF770"/>
          <cell r="CG770"/>
          <cell r="CH770"/>
          <cell r="CK770"/>
          <cell r="CL770"/>
          <cell r="CM770"/>
          <cell r="CN770"/>
          <cell r="CO770"/>
          <cell r="CP770"/>
          <cell r="CQ770"/>
          <cell r="CR770"/>
          <cell r="CS770"/>
          <cell r="CT770"/>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v>10</v>
          </cell>
          <cell r="BO771">
            <v>4</v>
          </cell>
          <cell r="BP771">
            <v>2568</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cell r="CD771"/>
          <cell r="CK771"/>
          <cell r="CL771"/>
          <cell r="CM771"/>
          <cell r="CN771"/>
          <cell r="CO771"/>
          <cell r="CP771"/>
          <cell r="CQ771"/>
          <cell r="CR771"/>
          <cell r="CS771"/>
          <cell r="CT771"/>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cell r="CD772"/>
          <cell r="CK772"/>
          <cell r="CT772"/>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v>16</v>
          </cell>
          <cell r="BO773">
            <v>10</v>
          </cell>
          <cell r="BP773">
            <v>2567</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cell r="CD773"/>
          <cell r="CK773"/>
          <cell r="CT773"/>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AA774"/>
          <cell r="AB774"/>
          <cell r="AC774"/>
          <cell r="AD774"/>
          <cell r="AE774"/>
          <cell r="AF774"/>
          <cell r="AG774"/>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C774"/>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cell r="CL774"/>
          <cell r="CM774"/>
          <cell r="CN774"/>
          <cell r="CO774"/>
          <cell r="CP774"/>
          <cell r="CQ774"/>
          <cell r="CR774"/>
          <cell r="CS774"/>
          <cell r="CT774"/>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R775"/>
          <cell r="S775" t="str">
            <v>แขวงเชียงใหม่</v>
          </cell>
          <cell r="T775" t="str">
            <v>ผบE5354</v>
          </cell>
          <cell r="U775">
            <v>2565</v>
          </cell>
          <cell r="V775" t="str">
            <v>ผบE8533</v>
          </cell>
          <cell r="W775">
            <v>2565</v>
          </cell>
          <cell r="X775"/>
          <cell r="Y775"/>
          <cell r="Z775"/>
          <cell r="AA775">
            <v>29</v>
          </cell>
          <cell r="AB775">
            <v>11</v>
          </cell>
          <cell r="AC775">
            <v>2565</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A775"/>
          <cell r="CB775">
            <v>4</v>
          </cell>
          <cell r="CC775"/>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L775"/>
          <cell r="CM775"/>
          <cell r="CN775"/>
          <cell r="CO775"/>
          <cell r="CP775"/>
          <cell r="CQ775"/>
          <cell r="CR775"/>
          <cell r="CS775"/>
          <cell r="CT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A776"/>
          <cell r="CB776">
            <v>4</v>
          </cell>
          <cell r="CC776"/>
          <cell r="CD776"/>
          <cell r="CE776"/>
          <cell r="CF776"/>
          <cell r="CG776"/>
          <cell r="CH776"/>
          <cell r="CK776"/>
          <cell r="CT776"/>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มีคำสั่งสืบทรัพย์วันที่ 6/07/2566//สืบแล้ว รายงานผลสืบวันที่ 13/11/2566//คำสั่งสืบทรัพย์ครั้งที่ 2 (2/4/2568)//รายงานผลสืบ วันที่ 13/6/2568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A777"/>
          <cell r="CB777">
            <v>2</v>
          </cell>
          <cell r="CC777"/>
          <cell r="CD777" t="str">
            <v>1.นางสาวรัตติกาล หอมแก่นจันทร์
2.นายพงษ์เทพ แก้วใจ</v>
          </cell>
          <cell r="CE777" t="str">
            <v>จำเลยที่ 1
จำเลยที่ 2</v>
          </cell>
          <cell r="CF777" t="str">
            <v>1-5299-00232-86-4
1-5299-00033-09-8</v>
          </cell>
          <cell r="CG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CH777" t="str">
            <v>ไม่พบทรัพย์</v>
          </cell>
          <cell r="CJ777">
            <v>2</v>
          </cell>
          <cell r="CK777" t="str">
            <v>นุสบา</v>
          </cell>
          <cell r="CT777"/>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900</v>
          </cell>
          <cell r="BD778">
            <v>20</v>
          </cell>
          <cell r="BE778">
            <v>6</v>
          </cell>
          <cell r="BF778">
            <v>2568</v>
          </cell>
          <cell r="BG778">
            <v>0</v>
          </cell>
          <cell r="BH778" t="str">
            <v>-</v>
          </cell>
          <cell r="BI778" t="str">
            <v>-</v>
          </cell>
          <cell r="BJ778" t="str">
            <v>-</v>
          </cell>
          <cell r="BK778">
            <v>0</v>
          </cell>
          <cell r="BL778">
            <v>1340</v>
          </cell>
          <cell r="BM778">
            <v>0</v>
          </cell>
          <cell r="BN778" t="str">
            <v/>
          </cell>
          <cell r="BO778" t="str">
            <v/>
          </cell>
          <cell r="BP778" t="str">
            <v/>
          </cell>
          <cell r="BQ778" t="str">
            <v>-</v>
          </cell>
          <cell r="BR778" t="str">
            <v>-</v>
          </cell>
          <cell r="BS778" t="str">
            <v>-</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A778"/>
          <cell r="CB778">
            <v>3</v>
          </cell>
          <cell r="CC778"/>
          <cell r="CD778" t="str">
            <v>นางสาวนัษฐภรณ์ วงษ์เวียน</v>
          </cell>
          <cell r="CE778"/>
          <cell r="CF778"/>
          <cell r="CG778"/>
          <cell r="CH778"/>
          <cell r="CK778"/>
          <cell r="CT778"/>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X779"/>
          <cell r="Y779"/>
          <cell r="Z779"/>
          <cell r="AA779">
            <v>12</v>
          </cell>
          <cell r="AB779">
            <v>5</v>
          </cell>
          <cell r="AC779">
            <v>2562</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A779"/>
          <cell r="CB779">
            <v>6</v>
          </cell>
          <cell r="CC779"/>
          <cell r="CD779" t="str">
            <v>นายทวี อนันต๊ะ</v>
          </cell>
          <cell r="CE779"/>
          <cell r="CF779"/>
          <cell r="CG779"/>
          <cell r="CH779"/>
          <cell r="CI779"/>
          <cell r="CJ779"/>
          <cell r="CK779"/>
          <cell r="CL779"/>
          <cell r="CM779"/>
          <cell r="CN779"/>
          <cell r="CO779"/>
          <cell r="CP779"/>
          <cell r="CQ779"/>
          <cell r="CR779"/>
          <cell r="CS779"/>
          <cell r="CT779"/>
          <cell r="CU779"/>
          <cell r="CV779"/>
          <cell r="CW779"/>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X780"/>
          <cell r="Y780"/>
          <cell r="Z780"/>
          <cell r="AA780">
            <v>23</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A780"/>
          <cell r="CB780">
            <v>4</v>
          </cell>
          <cell r="CC780"/>
          <cell r="CD780" t="str">
            <v>นางกชชวรรณ อาภาภัทรฐานิต</v>
          </cell>
          <cell r="CE780"/>
          <cell r="CF780"/>
          <cell r="CG780"/>
          <cell r="CH780"/>
          <cell r="CK780"/>
          <cell r="CT780"/>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A781"/>
          <cell r="CB781">
            <v>3</v>
          </cell>
          <cell r="CC781"/>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T781">
            <v>244126</v>
          </cell>
        </row>
        <row r="782">
          <cell r="B782">
            <v>2252</v>
          </cell>
          <cell r="C782">
            <v>777</v>
          </cell>
          <cell r="D782"/>
          <cell r="E782"/>
          <cell r="F782"/>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cell r="BV782"/>
          <cell r="BW782"/>
          <cell r="BX782"/>
          <cell r="BY782"/>
          <cell r="BZ782"/>
          <cell r="CA782"/>
          <cell r="CB782"/>
          <cell r="CC782"/>
          <cell r="CD782"/>
          <cell r="CE782"/>
          <cell r="CF782"/>
          <cell r="CG782"/>
          <cell r="CH782"/>
          <cell r="CK782"/>
          <cell r="CT782"/>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K783"/>
          <cell r="L783" t="str">
            <v>หางดง</v>
          </cell>
          <cell r="M783" t="str">
            <v>เชียงใหม่ 3</v>
          </cell>
          <cell r="N783">
            <v>8</v>
          </cell>
          <cell r="O783"/>
          <cell r="P783"/>
          <cell r="Q783"/>
          <cell r="R783"/>
          <cell r="S783" t="str">
            <v>แขวงเชียงใหม่</v>
          </cell>
          <cell r="T783"/>
          <cell r="U783"/>
          <cell r="V783" t="str">
            <v>ผบE8518</v>
          </cell>
          <cell r="W783">
            <v>2565</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row>
        <row r="784">
          <cell r="B784">
            <v>2255</v>
          </cell>
          <cell r="C784">
            <v>779</v>
          </cell>
          <cell r="D784">
            <v>7</v>
          </cell>
          <cell r="E784">
            <v>9</v>
          </cell>
          <cell r="F784">
            <v>2566</v>
          </cell>
          <cell r="G784">
            <v>822053004682</v>
          </cell>
          <cell r="H784" t="str">
            <v>นางสาว</v>
          </cell>
          <cell r="I784" t="str">
            <v>กัญญา</v>
          </cell>
          <cell r="J784" t="str">
            <v>แซ่กัง</v>
          </cell>
          <cell r="K784"/>
          <cell r="L784" t="str">
            <v>สารภี</v>
          </cell>
          <cell r="M784" t="str">
            <v>เชียงใหม่ 3</v>
          </cell>
          <cell r="N784">
            <v>8</v>
          </cell>
          <cell r="O784"/>
          <cell r="P784"/>
          <cell r="Q784"/>
          <cell r="R784"/>
          <cell r="S784" t="str">
            <v>แขวงเชียงใหม่</v>
          </cell>
          <cell r="T784"/>
          <cell r="U784"/>
          <cell r="V784" t="str">
            <v>ผบE794</v>
          </cell>
          <cell r="W784">
            <v>2566</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cell r="BV784"/>
          <cell r="BW784"/>
          <cell r="BX784"/>
          <cell r="BY784"/>
          <cell r="BZ784"/>
          <cell r="CA784"/>
          <cell r="CB784"/>
          <cell r="CC784"/>
          <cell r="CD784"/>
          <cell r="CE784"/>
          <cell r="CF784"/>
          <cell r="CG784"/>
          <cell r="CH784"/>
          <cell r="CI784"/>
          <cell r="CJ784"/>
          <cell r="CK784"/>
          <cell r="CL784"/>
          <cell r="CM784"/>
          <cell r="CN784"/>
          <cell r="CO784"/>
          <cell r="CP784"/>
          <cell r="CQ784"/>
          <cell r="CR784"/>
          <cell r="CS784"/>
          <cell r="CT784"/>
          <cell r="CU784"/>
          <cell r="CV784"/>
          <cell r="CW784"/>
        </row>
        <row r="785">
          <cell r="B785">
            <v>2256</v>
          </cell>
          <cell r="C785">
            <v>780</v>
          </cell>
          <cell r="D785">
            <v>7</v>
          </cell>
          <cell r="E785">
            <v>9</v>
          </cell>
          <cell r="F785">
            <v>2566</v>
          </cell>
          <cell r="G785">
            <v>800060316216</v>
          </cell>
          <cell r="H785" t="str">
            <v>นาย</v>
          </cell>
          <cell r="I785" t="str">
            <v>เกรียงไกร</v>
          </cell>
          <cell r="J785" t="str">
            <v>คำแสน</v>
          </cell>
          <cell r="K785"/>
          <cell r="L785" t="str">
            <v>แม่วาง</v>
          </cell>
          <cell r="M785" t="str">
            <v>เชียงใหม่ 3</v>
          </cell>
          <cell r="N785">
            <v>8</v>
          </cell>
          <cell r="O785"/>
          <cell r="P785"/>
          <cell r="Q785"/>
          <cell r="R785"/>
          <cell r="S785" t="str">
            <v>แขวงเชียงใหม่</v>
          </cell>
          <cell r="T785"/>
          <cell r="U785"/>
          <cell r="V785" t="str">
            <v>ผบ.3888</v>
          </cell>
          <cell r="W785">
            <v>2555</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K786"/>
          <cell r="L786" t="str">
            <v>แม่วาง</v>
          </cell>
          <cell r="M786" t="str">
            <v>เชียงใหม่ 3</v>
          </cell>
          <cell r="N786">
            <v>8</v>
          </cell>
          <cell r="O786"/>
          <cell r="P786"/>
          <cell r="Q786"/>
          <cell r="R786"/>
          <cell r="S786" t="str">
            <v>แขวงเชียงใหม่</v>
          </cell>
          <cell r="T786"/>
          <cell r="U786"/>
          <cell r="V786" t="str">
            <v>ผบE1951</v>
          </cell>
          <cell r="W786">
            <v>2563</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cell r="BV786"/>
          <cell r="BW786"/>
          <cell r="BX786"/>
          <cell r="BY786"/>
          <cell r="BZ786"/>
          <cell r="CA786"/>
          <cell r="CB786"/>
          <cell r="CC786"/>
          <cell r="CD786"/>
          <cell r="CE786"/>
          <cell r="CF786"/>
          <cell r="CG786"/>
          <cell r="CH786"/>
          <cell r="CI786"/>
          <cell r="CJ786"/>
          <cell r="CK786"/>
          <cell r="CL786"/>
          <cell r="CM786"/>
          <cell r="CN786"/>
          <cell r="CO786"/>
          <cell r="CP786"/>
          <cell r="CQ786"/>
          <cell r="CR786"/>
          <cell r="CS786"/>
          <cell r="CT786"/>
          <cell r="CU786"/>
          <cell r="CV786"/>
          <cell r="CW786"/>
        </row>
        <row r="787">
          <cell r="B787">
            <v>2258</v>
          </cell>
          <cell r="C787">
            <v>782</v>
          </cell>
          <cell r="D787"/>
          <cell r="E787"/>
          <cell r="F787"/>
          <cell r="G787">
            <v>800059946361</v>
          </cell>
          <cell r="H787" t="str">
            <v>นาย</v>
          </cell>
          <cell r="I787" t="str">
            <v>วรินทร์นวัต</v>
          </cell>
          <cell r="J787" t="str">
            <v>อัชฌาสุตานันท์</v>
          </cell>
          <cell r="K787"/>
          <cell r="L787"/>
          <cell r="M787" t="str">
            <v>เชียงใหม่ 3</v>
          </cell>
          <cell r="N787">
            <v>8</v>
          </cell>
          <cell r="O787"/>
          <cell r="P787"/>
          <cell r="Q787"/>
          <cell r="R787"/>
          <cell r="S787" t="str">
            <v>จังหวัดเชียงใหม่</v>
          </cell>
          <cell r="T787"/>
          <cell r="U787"/>
          <cell r="V787" t="str">
            <v>ผบE1198</v>
          </cell>
          <cell r="W787">
            <v>2565</v>
          </cell>
          <cell r="X787"/>
          <cell r="Y787"/>
          <cell r="Z787"/>
          <cell r="AA787"/>
          <cell r="AB787"/>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row>
        <row r="788">
          <cell r="B788">
            <v>2259</v>
          </cell>
          <cell r="C788">
            <v>783</v>
          </cell>
          <cell r="D788">
            <v>24</v>
          </cell>
          <cell r="E788">
            <v>5</v>
          </cell>
          <cell r="F788">
            <v>2566</v>
          </cell>
          <cell r="G788">
            <v>800049845228</v>
          </cell>
          <cell r="H788" t="str">
            <v>กลุ่มเครดิตยูเนี่ยมตำบลโปงทุ่ง</v>
          </cell>
          <cell r="I788"/>
          <cell r="J788"/>
          <cell r="K788"/>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X788"/>
          <cell r="Y788"/>
          <cell r="Z788"/>
          <cell r="AA788">
            <v>8</v>
          </cell>
          <cell r="AB788">
            <v>9</v>
          </cell>
          <cell r="AC788">
            <v>2563</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v>16</v>
          </cell>
          <cell r="BO788">
            <v>10</v>
          </cell>
          <cell r="BP788">
            <v>2567</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cell r="CB788"/>
          <cell r="CC788"/>
          <cell r="CD788"/>
          <cell r="CE788"/>
          <cell r="CF788"/>
          <cell r="CG788"/>
          <cell r="CH788"/>
          <cell r="CI788"/>
          <cell r="CJ788"/>
          <cell r="CK788"/>
          <cell r="CL788"/>
          <cell r="CM788"/>
          <cell r="CN788"/>
          <cell r="CO788"/>
          <cell r="CP788"/>
          <cell r="CQ788"/>
          <cell r="CR788"/>
          <cell r="CS788"/>
          <cell r="CT788"/>
          <cell r="CU788"/>
          <cell r="CV788"/>
          <cell r="CW788"/>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1500</v>
          </cell>
          <cell r="BD789">
            <v>9</v>
          </cell>
          <cell r="BE789">
            <v>8</v>
          </cell>
          <cell r="BF789">
            <v>2567</v>
          </cell>
          <cell r="BG789">
            <v>0</v>
          </cell>
          <cell r="BH789" t="str">
            <v>-</v>
          </cell>
          <cell r="BI789" t="str">
            <v>-</v>
          </cell>
          <cell r="BJ789" t="str">
            <v>-</v>
          </cell>
          <cell r="BK789">
            <v>0</v>
          </cell>
          <cell r="BL789">
            <v>1265</v>
          </cell>
          <cell r="BM789">
            <v>0</v>
          </cell>
          <cell r="BN789">
            <v>18</v>
          </cell>
          <cell r="BO789">
            <v>11</v>
          </cell>
          <cell r="BP789">
            <v>2567</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cell r="CB789"/>
          <cell r="CC789"/>
          <cell r="CD789"/>
          <cell r="CE789"/>
          <cell r="CF789"/>
          <cell r="CG789"/>
          <cell r="CH789"/>
          <cell r="CI789"/>
          <cell r="CJ789"/>
          <cell r="CK789"/>
          <cell r="CL789"/>
          <cell r="CM789"/>
          <cell r="CN789"/>
          <cell r="CO789"/>
          <cell r="CP789"/>
          <cell r="CQ789"/>
          <cell r="CR789"/>
          <cell r="CS789"/>
          <cell r="CT789"/>
          <cell r="CU789"/>
          <cell r="CV789"/>
          <cell r="CW789"/>
        </row>
        <row r="790">
          <cell r="B790">
            <v>2261</v>
          </cell>
          <cell r="C790">
            <v>785</v>
          </cell>
          <cell r="D790"/>
          <cell r="E790"/>
          <cell r="F790"/>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Q790"/>
          <cell r="R790"/>
          <cell r="S790" t="str">
            <v>แขวงเชียงใหม่</v>
          </cell>
          <cell r="T790" t="str">
            <v>ผบE5686</v>
          </cell>
          <cell r="U790">
            <v>2564</v>
          </cell>
          <cell r="V790" t="str">
            <v>ผบE5197</v>
          </cell>
          <cell r="W790">
            <v>2565</v>
          </cell>
          <cell r="X790"/>
          <cell r="Y790"/>
          <cell r="Z790"/>
          <cell r="AA790">
            <v>25</v>
          </cell>
          <cell r="AB790">
            <v>7</v>
          </cell>
          <cell r="AC790">
            <v>2565</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cell r="CA790"/>
          <cell r="CB790"/>
          <cell r="CC790"/>
          <cell r="CD790"/>
          <cell r="CE790"/>
          <cell r="CF790"/>
          <cell r="CG790"/>
          <cell r="CH790"/>
          <cell r="CI790"/>
          <cell r="CJ790"/>
          <cell r="CK790"/>
          <cell r="CL790"/>
          <cell r="CM790"/>
          <cell r="CN790"/>
          <cell r="CO790"/>
          <cell r="CP790"/>
          <cell r="CQ790"/>
          <cell r="CR790"/>
          <cell r="CS790"/>
          <cell r="CT790"/>
          <cell r="CU790"/>
          <cell r="CV790"/>
          <cell r="CW790"/>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A791"/>
          <cell r="CB791">
            <v>4</v>
          </cell>
          <cell r="CC791"/>
          <cell r="CD791"/>
          <cell r="CE791"/>
          <cell r="CF791"/>
          <cell r="CG791"/>
          <cell r="CH791"/>
          <cell r="CI791"/>
          <cell r="CJ791"/>
          <cell r="CK791"/>
          <cell r="CL791"/>
          <cell r="CM791"/>
          <cell r="CN791"/>
          <cell r="CO791"/>
          <cell r="CP791"/>
          <cell r="CQ791"/>
          <cell r="CR791"/>
          <cell r="CS791"/>
          <cell r="CT791"/>
          <cell r="CU791"/>
          <cell r="CV791"/>
          <cell r="CW791"/>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A792"/>
          <cell r="CB792">
            <v>3</v>
          </cell>
          <cell r="CC792"/>
          <cell r="CD792"/>
          <cell r="CE792"/>
          <cell r="CF792"/>
          <cell r="CG792"/>
          <cell r="CH792"/>
          <cell r="CI792"/>
          <cell r="CJ792"/>
          <cell r="CK792"/>
          <cell r="CL792"/>
          <cell r="CM792"/>
          <cell r="CN792"/>
          <cell r="CO792"/>
          <cell r="CP792"/>
          <cell r="CQ792"/>
          <cell r="CR792"/>
          <cell r="CS792"/>
          <cell r="CT792"/>
          <cell r="CU792"/>
          <cell r="CV792"/>
          <cell r="CW792"/>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A793"/>
          <cell r="CB793">
            <v>5</v>
          </cell>
          <cell r="CC793"/>
          <cell r="CD793"/>
          <cell r="CE793"/>
          <cell r="CF793"/>
          <cell r="CG793"/>
          <cell r="CH793"/>
          <cell r="CI793"/>
          <cell r="CJ793"/>
          <cell r="CK793"/>
          <cell r="CL793"/>
          <cell r="CM793"/>
          <cell r="CN793"/>
          <cell r="CO793"/>
          <cell r="CP793"/>
          <cell r="CQ793"/>
          <cell r="CR793"/>
          <cell r="CS793"/>
          <cell r="CT793"/>
          <cell r="CU793"/>
          <cell r="CV793"/>
          <cell r="CW793"/>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A794"/>
          <cell r="CB794">
            <v>3</v>
          </cell>
          <cell r="CC794"/>
          <cell r="CD794"/>
          <cell r="CE794"/>
          <cell r="CF794"/>
          <cell r="CG794"/>
          <cell r="CH794"/>
          <cell r="CI794"/>
          <cell r="CJ794"/>
          <cell r="CK794"/>
          <cell r="CL794"/>
          <cell r="CM794"/>
          <cell r="CN794"/>
          <cell r="CO794"/>
          <cell r="CP794"/>
          <cell r="CQ794"/>
          <cell r="CR794"/>
          <cell r="CS794"/>
          <cell r="CT794"/>
          <cell r="CU794"/>
          <cell r="CV794"/>
          <cell r="CW794"/>
        </row>
        <row r="795">
          <cell r="B795">
            <v>2266</v>
          </cell>
          <cell r="C795">
            <v>790</v>
          </cell>
          <cell r="D795"/>
          <cell r="E795"/>
          <cell r="F795"/>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A795"/>
          <cell r="CB795">
            <v>4</v>
          </cell>
          <cell r="CC795"/>
          <cell r="CD795"/>
          <cell r="CE795"/>
          <cell r="CF795"/>
          <cell r="CG795"/>
          <cell r="CH795"/>
          <cell r="CI795"/>
          <cell r="CJ795"/>
          <cell r="CK795"/>
          <cell r="CL795"/>
          <cell r="CM795"/>
          <cell r="CN795"/>
          <cell r="CO795"/>
          <cell r="CP795"/>
          <cell r="CQ795"/>
          <cell r="CR795"/>
          <cell r="CS795"/>
          <cell r="CT795"/>
          <cell r="CU795"/>
          <cell r="CV795"/>
          <cell r="CW795"/>
        </row>
        <row r="796">
          <cell r="B796">
            <v>2267</v>
          </cell>
          <cell r="C796">
            <v>791</v>
          </cell>
          <cell r="D796"/>
          <cell r="E796"/>
          <cell r="F796"/>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A796"/>
          <cell r="CB796">
            <v>2</v>
          </cell>
          <cell r="CC796"/>
          <cell r="CD796"/>
          <cell r="CE796"/>
          <cell r="CF796"/>
          <cell r="CG796"/>
          <cell r="CH796"/>
          <cell r="CI796"/>
          <cell r="CJ796"/>
          <cell r="CK796"/>
          <cell r="CL796"/>
          <cell r="CM796"/>
          <cell r="CN796"/>
          <cell r="CO796"/>
          <cell r="CP796"/>
          <cell r="CQ796"/>
          <cell r="CR796"/>
          <cell r="CS796"/>
          <cell r="CT796"/>
          <cell r="CU796"/>
          <cell r="CV796"/>
          <cell r="CW796"/>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A797"/>
          <cell r="CB797">
            <v>2</v>
          </cell>
          <cell r="CC797"/>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I797"/>
          <cell r="CJ797">
            <v>2</v>
          </cell>
          <cell r="CK797" t="str">
            <v>นุสบา</v>
          </cell>
          <cell r="CL797"/>
          <cell r="CM797"/>
          <cell r="CN797"/>
          <cell r="CO797"/>
          <cell r="CP797"/>
          <cell r="CQ797"/>
          <cell r="CR797"/>
          <cell r="CS797"/>
          <cell r="CT797"/>
          <cell r="CU797"/>
          <cell r="CV797"/>
          <cell r="CW797"/>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AA798"/>
          <cell r="AB798"/>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A798"/>
          <cell r="CB798">
            <v>3</v>
          </cell>
          <cell r="CC798"/>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I798"/>
          <cell r="CJ798">
            <v>3</v>
          </cell>
          <cell r="CK798" t="str">
            <v>นุสบา</v>
          </cell>
          <cell r="CL798"/>
          <cell r="CM798"/>
          <cell r="CN798"/>
          <cell r="CO798"/>
          <cell r="CP798"/>
          <cell r="CQ798"/>
          <cell r="CR798"/>
          <cell r="CS798"/>
          <cell r="CT798">
            <v>244126</v>
          </cell>
          <cell r="CU798"/>
          <cell r="CV798"/>
          <cell r="CW798"/>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X799"/>
          <cell r="Y799"/>
          <cell r="Z799"/>
          <cell r="AA799">
            <v>28</v>
          </cell>
          <cell r="AB799">
            <v>10</v>
          </cell>
          <cell r="AC799">
            <v>2562</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4/8/2566 รายงานผลวันที่ 8/12/2566 // สืบครั้งที่ 2 รายงานผลสืบ 21/1/2568</v>
          </cell>
          <cell r="BC799" t="str">
            <v>1500,
1500</v>
          </cell>
          <cell r="BD799" t="str">
            <v>25
20</v>
          </cell>
          <cell r="BE799" t="str">
            <v>10
6</v>
          </cell>
          <cell r="BF799" t="str">
            <v>2567
2568</v>
          </cell>
          <cell r="BG799">
            <v>0</v>
          </cell>
          <cell r="BH799" t="str">
            <v>-</v>
          </cell>
          <cell r="BI799" t="str">
            <v>-</v>
          </cell>
          <cell r="BJ799" t="str">
            <v>-</v>
          </cell>
          <cell r="BK799">
            <v>0</v>
          </cell>
          <cell r="BL799" t="str">
            <v>1775,
1795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A799"/>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I799"/>
          <cell r="CJ799">
            <v>5</v>
          </cell>
          <cell r="CK799" t="str">
            <v>นุสบา</v>
          </cell>
          <cell r="CL799"/>
          <cell r="CM799"/>
          <cell r="CN799"/>
          <cell r="CO799"/>
          <cell r="CP799"/>
          <cell r="CQ799"/>
          <cell r="CR799"/>
          <cell r="CS799"/>
          <cell r="CT799">
            <v>244036</v>
          </cell>
          <cell r="CU799">
            <v>244127</v>
          </cell>
          <cell r="CV799"/>
          <cell r="CW799"/>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มีคำสั่งสืบทรัพย์ วันที่ 8/8/2566 // สืบแล้วรายงานผลวันที่ 8/12/2566//คำสั่งสืบทรัพย์ครั้งที่ 2 (2/4/2568)//รายงานผลสืบ วันที่ 13/6/2568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A800"/>
          <cell r="CB800">
            <v>4</v>
          </cell>
          <cell r="CC800"/>
          <cell r="CD800" t="str">
            <v>1.นายดำเนิน  ชัยมณี
2.นางนลิน  ชัยมณี
3.นายเอกรินทร์  แก้วมณีวรรณ์
4.นายชัยศิริ  ชัว</v>
          </cell>
          <cell r="CE800" t="str">
            <v xml:space="preserve">จำเลยที่ 1
คู่สมรสจำเลยที่ 1
จำเลยที่ 2
จำเลยที่ 3
</v>
          </cell>
          <cell r="CF800" t="str">
            <v>3-5015-00518-16-6
3-5001-00382-21-5
3-5001-00268-80-3
5-5099-00095-90-8</v>
          </cell>
          <cell r="CG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CH800" t="str">
            <v>ไม่พบทรัพย์</v>
          </cell>
          <cell r="CI800"/>
          <cell r="CJ800">
            <v>4</v>
          </cell>
          <cell r="CK800" t="str">
            <v>นุสบา</v>
          </cell>
          <cell r="CL800"/>
          <cell r="CM800"/>
          <cell r="CN800"/>
          <cell r="CO800"/>
          <cell r="CP800"/>
          <cell r="CQ800"/>
          <cell r="CR800"/>
          <cell r="CS800"/>
          <cell r="CT800"/>
          <cell r="CU800"/>
          <cell r="CV800"/>
          <cell r="CW800"/>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A801"/>
          <cell r="CB801">
            <v>3</v>
          </cell>
          <cell r="CC801"/>
          <cell r="CD801"/>
          <cell r="CE801"/>
          <cell r="CF801"/>
          <cell r="CG801"/>
          <cell r="CH801"/>
          <cell r="CI801"/>
          <cell r="CJ801"/>
          <cell r="CK801"/>
          <cell r="CL801"/>
          <cell r="CM801"/>
          <cell r="CN801"/>
          <cell r="CO801"/>
          <cell r="CP801"/>
          <cell r="CQ801"/>
          <cell r="CR801"/>
          <cell r="CS801"/>
          <cell r="CT801"/>
          <cell r="CU801"/>
          <cell r="CV801"/>
          <cell r="CW801"/>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Q802"/>
          <cell r="R802"/>
          <cell r="S802" t="str">
            <v>จังหวัดเทิง</v>
          </cell>
          <cell r="T802" t="str">
            <v>ผบ.1962</v>
          </cell>
          <cell r="U802">
            <v>2562</v>
          </cell>
          <cell r="V802" t="str">
            <v>ผบ2403</v>
          </cell>
          <cell r="W802">
            <v>2562</v>
          </cell>
          <cell r="X802">
            <v>25</v>
          </cell>
          <cell r="Y802">
            <v>12</v>
          </cell>
          <cell r="Z802">
            <v>2562</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A802"/>
          <cell r="CB802"/>
          <cell r="CC802"/>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I802"/>
          <cell r="CJ802">
            <v>1</v>
          </cell>
          <cell r="CK802" t="str">
            <v>นุสบา</v>
          </cell>
          <cell r="CL802"/>
          <cell r="CM802"/>
          <cell r="CN802"/>
          <cell r="CO802"/>
          <cell r="CP802"/>
          <cell r="CQ802"/>
          <cell r="CR802"/>
          <cell r="CS802"/>
          <cell r="CT802">
            <v>244126</v>
          </cell>
          <cell r="CU802"/>
          <cell r="CV802"/>
          <cell r="CW802"/>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A803"/>
          <cell r="CB803">
            <v>2</v>
          </cell>
          <cell r="CC803"/>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I803"/>
          <cell r="CJ803">
            <v>2</v>
          </cell>
          <cell r="CK803" t="str">
            <v>นุสบา</v>
          </cell>
          <cell r="CL803"/>
          <cell r="CM803"/>
          <cell r="CN803"/>
          <cell r="CO803"/>
          <cell r="CP803"/>
          <cell r="CQ803"/>
          <cell r="CR803"/>
          <cell r="CS803"/>
          <cell r="CT803">
            <v>244126</v>
          </cell>
          <cell r="CU803"/>
          <cell r="CV803"/>
          <cell r="CW803"/>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P804"/>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A804"/>
          <cell r="CB804">
            <v>1</v>
          </cell>
          <cell r="CC804"/>
          <cell r="CD804"/>
          <cell r="CE804"/>
          <cell r="CF804"/>
          <cell r="CG804"/>
          <cell r="CH804"/>
          <cell r="CI804"/>
          <cell r="CJ804"/>
          <cell r="CK804"/>
          <cell r="CL804"/>
          <cell r="CM804"/>
          <cell r="CN804"/>
          <cell r="CO804"/>
          <cell r="CP804"/>
          <cell r="CQ804"/>
          <cell r="CR804"/>
          <cell r="CS804"/>
          <cell r="CT804"/>
          <cell r="CU804"/>
          <cell r="CV804"/>
          <cell r="CW804"/>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มีคำสั่งสืบทรัพย์ วันที่ 7/9/2566 // สืบแล้วรายงานผลวันที่ 8/12/2566//คำสั่งสืบทรัพย์ครั้งที่ 2 (2/4/2568)//รายงานผลสืบ วันที่ 13/6/2568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A805"/>
          <cell r="CB805">
            <v>2</v>
          </cell>
          <cell r="CC805"/>
          <cell r="CD805" t="str">
            <v>1.นางพนิตพิชา  แสวงภักดี
2.นางสาวกุมารี   สะติรัน</v>
          </cell>
          <cell r="CE805" t="str">
            <v xml:space="preserve">จำเลยที่ 1
จำเลยที่ 2
</v>
          </cell>
          <cell r="CF805" t="str">
            <v>3-9004-00179-15-2
3-9099-00793-14-1</v>
          </cell>
          <cell r="CG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CH805" t="str">
            <v>ไม่พบทรัพย์</v>
          </cell>
          <cell r="CI805"/>
          <cell r="CJ805">
            <v>2</v>
          </cell>
          <cell r="CK805" t="str">
            <v>นุสบา</v>
          </cell>
          <cell r="CL805"/>
          <cell r="CM805"/>
          <cell r="CN805"/>
          <cell r="CO805"/>
          <cell r="CP805"/>
          <cell r="CQ805"/>
          <cell r="CR805"/>
          <cell r="CS805"/>
          <cell r="CT805"/>
          <cell r="CU805"/>
          <cell r="CV805"/>
          <cell r="CW805"/>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X806"/>
          <cell r="Y806"/>
          <cell r="Z806"/>
          <cell r="AA806">
            <v>29</v>
          </cell>
          <cell r="AB806">
            <v>8</v>
          </cell>
          <cell r="AC806">
            <v>2565</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ลงผลสืบครั้งที่ 1 13/3/2567 อยู่ระหว่างรอคัดภาพลักษณ์เพื่อรายงาน//รายงานผลสืบครั้งที่1 10/4/2567//</v>
          </cell>
          <cell r="BC806">
            <v>1500</v>
          </cell>
          <cell r="BD806">
            <v>20</v>
          </cell>
          <cell r="BE806">
            <v>6</v>
          </cell>
          <cell r="BF806">
            <v>2568</v>
          </cell>
          <cell r="BG806">
            <v>0</v>
          </cell>
          <cell r="BH806" t="str">
            <v>-</v>
          </cell>
          <cell r="BI806" t="str">
            <v>-</v>
          </cell>
          <cell r="BJ806" t="str">
            <v>-</v>
          </cell>
          <cell r="BK806">
            <v>0</v>
          </cell>
          <cell r="BL806">
            <v>1430</v>
          </cell>
          <cell r="BM806">
            <v>0</v>
          </cell>
          <cell r="BN806" t="str">
            <v/>
          </cell>
          <cell r="BO806" t="str">
            <v/>
          </cell>
          <cell r="BP806" t="str">
            <v/>
          </cell>
          <cell r="BQ806" t="str">
            <v>-</v>
          </cell>
          <cell r="BR806" t="str">
            <v>-</v>
          </cell>
          <cell r="BS806" t="str">
            <v>-</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A806"/>
          <cell r="CB806">
            <v>5</v>
          </cell>
          <cell r="CC806"/>
          <cell r="CD806"/>
          <cell r="CE806"/>
          <cell r="CF806"/>
          <cell r="CG806"/>
          <cell r="CH806"/>
          <cell r="CI806"/>
          <cell r="CJ806"/>
          <cell r="CK806"/>
          <cell r="CL806"/>
          <cell r="CM806"/>
          <cell r="CN806"/>
          <cell r="CO806"/>
          <cell r="CP806"/>
          <cell r="CQ806"/>
          <cell r="CR806"/>
          <cell r="CS806"/>
          <cell r="CT806"/>
          <cell r="CU806"/>
          <cell r="CV806"/>
          <cell r="CW806"/>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X807"/>
          <cell r="Y807"/>
          <cell r="Z807"/>
          <cell r="AA807">
            <v>28</v>
          </cell>
          <cell r="AB807">
            <v>8</v>
          </cell>
          <cell r="AC807">
            <v>2566</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ลงผลสืบ 9/3/2567 อยู่ระหว่างรอคัดภาพลักษณ์เพื่อรายงาน//แก้คัดภาพลักษณ์1/4/2567//รายงานผลสืบทรัพย์ 11/9/2567</v>
          </cell>
          <cell r="BC807">
            <v>600</v>
          </cell>
          <cell r="BD807">
            <v>20</v>
          </cell>
          <cell r="BE807">
            <v>6</v>
          </cell>
          <cell r="BF807">
            <v>2568</v>
          </cell>
          <cell r="BG807">
            <v>0</v>
          </cell>
          <cell r="BH807" t="str">
            <v>-</v>
          </cell>
          <cell r="BI807" t="str">
            <v>-</v>
          </cell>
          <cell r="BJ807" t="str">
            <v>-</v>
          </cell>
          <cell r="BK807">
            <v>0</v>
          </cell>
          <cell r="BL807">
            <v>610</v>
          </cell>
          <cell r="BM807">
            <v>0</v>
          </cell>
          <cell r="BN807" t="str">
            <v/>
          </cell>
          <cell r="BO807" t="str">
            <v/>
          </cell>
          <cell r="BP807" t="str">
            <v/>
          </cell>
          <cell r="BQ807" t="str">
            <v>-</v>
          </cell>
          <cell r="BR807" t="str">
            <v>-</v>
          </cell>
          <cell r="BS807" t="str">
            <v>-</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A807"/>
          <cell r="CB807"/>
          <cell r="CC807" t="str">
            <v>ปฏิยุทธ์</v>
          </cell>
          <cell r="CD807"/>
          <cell r="CE807"/>
          <cell r="CF807"/>
          <cell r="CG807"/>
          <cell r="CH807"/>
          <cell r="CI807"/>
          <cell r="CJ807"/>
          <cell r="CK807"/>
          <cell r="CL807"/>
          <cell r="CM807"/>
          <cell r="CN807"/>
          <cell r="CO807"/>
          <cell r="CP807"/>
          <cell r="CQ807"/>
          <cell r="CR807"/>
          <cell r="CS807"/>
          <cell r="CT807"/>
          <cell r="CU807"/>
          <cell r="CV807"/>
          <cell r="CW807"/>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X808"/>
          <cell r="Y808"/>
          <cell r="Z808"/>
          <cell r="AA808">
            <v>8</v>
          </cell>
          <cell r="AB808">
            <v>6</v>
          </cell>
          <cell r="AC808">
            <v>2562</v>
          </cell>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cell r="CA808"/>
          <cell r="CB808"/>
          <cell r="CC808"/>
          <cell r="CD808"/>
          <cell r="CE808"/>
          <cell r="CF808"/>
          <cell r="CG808"/>
          <cell r="CH808"/>
          <cell r="CI808"/>
          <cell r="CJ808"/>
          <cell r="CK808"/>
          <cell r="CL808"/>
          <cell r="CM808"/>
          <cell r="CN808"/>
          <cell r="CO808"/>
          <cell r="CP808"/>
          <cell r="CQ808"/>
          <cell r="CR808"/>
          <cell r="CS808"/>
          <cell r="CT808"/>
          <cell r="CU808"/>
          <cell r="CV808"/>
          <cell r="CW808"/>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A809"/>
          <cell r="CB809">
            <v>5</v>
          </cell>
          <cell r="CC809"/>
          <cell r="CD809"/>
          <cell r="CE809"/>
          <cell r="CF809"/>
          <cell r="CG809"/>
          <cell r="CH809"/>
          <cell r="CI809"/>
          <cell r="CJ809"/>
          <cell r="CK809"/>
          <cell r="CL809"/>
          <cell r="CM809"/>
          <cell r="CN809"/>
          <cell r="CO809"/>
          <cell r="CP809"/>
          <cell r="CQ809"/>
          <cell r="CR809"/>
          <cell r="CS809"/>
          <cell r="CT809"/>
          <cell r="CU809"/>
          <cell r="CV809"/>
          <cell r="CW809"/>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X810"/>
          <cell r="Y810"/>
          <cell r="Z810"/>
          <cell r="AA810">
            <v>14</v>
          </cell>
          <cell r="AB810">
            <v>2</v>
          </cell>
          <cell r="AC810">
            <v>2565</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คำสั่งสืบทรัพย์ครั้งที่ 2 (2/4/2568)//รายงานสืบ วันที่ 13/6/2568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A810"/>
          <cell r="CB810"/>
          <cell r="CC810"/>
          <cell r="CD810" t="str">
            <v>1.นางสาวประทุมพร  กายาสา
2.นางสาวสร้อยทิพย์  ศิริปัน
3.นายสุรชาติ  จำปา
4.นางสาวเกศริน  นันทศักดิ์</v>
          </cell>
          <cell r="CE810" t="str">
            <v>จำเลยที่ 1
จำเลยที่ 2
จำเลยที่ 3
คู่สมรสจำเลยที่ 3</v>
          </cell>
          <cell r="CF810" t="str">
            <v>1-5712-00074-02-9
3-5006-00056-44-8
1-8399-00254-18-1
3-5019-00162-45-8</v>
          </cell>
          <cell r="CG81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
-ไม่พบว่ามีกรรมสิทธิ์ในที่ดิน อ.แกลง จ.ระยอง 
-ไม่พบว่ามีกรรมสิทธิ์ในที่ดิน อ.สารภี จ.เชียงใหม่ </v>
          </cell>
          <cell r="CH810" t="str">
            <v>ไม่พบทรัพย์</v>
          </cell>
          <cell r="CI810"/>
          <cell r="CJ810">
            <v>4</v>
          </cell>
          <cell r="CK810" t="str">
            <v>นุสบา</v>
          </cell>
          <cell r="CL810"/>
          <cell r="CM810"/>
          <cell r="CN810"/>
          <cell r="CO810"/>
          <cell r="CP810"/>
          <cell r="CQ810"/>
          <cell r="CR810"/>
          <cell r="CS810"/>
          <cell r="CT810"/>
          <cell r="CU810"/>
          <cell r="CV810"/>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X811"/>
          <cell r="Y811"/>
          <cell r="Z811"/>
          <cell r="AA811">
            <v>7</v>
          </cell>
          <cell r="AB811">
            <v>8</v>
          </cell>
          <cell r="AC811">
            <v>2566</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cell r="CA811"/>
          <cell r="CB811"/>
          <cell r="CC811"/>
          <cell r="CD811"/>
          <cell r="CE811"/>
          <cell r="CF811"/>
          <cell r="CG811"/>
          <cell r="CH811"/>
          <cell r="CI811"/>
          <cell r="CJ811"/>
          <cell r="CK811"/>
          <cell r="CL811"/>
          <cell r="CM811"/>
          <cell r="CN811"/>
          <cell r="CO811"/>
          <cell r="CP811"/>
          <cell r="CQ811"/>
          <cell r="CR811"/>
          <cell r="CS811"/>
          <cell r="CT811"/>
          <cell r="CU811"/>
          <cell r="CV811"/>
          <cell r="CW811"/>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N812"/>
          <cell r="O812" t="str">
            <v>ธนาคารประชาชน</v>
          </cell>
          <cell r="P812" t="str">
            <v>1.บุคคลค้ำประกัน</v>
          </cell>
          <cell r="Q812"/>
          <cell r="R812"/>
          <cell r="S812" t="str">
            <v>จังหวัดน่าน สาขาปัว</v>
          </cell>
          <cell r="T812" t="str">
            <v>ผบ.1120</v>
          </cell>
          <cell r="U812">
            <v>2562</v>
          </cell>
          <cell r="V812" t="str">
            <v>ผบ1296</v>
          </cell>
          <cell r="W812">
            <v>2562</v>
          </cell>
          <cell r="X812"/>
          <cell r="Y812"/>
          <cell r="Z812"/>
          <cell r="AA812">
            <v>21</v>
          </cell>
          <cell r="AB812">
            <v>10</v>
          </cell>
          <cell r="AC812">
            <v>2562</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A812"/>
          <cell r="CB812"/>
          <cell r="CC812"/>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I812"/>
          <cell r="CJ812">
            <v>1</v>
          </cell>
          <cell r="CK812" t="str">
            <v>นุสบา</v>
          </cell>
          <cell r="CL812"/>
          <cell r="CM812"/>
          <cell r="CN812"/>
          <cell r="CO812"/>
          <cell r="CP812"/>
          <cell r="CQ812"/>
          <cell r="CR812"/>
          <cell r="CS812"/>
          <cell r="CT812">
            <v>244126</v>
          </cell>
          <cell r="CU812"/>
          <cell r="CV812"/>
          <cell r="CW812"/>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X813"/>
          <cell r="Y813"/>
          <cell r="Z813"/>
          <cell r="AA813">
            <v>20</v>
          </cell>
          <cell r="AB813">
            <v>10</v>
          </cell>
          <cell r="AC813">
            <v>2563</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A813"/>
          <cell r="CB813"/>
          <cell r="CC813"/>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I813"/>
          <cell r="CJ813">
            <v>1</v>
          </cell>
          <cell r="CK813" t="str">
            <v>นุสบา</v>
          </cell>
          <cell r="CL813"/>
          <cell r="CM813"/>
          <cell r="CN813"/>
          <cell r="CO813"/>
          <cell r="CP813"/>
          <cell r="CQ813"/>
          <cell r="CR813"/>
          <cell r="CS813"/>
          <cell r="CT813">
            <v>244126</v>
          </cell>
          <cell r="CU813"/>
          <cell r="CV813"/>
          <cell r="CW813"/>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สืบทรัพย์ครั้งที่ 2 (คำสั่ง 10/04/2568) // รายงานผลสืบทรัพย์ 3/7/2568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A814"/>
          <cell r="CB814"/>
          <cell r="CC814"/>
          <cell r="CD814" t="str">
            <v xml:space="preserve">1.นางสาวปิ่นมณี กุมมารัตน์หรือเกศษิณี สงวยศิลป์
2.นายดวงคำ ตาน้อย
3.นายวุฒภัทร คงตัน
</v>
          </cell>
          <cell r="CE814" t="str">
            <v>จำเลยที่ 1
จำเลยที่ 2
จำเลยที่ 3</v>
          </cell>
          <cell r="CF814" t="str">
            <v>1-5007-00072-59-8
3-5007-00402-32-2
3-5099-00070-92-5</v>
          </cell>
          <cell r="CG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v>
          </cell>
          <cell r="CH814" t="str">
            <v>ไม่พบ</v>
          </cell>
          <cell r="CI814"/>
          <cell r="CJ814"/>
          <cell r="CK814" t="str">
            <v>ปฏิยุทธ์</v>
          </cell>
          <cell r="CL814"/>
          <cell r="CM814"/>
          <cell r="CN814"/>
          <cell r="CO814"/>
          <cell r="CP814"/>
          <cell r="CQ814"/>
          <cell r="CR814"/>
          <cell r="CS814"/>
          <cell r="CT814"/>
          <cell r="CU814"/>
          <cell r="CV814"/>
          <cell r="CW814"/>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v>28</v>
          </cell>
          <cell r="BO815">
            <v>10</v>
          </cell>
          <cell r="BP815">
            <v>2567</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cell r="CA815"/>
          <cell r="CB815"/>
          <cell r="CC815"/>
          <cell r="CD815"/>
          <cell r="CE815"/>
          <cell r="CF815"/>
          <cell r="CG815"/>
          <cell r="CH815"/>
          <cell r="CI815"/>
          <cell r="CJ815"/>
          <cell r="CK815"/>
          <cell r="CL815"/>
          <cell r="CM815"/>
          <cell r="CN815"/>
          <cell r="CO815"/>
          <cell r="CP815"/>
          <cell r="CQ815"/>
          <cell r="CR815"/>
          <cell r="CS815"/>
          <cell r="CT815"/>
          <cell r="CU815"/>
          <cell r="CV815"/>
          <cell r="CW815"/>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P816"/>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สืบทรัพย์รอบที่ 2 (คำสั่ง 10/04/2568) // (รายงานผลสืบทรัพย์ 12/6/2568)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A816"/>
          <cell r="CB816"/>
          <cell r="CC816"/>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I816"/>
          <cell r="CJ816"/>
          <cell r="CK816" t="str">
            <v>ปฏิยุทธ์</v>
          </cell>
          <cell r="CL816"/>
          <cell r="CM816"/>
          <cell r="CN816"/>
          <cell r="CO816"/>
          <cell r="CP816"/>
          <cell r="CQ816"/>
          <cell r="CR816"/>
          <cell r="CS816"/>
          <cell r="CT816">
            <v>244149</v>
          </cell>
          <cell r="CU816"/>
          <cell r="CV816"/>
          <cell r="CW816"/>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สืบทรัพย์รอบที่ 2 (คำสั่ง 10/04/2568) // (รายงานผลสืบทรัพย์ 12/6/2568)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A817"/>
          <cell r="CB817"/>
          <cell r="CC817"/>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I817"/>
          <cell r="CJ817"/>
          <cell r="CK817" t="str">
            <v>ปฏิยุทธ์</v>
          </cell>
          <cell r="CL817"/>
          <cell r="CM817"/>
          <cell r="CN817"/>
          <cell r="CO817"/>
          <cell r="CP817"/>
          <cell r="CQ817"/>
          <cell r="CR817"/>
          <cell r="CS817"/>
          <cell r="CT817">
            <v>244149</v>
          </cell>
          <cell r="CU817"/>
          <cell r="CV817"/>
          <cell r="CW817"/>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สืบทรัพย์รอบที่ 2 (คำสั่ง 10/04/2568) // (รายงานผลสืบทรัพย์ 12/6/2568)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A818"/>
          <cell r="CB818"/>
          <cell r="CC818"/>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I818"/>
          <cell r="CJ818"/>
          <cell r="CK818" t="str">
            <v>ปฏิยุทธ์</v>
          </cell>
          <cell r="CL818"/>
          <cell r="CM818"/>
          <cell r="CN818"/>
          <cell r="CO818"/>
          <cell r="CP818"/>
          <cell r="CQ818"/>
          <cell r="CR818"/>
          <cell r="CS818"/>
          <cell r="CT818">
            <v>244149</v>
          </cell>
          <cell r="CU818"/>
          <cell r="CV818"/>
          <cell r="CW818"/>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X819"/>
          <cell r="Y819"/>
          <cell r="Z819"/>
          <cell r="AA819">
            <v>30</v>
          </cell>
          <cell r="AB819">
            <v>1</v>
          </cell>
          <cell r="AC819">
            <v>2566</v>
          </cell>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cell r="CA819"/>
          <cell r="CB819"/>
          <cell r="CC819"/>
          <cell r="CD819"/>
          <cell r="CE819"/>
          <cell r="CF819"/>
          <cell r="CG819"/>
          <cell r="CH819"/>
          <cell r="CI819"/>
          <cell r="CJ819"/>
          <cell r="CK819"/>
          <cell r="CL819"/>
          <cell r="CM819"/>
          <cell r="CN819"/>
          <cell r="CO819"/>
          <cell r="CP819"/>
          <cell r="CQ819"/>
          <cell r="CR819"/>
          <cell r="CS819"/>
          <cell r="CT819"/>
          <cell r="CU819"/>
          <cell r="CV819"/>
          <cell r="CW819"/>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cell r="CA820"/>
          <cell r="CB820"/>
          <cell r="CC820"/>
          <cell r="CD820"/>
          <cell r="CE820"/>
          <cell r="CF820"/>
          <cell r="CG820"/>
          <cell r="CH820"/>
          <cell r="CI820"/>
          <cell r="CJ820"/>
          <cell r="CK820"/>
          <cell r="CL820"/>
          <cell r="CM820"/>
          <cell r="CN820"/>
          <cell r="CO820"/>
          <cell r="CP820"/>
          <cell r="CQ820"/>
          <cell r="CR820"/>
          <cell r="CS820"/>
          <cell r="CT820"/>
          <cell r="CU820"/>
          <cell r="CV820"/>
          <cell r="CW820"/>
        </row>
        <row r="821">
          <cell r="B821">
            <v>2293</v>
          </cell>
          <cell r="C821">
            <v>816</v>
          </cell>
          <cell r="D821">
            <v>7</v>
          </cell>
          <cell r="E821">
            <v>9</v>
          </cell>
          <cell r="F821">
            <v>2566</v>
          </cell>
          <cell r="G821">
            <v>863053736089</v>
          </cell>
          <cell r="H821" t="str">
            <v>กองทุนหมู่บ้านน้ำแพร่ ม.2ต.ตลาดขวัญ</v>
          </cell>
          <cell r="I821"/>
          <cell r="J821"/>
          <cell r="K821"/>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AA821"/>
          <cell r="AB821"/>
          <cell r="AC821"/>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A821"/>
          <cell r="CB821">
            <v>13</v>
          </cell>
          <cell r="CC821"/>
          <cell r="CD821"/>
          <cell r="CE821"/>
          <cell r="CF821"/>
          <cell r="CG821"/>
          <cell r="CH821"/>
          <cell r="CI821"/>
          <cell r="CJ821"/>
          <cell r="CK821"/>
          <cell r="CL821"/>
          <cell r="CM821"/>
          <cell r="CN821"/>
          <cell r="CO821"/>
          <cell r="CP821"/>
          <cell r="CQ821"/>
          <cell r="CR821"/>
          <cell r="CS821"/>
          <cell r="CT821"/>
          <cell r="CU821"/>
          <cell r="CV821"/>
          <cell r="CW821"/>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X822"/>
          <cell r="Y822"/>
          <cell r="Z822"/>
          <cell r="AA822">
            <v>4</v>
          </cell>
          <cell r="AB822">
            <v>7</v>
          </cell>
          <cell r="AC822">
            <v>2566</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1465</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cell r="CP822"/>
          <cell r="CQ822"/>
          <cell r="CR822"/>
          <cell r="CS822"/>
          <cell r="CT822"/>
          <cell r="CU822"/>
          <cell r="CV822"/>
          <cell r="CW822"/>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X823"/>
          <cell r="Y823"/>
          <cell r="Z823"/>
          <cell r="AA823">
            <v>18</v>
          </cell>
          <cell r="AB823">
            <v>8</v>
          </cell>
          <cell r="AC823">
            <v>2565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cell r="CA823"/>
          <cell r="CB823"/>
          <cell r="CC823"/>
          <cell r="CD823"/>
          <cell r="CE823"/>
          <cell r="CF823"/>
          <cell r="CG823"/>
          <cell r="CH823"/>
          <cell r="CI823"/>
          <cell r="CJ823"/>
          <cell r="CK823"/>
          <cell r="CL823"/>
          <cell r="CM823"/>
          <cell r="CN823"/>
          <cell r="CO823"/>
          <cell r="CP823"/>
          <cell r="CQ823"/>
          <cell r="CR823"/>
          <cell r="CS823"/>
          <cell r="CT823"/>
          <cell r="CU823"/>
          <cell r="CV823"/>
          <cell r="CW823"/>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AA824"/>
          <cell r="AB824"/>
          <cell r="AC824"/>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cell r="CA824"/>
          <cell r="CB824"/>
          <cell r="CC824"/>
          <cell r="CD824"/>
          <cell r="CE824"/>
          <cell r="CF824"/>
          <cell r="CG824"/>
          <cell r="CH824"/>
          <cell r="CI824"/>
          <cell r="CJ824"/>
          <cell r="CK824"/>
          <cell r="CL824"/>
          <cell r="CM824"/>
          <cell r="CN824"/>
          <cell r="CO824"/>
          <cell r="CP824"/>
          <cell r="CQ824"/>
          <cell r="CR824"/>
          <cell r="CS824"/>
          <cell r="CT824"/>
          <cell r="CU824"/>
          <cell r="CV824"/>
          <cell r="CW824"/>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X825"/>
          <cell r="Y825"/>
          <cell r="Z825"/>
          <cell r="AA825">
            <v>3</v>
          </cell>
          <cell r="AB825">
            <v>5</v>
          </cell>
          <cell r="AC825">
            <v>2566</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cell r="CA825"/>
          <cell r="CB825"/>
          <cell r="CC825"/>
          <cell r="CD825"/>
          <cell r="CE825"/>
          <cell r="CF825"/>
          <cell r="CG825"/>
          <cell r="CH825"/>
          <cell r="CI825"/>
          <cell r="CJ825"/>
          <cell r="CK825"/>
          <cell r="CL825"/>
          <cell r="CM825"/>
          <cell r="CN825"/>
          <cell r="CO825"/>
          <cell r="CP825"/>
          <cell r="CQ825"/>
          <cell r="CR825"/>
          <cell r="CS825"/>
          <cell r="CT825"/>
          <cell r="CU825"/>
          <cell r="CV825"/>
          <cell r="CW825"/>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X826"/>
          <cell r="Y826"/>
          <cell r="Z826"/>
          <cell r="AA826">
            <v>21</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cell r="CA826"/>
          <cell r="CB826"/>
          <cell r="CC826"/>
          <cell r="CD826"/>
          <cell r="CE826"/>
          <cell r="CF826"/>
          <cell r="CG826"/>
          <cell r="CH826"/>
          <cell r="CI826"/>
          <cell r="CJ826"/>
          <cell r="CK826"/>
          <cell r="CL826"/>
          <cell r="CM826"/>
          <cell r="CN826"/>
          <cell r="CO826"/>
          <cell r="CP826"/>
          <cell r="CQ826"/>
          <cell r="CR826"/>
          <cell r="CS826"/>
          <cell r="CT826"/>
          <cell r="CU826"/>
          <cell r="CV826"/>
          <cell r="CW826"/>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X827"/>
          <cell r="Y827"/>
          <cell r="Z827"/>
          <cell r="AA827">
            <v>23</v>
          </cell>
          <cell r="AB827">
            <v>11</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v>12</v>
          </cell>
          <cell r="BO827">
            <v>3</v>
          </cell>
          <cell r="BP827">
            <v>2568</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cell r="CA827"/>
          <cell r="CB827"/>
          <cell r="CC827"/>
          <cell r="CD827"/>
          <cell r="CE827"/>
          <cell r="CF827"/>
          <cell r="CG827"/>
          <cell r="CH827"/>
          <cell r="CI827"/>
          <cell r="CJ827"/>
          <cell r="CK827"/>
          <cell r="CL827"/>
          <cell r="CM827"/>
          <cell r="CN827"/>
          <cell r="CO827"/>
          <cell r="CP827"/>
          <cell r="CQ827"/>
          <cell r="CR827"/>
          <cell r="CS827"/>
          <cell r="CT827"/>
          <cell r="CU827"/>
          <cell r="CV827"/>
          <cell r="CW827"/>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X828"/>
          <cell r="Y828"/>
          <cell r="Z828"/>
          <cell r="AA828">
            <v>4</v>
          </cell>
          <cell r="AB828">
            <v>10</v>
          </cell>
          <cell r="AC828">
            <v>2565</v>
          </cell>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v>3</v>
          </cell>
          <cell r="BO828">
            <v>7</v>
          </cell>
          <cell r="BP828">
            <v>2568</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cell r="CA828"/>
          <cell r="CB828"/>
          <cell r="CC828"/>
          <cell r="CD828"/>
          <cell r="CE828"/>
          <cell r="CF828"/>
          <cell r="CG828"/>
          <cell r="CH828"/>
          <cell r="CI828"/>
          <cell r="CJ828"/>
          <cell r="CK828"/>
          <cell r="CL828"/>
          <cell r="CM828"/>
          <cell r="CN828"/>
          <cell r="CO828"/>
          <cell r="CP828"/>
          <cell r="CQ828"/>
          <cell r="CR828"/>
          <cell r="CS828"/>
          <cell r="CT828"/>
          <cell r="CU828"/>
          <cell r="CV828"/>
          <cell r="CW828"/>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v>23</v>
          </cell>
          <cell r="BO829">
            <v>4</v>
          </cell>
          <cell r="BP829">
            <v>2568</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cell r="CA829"/>
          <cell r="CB829"/>
          <cell r="CC829"/>
          <cell r="CD829"/>
          <cell r="CE829"/>
          <cell r="CF829"/>
          <cell r="CG829"/>
          <cell r="CH829"/>
          <cell r="CI829"/>
          <cell r="CJ829"/>
          <cell r="CK829"/>
          <cell r="CL829"/>
          <cell r="CM829"/>
          <cell r="CN829"/>
          <cell r="CO829"/>
          <cell r="CP829"/>
          <cell r="CQ829"/>
          <cell r="CR829"/>
          <cell r="CS829"/>
          <cell r="CT829"/>
          <cell r="CU829"/>
          <cell r="CV829"/>
          <cell r="CW829"/>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X830"/>
          <cell r="Y830"/>
          <cell r="Z830"/>
          <cell r="AA830">
            <v>15</v>
          </cell>
          <cell r="AB830">
            <v>3</v>
          </cell>
          <cell r="AC830">
            <v>2566</v>
          </cell>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t="str">
            <v/>
          </cell>
          <cell r="BO830" t="str">
            <v/>
          </cell>
          <cell r="BP830" t="str">
            <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cell r="CA830"/>
          <cell r="CB830"/>
          <cell r="CC830"/>
          <cell r="CD830"/>
          <cell r="CE830"/>
          <cell r="CF830"/>
          <cell r="CG830"/>
          <cell r="CH830"/>
          <cell r="CI830"/>
          <cell r="CJ830"/>
          <cell r="CK830"/>
          <cell r="CL830"/>
          <cell r="CM830"/>
          <cell r="CN830"/>
          <cell r="CO830"/>
          <cell r="CP830"/>
          <cell r="CQ830"/>
          <cell r="CR830"/>
          <cell r="CS830"/>
          <cell r="CT830"/>
          <cell r="CU830"/>
          <cell r="CV830"/>
          <cell r="CW830"/>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cell r="CA831"/>
          <cell r="CB831"/>
          <cell r="CC831"/>
          <cell r="CD831"/>
          <cell r="CE831"/>
          <cell r="CF831"/>
          <cell r="CG831"/>
          <cell r="CH831"/>
          <cell r="CI831"/>
          <cell r="CJ831"/>
          <cell r="CK831"/>
          <cell r="CL831"/>
          <cell r="CM831"/>
          <cell r="CN831"/>
          <cell r="CO831"/>
          <cell r="CP831"/>
          <cell r="CQ831"/>
          <cell r="CR831"/>
          <cell r="CS831"/>
          <cell r="CT831"/>
          <cell r="CU831"/>
          <cell r="CV831"/>
          <cell r="CW831"/>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AA832"/>
          <cell r="AB832"/>
          <cell r="AC832"/>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cell r="CA832"/>
          <cell r="CB832"/>
          <cell r="CC832"/>
          <cell r="CD832"/>
          <cell r="CE832"/>
          <cell r="CF832"/>
          <cell r="CG832"/>
          <cell r="CH832"/>
          <cell r="CI832"/>
          <cell r="CJ832"/>
          <cell r="CK832"/>
          <cell r="CL832"/>
          <cell r="CM832"/>
          <cell r="CN832"/>
          <cell r="CO832"/>
          <cell r="CP832"/>
          <cell r="CQ832"/>
          <cell r="CR832"/>
          <cell r="CS832"/>
          <cell r="CT832"/>
          <cell r="CU832"/>
          <cell r="CV832"/>
          <cell r="CW832"/>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O833"/>
          <cell r="P833" t="str">
            <v>1.บุคคลค้ำประกัน</v>
          </cell>
          <cell r="Q833"/>
          <cell r="R833"/>
          <cell r="S833" t="str">
            <v>แขวงเชียงใหม่</v>
          </cell>
          <cell r="T833" t="str">
            <v>ผบ.2544</v>
          </cell>
          <cell r="U833">
            <v>2563</v>
          </cell>
          <cell r="V833" t="str">
            <v>ผบ.4891</v>
          </cell>
          <cell r="W833">
            <v>2563</v>
          </cell>
          <cell r="X833"/>
          <cell r="Y833"/>
          <cell r="Z833"/>
          <cell r="AA833">
            <v>1</v>
          </cell>
          <cell r="AB833">
            <v>7</v>
          </cell>
          <cell r="AC833">
            <v>2566</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cell r="CA833"/>
          <cell r="CB833"/>
          <cell r="CC833"/>
          <cell r="CD833"/>
          <cell r="CE833"/>
          <cell r="CF833"/>
          <cell r="CG833"/>
          <cell r="CH833"/>
          <cell r="CI833"/>
          <cell r="CJ833"/>
          <cell r="CK833"/>
          <cell r="CL833"/>
          <cell r="CM833"/>
          <cell r="CN833"/>
          <cell r="CO833"/>
          <cell r="CP833"/>
          <cell r="CQ833"/>
          <cell r="CR833"/>
          <cell r="CS833"/>
          <cell r="CT833"/>
          <cell r="CU833"/>
          <cell r="CV833"/>
          <cell r="CW833"/>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cell r="CA834"/>
          <cell r="CB834"/>
          <cell r="CC834"/>
          <cell r="CD834"/>
          <cell r="CE834"/>
          <cell r="CF834"/>
          <cell r="CG834"/>
          <cell r="CH834"/>
          <cell r="CI834"/>
          <cell r="CJ834"/>
          <cell r="CK834"/>
          <cell r="CL834"/>
          <cell r="CM834"/>
          <cell r="CN834"/>
          <cell r="CO834"/>
          <cell r="CP834"/>
          <cell r="CQ834"/>
          <cell r="CR834"/>
          <cell r="CS834"/>
          <cell r="CT834"/>
          <cell r="CU834"/>
          <cell r="CV834"/>
          <cell r="CW834"/>
        </row>
        <row r="835">
          <cell r="B835">
            <v>2307</v>
          </cell>
          <cell r="C835">
            <v>830</v>
          </cell>
          <cell r="D835"/>
          <cell r="E835"/>
          <cell r="F835"/>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cell r="CA835"/>
          <cell r="CB835"/>
          <cell r="CC835"/>
          <cell r="CD835"/>
          <cell r="CE835"/>
          <cell r="CF835"/>
          <cell r="CG835"/>
          <cell r="CH835"/>
          <cell r="CI835"/>
          <cell r="CJ835"/>
          <cell r="CK835"/>
          <cell r="CL835"/>
          <cell r="CM835"/>
          <cell r="CN835"/>
          <cell r="CO835"/>
          <cell r="CP835"/>
          <cell r="CQ835"/>
          <cell r="CR835"/>
          <cell r="CS835"/>
          <cell r="CT835"/>
          <cell r="CU835"/>
          <cell r="CV835"/>
          <cell r="CW835"/>
        </row>
        <row r="836">
          <cell r="B836">
            <v>2308</v>
          </cell>
          <cell r="C836">
            <v>831</v>
          </cell>
          <cell r="D836"/>
          <cell r="E836"/>
          <cell r="F836"/>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X836"/>
          <cell r="Y836"/>
          <cell r="Z836"/>
          <cell r="AA836">
            <v>18</v>
          </cell>
          <cell r="AB836">
            <v>4</v>
          </cell>
          <cell r="AC836">
            <v>2566</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cell r="CA836"/>
          <cell r="CB836"/>
          <cell r="CC836"/>
          <cell r="CD836"/>
          <cell r="CE836"/>
          <cell r="CF836"/>
          <cell r="CG836"/>
          <cell r="CH836"/>
          <cell r="CI836"/>
          <cell r="CJ836"/>
          <cell r="CK836"/>
          <cell r="CL836"/>
          <cell r="CM836"/>
          <cell r="CN836"/>
          <cell r="CO836"/>
          <cell r="CP836"/>
          <cell r="CQ836"/>
          <cell r="CR836"/>
          <cell r="CS836"/>
          <cell r="CT836"/>
          <cell r="CU836"/>
          <cell r="CV836"/>
          <cell r="CW836"/>
        </row>
        <row r="837">
          <cell r="B837">
            <v>2309</v>
          </cell>
          <cell r="C837">
            <v>832</v>
          </cell>
          <cell r="D837"/>
          <cell r="E837"/>
          <cell r="F837"/>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cell r="CA837"/>
          <cell r="CB837"/>
          <cell r="CC837"/>
          <cell r="CD837"/>
          <cell r="CE837"/>
          <cell r="CF837"/>
          <cell r="CG837"/>
          <cell r="CH837"/>
          <cell r="CI837"/>
          <cell r="CJ837"/>
          <cell r="CK837"/>
          <cell r="CL837"/>
          <cell r="CM837"/>
          <cell r="CN837"/>
          <cell r="CO837"/>
          <cell r="CP837"/>
          <cell r="CQ837"/>
          <cell r="CR837"/>
          <cell r="CS837"/>
          <cell r="CT837"/>
          <cell r="CU837"/>
          <cell r="CV837"/>
          <cell r="CW837"/>
        </row>
        <row r="838">
          <cell r="B838">
            <v>2310</v>
          </cell>
          <cell r="C838">
            <v>833</v>
          </cell>
          <cell r="D838"/>
          <cell r="E838"/>
          <cell r="F838"/>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X838"/>
          <cell r="Y838"/>
          <cell r="Z838"/>
          <cell r="AA838">
            <v>21</v>
          </cell>
          <cell r="AB838">
            <v>2</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600</v>
          </cell>
          <cell r="BD838">
            <v>24</v>
          </cell>
          <cell r="BE838">
            <v>1</v>
          </cell>
          <cell r="BF838">
            <v>2568</v>
          </cell>
          <cell r="BG838">
            <v>0</v>
          </cell>
          <cell r="BH838" t="str">
            <v>-</v>
          </cell>
          <cell r="BI838" t="str">
            <v>-</v>
          </cell>
          <cell r="BJ838" t="str">
            <v>-</v>
          </cell>
          <cell r="BK838">
            <v>0</v>
          </cell>
          <cell r="BL838">
            <v>790</v>
          </cell>
          <cell r="BM838">
            <v>0</v>
          </cell>
          <cell r="BN838">
            <v>21</v>
          </cell>
          <cell r="BO838">
            <v>3</v>
          </cell>
          <cell r="BP838">
            <v>2568</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cell r="CA838"/>
          <cell r="CB838"/>
          <cell r="CC838"/>
          <cell r="CD838"/>
          <cell r="CE838"/>
          <cell r="CF838"/>
          <cell r="CG838"/>
          <cell r="CH838"/>
          <cell r="CI838"/>
          <cell r="CJ838"/>
          <cell r="CK838"/>
          <cell r="CL838"/>
          <cell r="CM838"/>
          <cell r="CN838"/>
          <cell r="CO838"/>
          <cell r="CP838"/>
          <cell r="CQ838"/>
          <cell r="CR838"/>
          <cell r="CS838"/>
          <cell r="CT838"/>
          <cell r="CU838"/>
          <cell r="CV838"/>
          <cell r="CW838"/>
        </row>
        <row r="839">
          <cell r="B839">
            <v>2311</v>
          </cell>
          <cell r="C839">
            <v>834</v>
          </cell>
          <cell r="D839"/>
          <cell r="E839"/>
          <cell r="F839"/>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X839"/>
          <cell r="Y839"/>
          <cell r="Z839"/>
          <cell r="AA839">
            <v>4</v>
          </cell>
          <cell r="AB839">
            <v>4</v>
          </cell>
          <cell r="AC839">
            <v>2566</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cell r="CB839"/>
          <cell r="CC839"/>
          <cell r="CD839"/>
          <cell r="CE839"/>
          <cell r="CF839"/>
          <cell r="CG839"/>
          <cell r="CH839"/>
          <cell r="CI839"/>
          <cell r="CJ839"/>
          <cell r="CK839"/>
          <cell r="CL839"/>
          <cell r="CM839"/>
          <cell r="CN839"/>
          <cell r="CO839"/>
          <cell r="CP839"/>
          <cell r="CQ839"/>
          <cell r="CR839"/>
          <cell r="CS839"/>
          <cell r="CT839"/>
          <cell r="CU839"/>
          <cell r="CV839"/>
          <cell r="CW839"/>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Q840"/>
          <cell r="R840"/>
          <cell r="S840" t="str">
            <v>จังหวัดฮอด</v>
          </cell>
          <cell r="T840" t="str">
            <v>ผบ.955</v>
          </cell>
          <cell r="U840">
            <v>2560</v>
          </cell>
          <cell r="V840" t="str">
            <v>ผบ.28</v>
          </cell>
          <cell r="W840">
            <v>2561</v>
          </cell>
          <cell r="X840">
            <v>25</v>
          </cell>
          <cell r="Y840">
            <v>1</v>
          </cell>
          <cell r="Z840">
            <v>2561</v>
          </cell>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1200</v>
          </cell>
          <cell r="BD840">
            <v>17</v>
          </cell>
          <cell r="BE840">
            <v>1</v>
          </cell>
          <cell r="BF840">
            <v>2568</v>
          </cell>
          <cell r="BG840">
            <v>0</v>
          </cell>
          <cell r="BH840" t="str">
            <v>-</v>
          </cell>
          <cell r="BI840" t="str">
            <v>-</v>
          </cell>
          <cell r="BJ840" t="str">
            <v>-</v>
          </cell>
          <cell r="BK840">
            <v>0</v>
          </cell>
          <cell r="BL840">
            <v>870</v>
          </cell>
          <cell r="BM840">
            <v>0</v>
          </cell>
          <cell r="BN840">
            <v>5</v>
          </cell>
          <cell r="BO840">
            <v>3</v>
          </cell>
          <cell r="BP840">
            <v>2568</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cell r="CB840"/>
          <cell r="CC840"/>
          <cell r="CD840"/>
          <cell r="CE840"/>
          <cell r="CF840"/>
          <cell r="CG840"/>
          <cell r="CH840"/>
          <cell r="CI840"/>
          <cell r="CJ840"/>
          <cell r="CK840"/>
          <cell r="CL840"/>
          <cell r="CM840"/>
          <cell r="CN840"/>
          <cell r="CO840"/>
          <cell r="CP840"/>
          <cell r="CQ840"/>
          <cell r="CR840"/>
          <cell r="CS840"/>
          <cell r="CT840"/>
          <cell r="CU840"/>
          <cell r="CV840"/>
          <cell r="CW840"/>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O841"/>
          <cell r="P841" t="str">
            <v>1.บุคคลค้ำประกัน</v>
          </cell>
          <cell r="Q841"/>
          <cell r="R841"/>
          <cell r="S841" t="str">
            <v>จังหวัดฮอด</v>
          </cell>
          <cell r="T841" t="str">
            <v>ผบ.1025</v>
          </cell>
          <cell r="U841">
            <v>2560</v>
          </cell>
          <cell r="V841" t="str">
            <v>ผบ.1153</v>
          </cell>
          <cell r="W841">
            <v>2560</v>
          </cell>
          <cell r="X841"/>
          <cell r="Y841"/>
          <cell r="Z841"/>
          <cell r="AA841">
            <v>27</v>
          </cell>
          <cell r="AB841">
            <v>12</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900</v>
          </cell>
          <cell r="BD841">
            <v>9</v>
          </cell>
          <cell r="BE841">
            <v>8</v>
          </cell>
          <cell r="BF841">
            <v>2567</v>
          </cell>
          <cell r="BG841">
            <v>0</v>
          </cell>
          <cell r="BH841" t="str">
            <v>-</v>
          </cell>
          <cell r="BI841" t="str">
            <v>-</v>
          </cell>
          <cell r="BJ841" t="str">
            <v>-</v>
          </cell>
          <cell r="BK841">
            <v>0</v>
          </cell>
          <cell r="BL841">
            <v>680</v>
          </cell>
          <cell r="BM841">
            <v>0</v>
          </cell>
          <cell r="BN841">
            <v>16</v>
          </cell>
          <cell r="BO841">
            <v>10</v>
          </cell>
          <cell r="BP841">
            <v>2567</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cell r="CB841"/>
          <cell r="CC841"/>
          <cell r="CD841"/>
          <cell r="CE841"/>
          <cell r="CF841"/>
          <cell r="CG841"/>
          <cell r="CH841"/>
          <cell r="CI841"/>
          <cell r="CJ841"/>
          <cell r="CK841"/>
          <cell r="CL841"/>
          <cell r="CM841"/>
          <cell r="CN841"/>
          <cell r="CO841"/>
          <cell r="CP841"/>
          <cell r="CQ841"/>
          <cell r="CR841"/>
          <cell r="CS841"/>
          <cell r="CT841"/>
          <cell r="CU841"/>
          <cell r="CV841"/>
          <cell r="CW841"/>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Q842"/>
          <cell r="R842"/>
          <cell r="S842" t="str">
            <v>จังหวัดฮอด</v>
          </cell>
          <cell r="T842" t="str">
            <v>ผบ.1469</v>
          </cell>
          <cell r="U842">
            <v>2559</v>
          </cell>
          <cell r="V842" t="str">
            <v>ผบ.105</v>
          </cell>
          <cell r="W842">
            <v>2560</v>
          </cell>
          <cell r="X842"/>
          <cell r="Y842"/>
          <cell r="Z842"/>
          <cell r="AA842">
            <v>6</v>
          </cell>
          <cell r="AB842">
            <v>3</v>
          </cell>
          <cell r="AC842">
            <v>2560</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24</v>
          </cell>
          <cell r="BE842">
            <v>1</v>
          </cell>
          <cell r="BF842">
            <v>2568</v>
          </cell>
          <cell r="BG842">
            <v>0</v>
          </cell>
          <cell r="BH842" t="str">
            <v>-</v>
          </cell>
          <cell r="BI842" t="str">
            <v>-</v>
          </cell>
          <cell r="BJ842" t="str">
            <v>-</v>
          </cell>
          <cell r="BK842">
            <v>0</v>
          </cell>
          <cell r="BL842">
            <v>1655</v>
          </cell>
          <cell r="BM842">
            <v>0</v>
          </cell>
          <cell r="BN842">
            <v>10</v>
          </cell>
          <cell r="BO842">
            <v>4</v>
          </cell>
          <cell r="BP842">
            <v>2568</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cell r="CA842"/>
          <cell r="CB842"/>
          <cell r="CC842"/>
          <cell r="CD842"/>
          <cell r="CE842"/>
          <cell r="CF842"/>
          <cell r="CG842"/>
          <cell r="CH842"/>
          <cell r="CI842"/>
          <cell r="CJ842"/>
          <cell r="CK842"/>
          <cell r="CL842"/>
          <cell r="CM842"/>
          <cell r="CN842"/>
          <cell r="CO842"/>
          <cell r="CP842"/>
          <cell r="CQ842"/>
          <cell r="CR842"/>
          <cell r="CS842"/>
          <cell r="CT842"/>
          <cell r="CU842"/>
          <cell r="CV842"/>
          <cell r="CW842"/>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ผบ.629</v>
          </cell>
          <cell r="U843">
            <v>2558</v>
          </cell>
          <cell r="V843" t="str">
            <v>ผบ.27</v>
          </cell>
          <cell r="W843">
            <v>2559</v>
          </cell>
          <cell r="X843"/>
          <cell r="Y843"/>
          <cell r="Z843"/>
          <cell r="AA843">
            <v>1</v>
          </cell>
          <cell r="AB843">
            <v>2</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1500</v>
          </cell>
          <cell r="BD843">
            <v>9</v>
          </cell>
          <cell r="BE843">
            <v>8</v>
          </cell>
          <cell r="BF843">
            <v>2567</v>
          </cell>
          <cell r="BG843">
            <v>0</v>
          </cell>
          <cell r="BH843" t="str">
            <v>-</v>
          </cell>
          <cell r="BI843" t="str">
            <v>-</v>
          </cell>
          <cell r="BJ843" t="str">
            <v>-</v>
          </cell>
          <cell r="BK843">
            <v>0</v>
          </cell>
          <cell r="BL843">
            <v>1215</v>
          </cell>
          <cell r="BM843">
            <v>0</v>
          </cell>
          <cell r="BN843">
            <v>18</v>
          </cell>
          <cell r="BO843">
            <v>11</v>
          </cell>
          <cell r="BP843">
            <v>2567</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cell r="CB843"/>
          <cell r="CC843"/>
          <cell r="CD843"/>
          <cell r="CE843"/>
          <cell r="CF843"/>
          <cell r="CG843"/>
          <cell r="CH843"/>
          <cell r="CI843"/>
          <cell r="CJ843"/>
          <cell r="CK843"/>
          <cell r="CL843"/>
          <cell r="CM843"/>
          <cell r="CN843"/>
          <cell r="CO843"/>
          <cell r="CP843"/>
          <cell r="CQ843"/>
          <cell r="CR843"/>
          <cell r="CS843"/>
          <cell r="CT843"/>
          <cell r="CU843"/>
          <cell r="CV843"/>
          <cell r="CW843"/>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Q844"/>
          <cell r="R844"/>
          <cell r="S844" t="str">
            <v>จังหวัดฮอด</v>
          </cell>
          <cell r="T844" t="str">
            <v>ผบ.433</v>
          </cell>
          <cell r="U844">
            <v>2561</v>
          </cell>
          <cell r="V844" t="str">
            <v>ผบ.890</v>
          </cell>
          <cell r="W844">
            <v>2561</v>
          </cell>
          <cell r="X844"/>
          <cell r="Y844"/>
          <cell r="Z844"/>
          <cell r="AA844">
            <v>28</v>
          </cell>
          <cell r="AB844">
            <v>8</v>
          </cell>
          <cell r="AC844">
            <v>2561</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1800</v>
          </cell>
          <cell r="BD844">
            <v>9</v>
          </cell>
          <cell r="BE844">
            <v>8</v>
          </cell>
          <cell r="BF844">
            <v>2567</v>
          </cell>
          <cell r="BG844">
            <v>0</v>
          </cell>
          <cell r="BH844" t="str">
            <v>-</v>
          </cell>
          <cell r="BI844" t="str">
            <v>-</v>
          </cell>
          <cell r="BJ844" t="str">
            <v>-</v>
          </cell>
          <cell r="BK844">
            <v>0</v>
          </cell>
          <cell r="BL844">
            <v>1675</v>
          </cell>
          <cell r="BM844">
            <v>0</v>
          </cell>
          <cell r="BN844">
            <v>18</v>
          </cell>
          <cell r="BO844">
            <v>11</v>
          </cell>
          <cell r="BP844">
            <v>2567</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cell r="CB844"/>
          <cell r="CC844"/>
          <cell r="CD844"/>
          <cell r="CE844"/>
          <cell r="CF844"/>
          <cell r="CG844"/>
          <cell r="CH844"/>
          <cell r="CI844"/>
          <cell r="CJ844"/>
          <cell r="CK844"/>
          <cell r="CL844"/>
          <cell r="CM844"/>
          <cell r="CN844"/>
          <cell r="CO844"/>
          <cell r="CP844"/>
          <cell r="CQ844"/>
          <cell r="CR844"/>
          <cell r="CS844"/>
          <cell r="CT844"/>
          <cell r="CU844"/>
          <cell r="CV844"/>
          <cell r="CW844"/>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Q845"/>
          <cell r="R845"/>
          <cell r="S845" t="str">
            <v>จังหวัดฮอด</v>
          </cell>
          <cell r="T845" t="str">
            <v>ผบ.1269</v>
          </cell>
          <cell r="U845">
            <v>2559</v>
          </cell>
          <cell r="V845" t="str">
            <v>ผบ.1515</v>
          </cell>
          <cell r="W845">
            <v>2559</v>
          </cell>
          <cell r="X845"/>
          <cell r="Y845"/>
          <cell r="Z845"/>
          <cell r="AA845">
            <v>30</v>
          </cell>
          <cell r="AB845">
            <v>11</v>
          </cell>
          <cell r="AC845">
            <v>2559</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cell r="CA845"/>
          <cell r="CB845"/>
          <cell r="CC845"/>
          <cell r="CD845"/>
          <cell r="CE845"/>
          <cell r="CF845"/>
          <cell r="CG845"/>
          <cell r="CH845"/>
          <cell r="CI845"/>
          <cell r="CJ845"/>
          <cell r="CK845"/>
          <cell r="CL845"/>
          <cell r="CM845"/>
          <cell r="CN845"/>
          <cell r="CO845"/>
          <cell r="CP845"/>
          <cell r="CQ845"/>
          <cell r="CR845"/>
          <cell r="CS845"/>
          <cell r="CT845"/>
          <cell r="CU845"/>
          <cell r="CV845"/>
          <cell r="CW845"/>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K846"/>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X846"/>
          <cell r="Y846"/>
          <cell r="Z846"/>
          <cell r="AA846">
            <v>14</v>
          </cell>
          <cell r="AB846">
            <v>6</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A846"/>
          <cell r="CB846">
            <v>5</v>
          </cell>
          <cell r="CC846"/>
          <cell r="CD846"/>
          <cell r="CE846"/>
          <cell r="CF846"/>
          <cell r="CG846"/>
          <cell r="CH846"/>
          <cell r="CI846"/>
          <cell r="CJ846"/>
          <cell r="CK846"/>
          <cell r="CL846"/>
          <cell r="CM846"/>
          <cell r="CN846"/>
          <cell r="CO846"/>
          <cell r="CP846"/>
          <cell r="CQ846"/>
          <cell r="CR846"/>
          <cell r="CS846"/>
          <cell r="CT846"/>
          <cell r="CU846"/>
          <cell r="CV846"/>
          <cell r="CW846"/>
        </row>
        <row r="847">
          <cell r="B847">
            <v>2319</v>
          </cell>
          <cell r="C847">
            <v>842</v>
          </cell>
          <cell r="D847">
            <v>30</v>
          </cell>
          <cell r="E847">
            <v>11</v>
          </cell>
          <cell r="F847">
            <v>2566</v>
          </cell>
          <cell r="G847">
            <v>800059760374</v>
          </cell>
          <cell r="H847" t="str">
            <v>นาง</v>
          </cell>
          <cell r="I847" t="str">
            <v>นรมน</v>
          </cell>
          <cell r="J847" t="str">
            <v>บุญทวี</v>
          </cell>
          <cell r="K847"/>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X847"/>
          <cell r="Y847"/>
          <cell r="Z847"/>
          <cell r="AA847">
            <v>30</v>
          </cell>
          <cell r="AB847">
            <v>8</v>
          </cell>
          <cell r="AC847">
            <v>2561</v>
          </cell>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1040</v>
          </cell>
          <cell r="BM847">
            <v>0</v>
          </cell>
          <cell r="BN847">
            <v>15</v>
          </cell>
          <cell r="BO847">
            <v>11</v>
          </cell>
          <cell r="BP847">
            <v>2567</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cell r="CA847"/>
          <cell r="CB847"/>
          <cell r="CC847"/>
          <cell r="CD847"/>
          <cell r="CE847"/>
          <cell r="CF847"/>
          <cell r="CG847"/>
          <cell r="CH847"/>
          <cell r="CI847"/>
          <cell r="CJ847"/>
          <cell r="CK847"/>
          <cell r="CL847"/>
          <cell r="CM847"/>
          <cell r="CN847"/>
          <cell r="CO847"/>
          <cell r="CP847"/>
          <cell r="CQ847"/>
          <cell r="CR847"/>
          <cell r="CS847"/>
          <cell r="CT847"/>
          <cell r="CU847"/>
          <cell r="CV847"/>
          <cell r="CW847"/>
        </row>
        <row r="848">
          <cell r="B848">
            <v>2320</v>
          </cell>
          <cell r="C848">
            <v>843</v>
          </cell>
          <cell r="D848">
            <v>30</v>
          </cell>
          <cell r="E848">
            <v>11</v>
          </cell>
          <cell r="F848">
            <v>2566</v>
          </cell>
          <cell r="G848">
            <v>800039117679</v>
          </cell>
          <cell r="H848" t="str">
            <v>นาย</v>
          </cell>
          <cell r="I848" t="str">
            <v>วิชิต</v>
          </cell>
          <cell r="J848" t="str">
            <v>สมศักดิ์</v>
          </cell>
          <cell r="K848"/>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1500</v>
          </cell>
          <cell r="BD848">
            <v>5</v>
          </cell>
          <cell r="BE848">
            <v>7</v>
          </cell>
          <cell r="BF848">
            <v>2567</v>
          </cell>
          <cell r="BG848">
            <v>0</v>
          </cell>
          <cell r="BH848" t="str">
            <v>-</v>
          </cell>
          <cell r="BI848" t="str">
            <v>-</v>
          </cell>
          <cell r="BJ848" t="str">
            <v>-</v>
          </cell>
          <cell r="BK848">
            <v>0</v>
          </cell>
          <cell r="BL848">
            <v>1160</v>
          </cell>
          <cell r="BM848">
            <v>0</v>
          </cell>
          <cell r="BN848">
            <v>15</v>
          </cell>
          <cell r="BO848">
            <v>11</v>
          </cell>
          <cell r="BP848">
            <v>2567</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cell r="CA848"/>
          <cell r="CB848"/>
          <cell r="CC848"/>
          <cell r="CD848"/>
          <cell r="CE848"/>
          <cell r="CF848"/>
          <cell r="CG848"/>
          <cell r="CH848"/>
          <cell r="CI848"/>
          <cell r="CJ848"/>
          <cell r="CK848"/>
          <cell r="CL848"/>
          <cell r="CM848"/>
          <cell r="CN848"/>
          <cell r="CO848"/>
          <cell r="CP848"/>
          <cell r="CQ848"/>
          <cell r="CR848"/>
          <cell r="CS848"/>
          <cell r="CT848"/>
          <cell r="CU848"/>
          <cell r="CV848"/>
          <cell r="CW848"/>
        </row>
        <row r="849">
          <cell r="B849">
            <v>2321</v>
          </cell>
          <cell r="C849">
            <v>844</v>
          </cell>
          <cell r="D849">
            <v>30</v>
          </cell>
          <cell r="E849">
            <v>11</v>
          </cell>
          <cell r="F849">
            <v>2566</v>
          </cell>
          <cell r="G849">
            <v>800050393365</v>
          </cell>
          <cell r="H849" t="str">
            <v>นาง</v>
          </cell>
          <cell r="I849" t="str">
            <v>เพียร</v>
          </cell>
          <cell r="J849" t="str">
            <v>ปิ่นงาม</v>
          </cell>
          <cell r="K849"/>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X849"/>
          <cell r="Y849"/>
          <cell r="Z849"/>
          <cell r="AA849">
            <v>27</v>
          </cell>
          <cell r="AB849">
            <v>1</v>
          </cell>
          <cell r="AC849">
            <v>2563</v>
          </cell>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600</v>
          </cell>
          <cell r="BD849">
            <v>9</v>
          </cell>
          <cell r="BE849">
            <v>8</v>
          </cell>
          <cell r="BF849">
            <v>2567</v>
          </cell>
          <cell r="BG849">
            <v>0</v>
          </cell>
          <cell r="BH849" t="str">
            <v>-</v>
          </cell>
          <cell r="BI849" t="str">
            <v>-</v>
          </cell>
          <cell r="BJ849" t="str">
            <v>-</v>
          </cell>
          <cell r="BK849">
            <v>0</v>
          </cell>
          <cell r="BL849">
            <v>680</v>
          </cell>
          <cell r="BM849">
            <v>0</v>
          </cell>
          <cell r="BN849">
            <v>10</v>
          </cell>
          <cell r="BO849">
            <v>10</v>
          </cell>
          <cell r="BP849">
            <v>2567</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cell r="CB849"/>
          <cell r="CC849"/>
          <cell r="CD849"/>
          <cell r="CE849"/>
          <cell r="CF849"/>
          <cell r="CG849"/>
          <cell r="CH849"/>
          <cell r="CI849"/>
          <cell r="CJ849"/>
          <cell r="CK849"/>
          <cell r="CL849"/>
          <cell r="CM849"/>
          <cell r="CN849"/>
          <cell r="CO849"/>
          <cell r="CP849"/>
          <cell r="CQ849"/>
          <cell r="CR849"/>
          <cell r="CS849"/>
          <cell r="CT849"/>
          <cell r="CU849"/>
          <cell r="CV849"/>
          <cell r="CW849"/>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K850"/>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cell r="CA850"/>
          <cell r="CB850"/>
          <cell r="CC850"/>
          <cell r="CD850"/>
          <cell r="CE850"/>
          <cell r="CF850"/>
          <cell r="CG850"/>
          <cell r="CH850"/>
          <cell r="CI850"/>
          <cell r="CJ850"/>
          <cell r="CK850"/>
          <cell r="CL850"/>
          <cell r="CM850"/>
          <cell r="CN850"/>
          <cell r="CO850"/>
          <cell r="CP850"/>
          <cell r="CQ850"/>
          <cell r="CR850"/>
          <cell r="CS850"/>
          <cell r="CT850"/>
          <cell r="CU850"/>
          <cell r="CV850"/>
          <cell r="CW850"/>
        </row>
        <row r="851">
          <cell r="B851">
            <v>2323</v>
          </cell>
          <cell r="C851">
            <v>846</v>
          </cell>
          <cell r="D851">
            <v>30</v>
          </cell>
          <cell r="E851">
            <v>11</v>
          </cell>
          <cell r="F851">
            <v>2566</v>
          </cell>
          <cell r="G851">
            <v>800057193693</v>
          </cell>
          <cell r="H851" t="str">
            <v>นางสาว</v>
          </cell>
          <cell r="I851" t="str">
            <v>กัลยา</v>
          </cell>
          <cell r="J851" t="str">
            <v>ทานา</v>
          </cell>
          <cell r="K851"/>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X851"/>
          <cell r="Y851"/>
          <cell r="Z851"/>
          <cell r="AA851">
            <v>29</v>
          </cell>
          <cell r="AB851">
            <v>10</v>
          </cell>
          <cell r="AC851">
            <v>2562</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cell r="CP851"/>
          <cell r="CQ851"/>
          <cell r="CR851"/>
          <cell r="CS851"/>
          <cell r="CT851"/>
          <cell r="CU851"/>
          <cell r="CV851"/>
          <cell r="CW851"/>
        </row>
        <row r="852">
          <cell r="B852">
            <v>2324</v>
          </cell>
          <cell r="C852">
            <v>847</v>
          </cell>
          <cell r="D852">
            <v>30</v>
          </cell>
          <cell r="E852">
            <v>11</v>
          </cell>
          <cell r="F852">
            <v>2566</v>
          </cell>
          <cell r="G852">
            <v>800055305414</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cell r="CP852"/>
          <cell r="CQ852"/>
          <cell r="CR852"/>
          <cell r="CS852"/>
          <cell r="CT852"/>
          <cell r="CU852"/>
          <cell r="CV852"/>
          <cell r="CW852"/>
        </row>
        <row r="853">
          <cell r="B853">
            <v>2325</v>
          </cell>
          <cell r="C853">
            <v>848</v>
          </cell>
          <cell r="D853">
            <v>30</v>
          </cell>
          <cell r="E853">
            <v>11</v>
          </cell>
          <cell r="F853">
            <v>2566</v>
          </cell>
          <cell r="G853">
            <v>800051181066</v>
          </cell>
          <cell r="H853" t="str">
            <v>นาง</v>
          </cell>
          <cell r="I853" t="str">
            <v>มณีรัตน์</v>
          </cell>
          <cell r="J853" t="str">
            <v>ใจแก้ว</v>
          </cell>
          <cell r="K853"/>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cell r="CP853"/>
          <cell r="CQ853"/>
          <cell r="CR853"/>
          <cell r="CS853"/>
          <cell r="CT853"/>
          <cell r="CU853"/>
          <cell r="CV853"/>
          <cell r="CW853"/>
        </row>
        <row r="854">
          <cell r="B854">
            <v>2326</v>
          </cell>
          <cell r="C854">
            <v>849</v>
          </cell>
          <cell r="D854">
            <v>30</v>
          </cell>
          <cell r="E854">
            <v>11</v>
          </cell>
          <cell r="F854">
            <v>2566</v>
          </cell>
          <cell r="G854">
            <v>800056679601</v>
          </cell>
          <cell r="H854" t="str">
            <v>นาย</v>
          </cell>
          <cell r="I854" t="str">
            <v>แก้วมา</v>
          </cell>
          <cell r="J854" t="str">
            <v>กรรณิกา</v>
          </cell>
          <cell r="K854"/>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X854"/>
          <cell r="Y854"/>
          <cell r="Z854"/>
          <cell r="AA854">
            <v>6</v>
          </cell>
          <cell r="AB854">
            <v>8</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cell r="CA854"/>
          <cell r="CB854"/>
          <cell r="CC854"/>
          <cell r="CD854"/>
          <cell r="CE854"/>
          <cell r="CF854"/>
          <cell r="CG854"/>
          <cell r="CH854"/>
          <cell r="CI854"/>
          <cell r="CJ854"/>
          <cell r="CK854"/>
          <cell r="CL854"/>
          <cell r="CM854"/>
          <cell r="CN854"/>
          <cell r="CO854"/>
          <cell r="CP854"/>
          <cell r="CQ854"/>
          <cell r="CR854"/>
          <cell r="CS854"/>
          <cell r="CT854"/>
          <cell r="CU854"/>
          <cell r="CV854"/>
          <cell r="CW854"/>
        </row>
        <row r="855">
          <cell r="B855">
            <v>2327</v>
          </cell>
          <cell r="C855">
            <v>850</v>
          </cell>
          <cell r="D855">
            <v>30</v>
          </cell>
          <cell r="E855">
            <v>11</v>
          </cell>
          <cell r="F855">
            <v>2566</v>
          </cell>
          <cell r="G855">
            <v>800073616990</v>
          </cell>
          <cell r="H855" t="str">
            <v>นางสาว</v>
          </cell>
          <cell r="I855" t="str">
            <v>น้ำฝน</v>
          </cell>
          <cell r="J855" t="str">
            <v>ยมแก้ว</v>
          </cell>
          <cell r="K855"/>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ลงผลสืบ 18/3/2567 อยู่ระหว่างรอคัดภาพลักษณ์เพื่อรายงาน</v>
          </cell>
          <cell r="BC855">
            <v>1800</v>
          </cell>
          <cell r="BD855">
            <v>18</v>
          </cell>
          <cell r="BE855">
            <v>7</v>
          </cell>
          <cell r="BF855">
            <v>2568</v>
          </cell>
          <cell r="BG855">
            <v>0</v>
          </cell>
          <cell r="BH855" t="str">
            <v>-</v>
          </cell>
          <cell r="BI855" t="str">
            <v>-</v>
          </cell>
          <cell r="BJ855" t="str">
            <v>-</v>
          </cell>
          <cell r="BK855">
            <v>0</v>
          </cell>
          <cell r="BL855">
            <v>1495</v>
          </cell>
          <cell r="BM855">
            <v>0</v>
          </cell>
          <cell r="BN855" t="str">
            <v/>
          </cell>
          <cell r="BO855" t="str">
            <v/>
          </cell>
          <cell r="BP855" t="str">
            <v/>
          </cell>
          <cell r="BQ855" t="str">
            <v>-</v>
          </cell>
          <cell r="BR855" t="str">
            <v>-</v>
          </cell>
          <cell r="BS855" t="str">
            <v>-</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A855"/>
          <cell r="CB855">
            <v>6</v>
          </cell>
          <cell r="CC855"/>
          <cell r="CD855"/>
          <cell r="CE855"/>
          <cell r="CF855"/>
          <cell r="CG855"/>
          <cell r="CH855"/>
          <cell r="CI855"/>
          <cell r="CJ855"/>
          <cell r="CK855"/>
          <cell r="CL855"/>
          <cell r="CM855"/>
          <cell r="CN855"/>
          <cell r="CO855"/>
          <cell r="CP855"/>
          <cell r="CQ855"/>
          <cell r="CR855"/>
          <cell r="CS855"/>
          <cell r="CT855"/>
          <cell r="CU855"/>
          <cell r="CV855"/>
          <cell r="CW855"/>
        </row>
        <row r="856">
          <cell r="B856">
            <v>2328</v>
          </cell>
          <cell r="C856">
            <v>851</v>
          </cell>
          <cell r="D856">
            <v>30</v>
          </cell>
          <cell r="E856">
            <v>11</v>
          </cell>
          <cell r="F856">
            <v>2566</v>
          </cell>
          <cell r="G856">
            <v>800094211508</v>
          </cell>
          <cell r="H856" t="str">
            <v>นาง</v>
          </cell>
          <cell r="I856" t="str">
            <v>พัทยา</v>
          </cell>
          <cell r="J856" t="str">
            <v>แซ่กือ</v>
          </cell>
          <cell r="K856"/>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cell r="CA856"/>
          <cell r="CB856"/>
          <cell r="CC856"/>
          <cell r="CD856"/>
          <cell r="CE856"/>
          <cell r="CF856"/>
          <cell r="CG856"/>
          <cell r="CH856"/>
          <cell r="CI856"/>
          <cell r="CJ856"/>
          <cell r="CK856"/>
          <cell r="CL856"/>
          <cell r="CM856"/>
          <cell r="CN856"/>
          <cell r="CO856"/>
          <cell r="CP856"/>
          <cell r="CQ856"/>
          <cell r="CR856"/>
          <cell r="CS856"/>
          <cell r="CT856"/>
          <cell r="CU856"/>
          <cell r="CV856"/>
          <cell r="CW856"/>
        </row>
        <row r="857">
          <cell r="B857">
            <v>2329</v>
          </cell>
          <cell r="C857">
            <v>852</v>
          </cell>
          <cell r="D857">
            <v>30</v>
          </cell>
          <cell r="E857">
            <v>11</v>
          </cell>
          <cell r="F857">
            <v>2566</v>
          </cell>
          <cell r="G857">
            <v>800062902088</v>
          </cell>
          <cell r="H857" t="str">
            <v>นาย</v>
          </cell>
          <cell r="I857" t="str">
            <v>เสงี่ยม</v>
          </cell>
          <cell r="J857" t="str">
            <v>ใจมั่น</v>
          </cell>
          <cell r="K857"/>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AA857"/>
          <cell r="AB857"/>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cell r="CP857"/>
          <cell r="CQ857"/>
          <cell r="CR857"/>
          <cell r="CS857"/>
          <cell r="CT857"/>
          <cell r="CU857"/>
          <cell r="CV857"/>
          <cell r="CW857"/>
        </row>
        <row r="858">
          <cell r="B858">
            <v>2330</v>
          </cell>
          <cell r="C858">
            <v>853</v>
          </cell>
          <cell r="D858">
            <v>30</v>
          </cell>
          <cell r="E858">
            <v>11</v>
          </cell>
          <cell r="F858">
            <v>2566</v>
          </cell>
          <cell r="G858">
            <v>800070269751</v>
          </cell>
          <cell r="H858" t="str">
            <v>นาง</v>
          </cell>
          <cell r="I858" t="str">
            <v>คำดา</v>
          </cell>
          <cell r="J858" t="str">
            <v>แจ่มใส</v>
          </cell>
          <cell r="K858"/>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cell r="CA858"/>
          <cell r="CB858"/>
          <cell r="CC858"/>
          <cell r="CD858"/>
          <cell r="CE858"/>
          <cell r="CF858"/>
          <cell r="CG858"/>
          <cell r="CH858"/>
          <cell r="CI858"/>
          <cell r="CJ858"/>
          <cell r="CK858"/>
          <cell r="CL858"/>
          <cell r="CM858"/>
          <cell r="CN858"/>
          <cell r="CO858"/>
          <cell r="CP858"/>
          <cell r="CQ858"/>
          <cell r="CR858"/>
          <cell r="CS858"/>
          <cell r="CT858"/>
          <cell r="CU858"/>
          <cell r="CV858"/>
          <cell r="CW858"/>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K859"/>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A859"/>
          <cell r="CB859">
            <v>6</v>
          </cell>
          <cell r="CC859"/>
          <cell r="CD859"/>
          <cell r="CE859"/>
          <cell r="CF859"/>
          <cell r="CG859"/>
          <cell r="CH859"/>
          <cell r="CI859"/>
          <cell r="CJ859"/>
          <cell r="CK859"/>
          <cell r="CL859"/>
          <cell r="CM859"/>
          <cell r="CN859"/>
          <cell r="CO859"/>
          <cell r="CP859"/>
          <cell r="CQ859"/>
          <cell r="CR859"/>
          <cell r="CS859"/>
          <cell r="CT859"/>
          <cell r="CU859"/>
          <cell r="CV859"/>
          <cell r="CW859"/>
        </row>
        <row r="860">
          <cell r="B860">
            <v>2332</v>
          </cell>
          <cell r="C860">
            <v>855</v>
          </cell>
          <cell r="D860">
            <v>30</v>
          </cell>
          <cell r="E860">
            <v>11</v>
          </cell>
          <cell r="F860">
            <v>2566</v>
          </cell>
          <cell r="G860">
            <v>800066622203</v>
          </cell>
          <cell r="H860" t="str">
            <v>นาง</v>
          </cell>
          <cell r="I860" t="str">
            <v>ปุญชรัสมิ์</v>
          </cell>
          <cell r="J860" t="str">
            <v>ทะบุญ</v>
          </cell>
          <cell r="K860"/>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X860"/>
          <cell r="Y860"/>
          <cell r="Z860"/>
          <cell r="AA860">
            <v>6</v>
          </cell>
          <cell r="AB860">
            <v>8</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cell r="CA860"/>
          <cell r="CB860"/>
          <cell r="CC860"/>
          <cell r="CD860"/>
          <cell r="CE860"/>
          <cell r="CF860"/>
          <cell r="CG860"/>
          <cell r="CH860"/>
          <cell r="CI860"/>
          <cell r="CJ860"/>
          <cell r="CK860"/>
          <cell r="CL860"/>
          <cell r="CM860"/>
          <cell r="CN860"/>
          <cell r="CO860"/>
          <cell r="CP860"/>
          <cell r="CQ860"/>
          <cell r="CR860"/>
          <cell r="CS860"/>
          <cell r="CT860"/>
          <cell r="CU860"/>
          <cell r="CV860"/>
          <cell r="CW860"/>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K861"/>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1500</v>
          </cell>
          <cell r="BD861">
            <v>9</v>
          </cell>
          <cell r="BE861">
            <v>8</v>
          </cell>
          <cell r="BF861">
            <v>2567</v>
          </cell>
          <cell r="BG861">
            <v>0</v>
          </cell>
          <cell r="BH861" t="str">
            <v>-</v>
          </cell>
          <cell r="BI861" t="str">
            <v>-</v>
          </cell>
          <cell r="BJ861" t="str">
            <v>-</v>
          </cell>
          <cell r="BK861">
            <v>0</v>
          </cell>
          <cell r="BL861">
            <v>1300</v>
          </cell>
          <cell r="BM861">
            <v>0</v>
          </cell>
          <cell r="BN861">
            <v>10</v>
          </cell>
          <cell r="BO861">
            <v>10</v>
          </cell>
          <cell r="BP861">
            <v>2567</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cell r="CB861"/>
          <cell r="CC861"/>
          <cell r="CD861"/>
          <cell r="CE861"/>
          <cell r="CF861"/>
          <cell r="CG861"/>
          <cell r="CH861"/>
          <cell r="CI861"/>
          <cell r="CJ861"/>
          <cell r="CK861"/>
          <cell r="CL861"/>
          <cell r="CM861"/>
          <cell r="CN861"/>
          <cell r="CO861"/>
          <cell r="CP861"/>
          <cell r="CQ861"/>
          <cell r="CR861"/>
          <cell r="CS861"/>
          <cell r="CT861"/>
          <cell r="CU861"/>
          <cell r="CV861"/>
          <cell r="CW861"/>
        </row>
        <row r="862">
          <cell r="B862">
            <v>2334</v>
          </cell>
          <cell r="C862">
            <v>857</v>
          </cell>
          <cell r="D862">
            <v>30</v>
          </cell>
          <cell r="E862">
            <v>11</v>
          </cell>
          <cell r="F862">
            <v>2566</v>
          </cell>
          <cell r="G862">
            <v>800091389281</v>
          </cell>
          <cell r="H862" t="str">
            <v>นางสาว</v>
          </cell>
          <cell r="I862" t="str">
            <v>นัยรัตน์</v>
          </cell>
          <cell r="J862" t="str">
            <v>เตปา</v>
          </cell>
          <cell r="K862"/>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X862"/>
          <cell r="Y862"/>
          <cell r="Z862"/>
          <cell r="AA862">
            <v>12</v>
          </cell>
          <cell r="AB862">
            <v>10</v>
          </cell>
          <cell r="AC862">
            <v>2564</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cell r="CP862"/>
          <cell r="CQ862"/>
          <cell r="CR862"/>
          <cell r="CS862"/>
          <cell r="CT862"/>
          <cell r="CU862"/>
          <cell r="CV862"/>
          <cell r="CW862"/>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K863"/>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X863"/>
          <cell r="Y863"/>
          <cell r="Z863"/>
          <cell r="AA863">
            <v>6</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cell r="CB863"/>
          <cell r="CC863"/>
          <cell r="CD863"/>
          <cell r="CE863"/>
          <cell r="CF863"/>
          <cell r="CG863"/>
          <cell r="CH863"/>
          <cell r="CI863"/>
          <cell r="CJ863"/>
          <cell r="CK863"/>
          <cell r="CL863"/>
          <cell r="CM863"/>
          <cell r="CN863"/>
          <cell r="CO863"/>
          <cell r="CP863"/>
          <cell r="CQ863"/>
          <cell r="CR863"/>
          <cell r="CS863"/>
          <cell r="CT863"/>
          <cell r="CU863"/>
          <cell r="CV863"/>
          <cell r="CW863"/>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X864"/>
          <cell r="Y864"/>
          <cell r="Z864"/>
          <cell r="AA864">
            <v>31</v>
          </cell>
          <cell r="AB864">
            <v>8</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1800</v>
          </cell>
          <cell r="BD864">
            <v>9</v>
          </cell>
          <cell r="BE864">
            <v>8</v>
          </cell>
          <cell r="BF864">
            <v>2567</v>
          </cell>
          <cell r="BG864">
            <v>0</v>
          </cell>
          <cell r="BH864" t="str">
            <v>-</v>
          </cell>
          <cell r="BI864" t="str">
            <v>-</v>
          </cell>
          <cell r="BJ864" t="str">
            <v>-</v>
          </cell>
          <cell r="BK864">
            <v>0</v>
          </cell>
          <cell r="BL864">
            <v>1140</v>
          </cell>
          <cell r="BM864">
            <v>0</v>
          </cell>
          <cell r="BN864">
            <v>10</v>
          </cell>
          <cell r="BO864">
            <v>10</v>
          </cell>
          <cell r="BP864">
            <v>2567</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cell r="CB864"/>
          <cell r="CC864"/>
          <cell r="CD864"/>
          <cell r="CE864"/>
          <cell r="CF864"/>
          <cell r="CG864"/>
          <cell r="CH864"/>
          <cell r="CI864"/>
          <cell r="CJ864"/>
          <cell r="CK864"/>
          <cell r="CL864"/>
          <cell r="CM864"/>
          <cell r="CN864"/>
          <cell r="CO864"/>
          <cell r="CP864"/>
          <cell r="CQ864"/>
          <cell r="CR864"/>
          <cell r="CS864"/>
          <cell r="CT864"/>
          <cell r="CU864"/>
          <cell r="CV864"/>
          <cell r="CW864"/>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K865"/>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X865"/>
          <cell r="Y865"/>
          <cell r="Z865"/>
          <cell r="AA865">
            <v>24</v>
          </cell>
          <cell r="AB865">
            <v>11</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cell r="CA865"/>
          <cell r="CB865"/>
          <cell r="CC865"/>
          <cell r="CD865"/>
          <cell r="CE865"/>
          <cell r="CF865"/>
          <cell r="CG865"/>
          <cell r="CH865"/>
          <cell r="CI865"/>
          <cell r="CJ865"/>
          <cell r="CK865"/>
          <cell r="CL865"/>
          <cell r="CM865"/>
          <cell r="CN865"/>
          <cell r="CO865"/>
          <cell r="CP865"/>
          <cell r="CQ865"/>
          <cell r="CR865"/>
          <cell r="CS865"/>
          <cell r="CT865"/>
          <cell r="CU865"/>
          <cell r="CV865"/>
          <cell r="CW865"/>
        </row>
        <row r="866">
          <cell r="B866">
            <v>2338</v>
          </cell>
          <cell r="C866">
            <v>861</v>
          </cell>
          <cell r="D866">
            <v>30</v>
          </cell>
          <cell r="E866">
            <v>11</v>
          </cell>
          <cell r="F866">
            <v>2566</v>
          </cell>
          <cell r="G866">
            <v>800057409479</v>
          </cell>
          <cell r="H866" t="str">
            <v>นาง</v>
          </cell>
          <cell r="I866" t="str">
            <v>จันทรา</v>
          </cell>
          <cell r="J866" t="str">
            <v>อินจัน</v>
          </cell>
          <cell r="K866"/>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X866"/>
          <cell r="Y866"/>
          <cell r="Z866"/>
          <cell r="AA866">
            <v>11</v>
          </cell>
          <cell r="AB866">
            <v>10</v>
          </cell>
          <cell r="AC866">
            <v>2564</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1410</v>
          </cell>
          <cell r="BM866">
            <v>0</v>
          </cell>
          <cell r="BN866">
            <v>15</v>
          </cell>
          <cell r="BO866">
            <v>11</v>
          </cell>
          <cell r="BP866">
            <v>2567</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cell r="CA866"/>
          <cell r="CB866"/>
          <cell r="CC866"/>
          <cell r="CD866"/>
          <cell r="CE866"/>
          <cell r="CF866"/>
          <cell r="CG866"/>
          <cell r="CH866"/>
          <cell r="CI866"/>
          <cell r="CJ866"/>
          <cell r="CK866"/>
          <cell r="CL866"/>
          <cell r="CM866"/>
          <cell r="CN866"/>
          <cell r="CO866"/>
          <cell r="CP866"/>
          <cell r="CQ866"/>
          <cell r="CR866"/>
          <cell r="CS866"/>
          <cell r="CT866"/>
          <cell r="CU866"/>
          <cell r="CV866"/>
          <cell r="CW866"/>
        </row>
        <row r="867">
          <cell r="B867">
            <v>2339</v>
          </cell>
          <cell r="C867">
            <v>862</v>
          </cell>
          <cell r="D867">
            <v>30</v>
          </cell>
          <cell r="E867">
            <v>11</v>
          </cell>
          <cell r="F867">
            <v>2566</v>
          </cell>
          <cell r="G867">
            <v>800082351862</v>
          </cell>
          <cell r="H867" t="str">
            <v>นาง</v>
          </cell>
          <cell r="I867" t="str">
            <v>คำมูล</v>
          </cell>
          <cell r="J867" t="str">
            <v>หมื่นไก่</v>
          </cell>
          <cell r="K867"/>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1500</v>
          </cell>
          <cell r="BD867">
            <v>5</v>
          </cell>
          <cell r="BE867">
            <v>7</v>
          </cell>
          <cell r="BF867">
            <v>2567</v>
          </cell>
          <cell r="BG867">
            <v>0</v>
          </cell>
          <cell r="BH867" t="str">
            <v>-</v>
          </cell>
          <cell r="BI867" t="str">
            <v>-</v>
          </cell>
          <cell r="BJ867" t="str">
            <v>-</v>
          </cell>
          <cell r="BK867">
            <v>0</v>
          </cell>
          <cell r="BL867">
            <v>980</v>
          </cell>
          <cell r="BM867">
            <v>0</v>
          </cell>
          <cell r="BN867">
            <v>18</v>
          </cell>
          <cell r="BO867">
            <v>11</v>
          </cell>
          <cell r="BP867">
            <v>2567</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cell r="CA867"/>
          <cell r="CB867"/>
          <cell r="CC867"/>
          <cell r="CD867"/>
          <cell r="CE867"/>
          <cell r="CF867"/>
          <cell r="CG867"/>
          <cell r="CH867"/>
          <cell r="CI867"/>
          <cell r="CJ867"/>
          <cell r="CK867"/>
          <cell r="CL867"/>
          <cell r="CM867"/>
          <cell r="CN867"/>
          <cell r="CO867"/>
          <cell r="CP867"/>
          <cell r="CQ867"/>
          <cell r="CR867"/>
          <cell r="CS867"/>
          <cell r="CT867"/>
          <cell r="CU867"/>
          <cell r="CV867"/>
          <cell r="CW867"/>
        </row>
        <row r="868">
          <cell r="B868">
            <v>2340</v>
          </cell>
          <cell r="C868">
            <v>863</v>
          </cell>
          <cell r="D868">
            <v>30</v>
          </cell>
          <cell r="E868">
            <v>11</v>
          </cell>
          <cell r="F868">
            <v>2566</v>
          </cell>
          <cell r="G868">
            <v>800066722995</v>
          </cell>
          <cell r="H868" t="str">
            <v>นาง</v>
          </cell>
          <cell r="I868" t="str">
            <v>ศรีจันทร์</v>
          </cell>
          <cell r="J868" t="str">
            <v>นำมะ</v>
          </cell>
          <cell r="K868"/>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X868"/>
          <cell r="Y868"/>
          <cell r="Z868"/>
          <cell r="AA868">
            <v>19</v>
          </cell>
          <cell r="AB868">
            <v>4</v>
          </cell>
          <cell r="AC868">
            <v>2565</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900</v>
          </cell>
          <cell r="BD868">
            <v>5</v>
          </cell>
          <cell r="BE868">
            <v>7</v>
          </cell>
          <cell r="BF868">
            <v>2567</v>
          </cell>
          <cell r="BG868">
            <v>0</v>
          </cell>
          <cell r="BH868" t="str">
            <v>-</v>
          </cell>
          <cell r="BI868" t="str">
            <v>-</v>
          </cell>
          <cell r="BJ868" t="str">
            <v>-</v>
          </cell>
          <cell r="BK868">
            <v>0</v>
          </cell>
          <cell r="BL868">
            <v>620</v>
          </cell>
          <cell r="BM868">
            <v>0</v>
          </cell>
          <cell r="BN868">
            <v>18</v>
          </cell>
          <cell r="BO868">
            <v>11</v>
          </cell>
          <cell r="BP868">
            <v>2567</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cell r="CA868"/>
          <cell r="CB868"/>
          <cell r="CC868"/>
          <cell r="CD868"/>
          <cell r="CE868"/>
          <cell r="CF868"/>
          <cell r="CG868"/>
          <cell r="CH868"/>
          <cell r="CI868"/>
          <cell r="CJ868"/>
          <cell r="CK868"/>
          <cell r="CL868"/>
          <cell r="CM868"/>
          <cell r="CN868"/>
          <cell r="CO868"/>
          <cell r="CP868"/>
          <cell r="CQ868"/>
          <cell r="CR868"/>
          <cell r="CS868"/>
          <cell r="CT868"/>
          <cell r="CU868"/>
          <cell r="CV868"/>
          <cell r="CW868"/>
        </row>
        <row r="869">
          <cell r="B869">
            <v>2341</v>
          </cell>
          <cell r="C869">
            <v>864</v>
          </cell>
          <cell r="D869">
            <v>30</v>
          </cell>
          <cell r="E869">
            <v>11</v>
          </cell>
          <cell r="F869">
            <v>2566</v>
          </cell>
          <cell r="G869">
            <v>800072349940</v>
          </cell>
          <cell r="H869" t="str">
            <v>นาง</v>
          </cell>
          <cell r="I869" t="str">
            <v>เกตุแก้ว</v>
          </cell>
          <cell r="J869" t="str">
            <v>สิงห์โต</v>
          </cell>
          <cell r="K869"/>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AA869"/>
          <cell r="AB869"/>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1040</v>
          </cell>
          <cell r="BM869">
            <v>0</v>
          </cell>
          <cell r="BN869">
            <v>18</v>
          </cell>
          <cell r="BO869">
            <v>11</v>
          </cell>
          <cell r="BP869">
            <v>2567</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cell r="CA869"/>
          <cell r="CB869"/>
          <cell r="CC869"/>
          <cell r="CD869"/>
          <cell r="CE869"/>
          <cell r="CF869"/>
          <cell r="CG869"/>
          <cell r="CH869"/>
          <cell r="CI869"/>
          <cell r="CJ869"/>
          <cell r="CK869"/>
          <cell r="CL869"/>
          <cell r="CM869"/>
          <cell r="CN869"/>
          <cell r="CO869"/>
          <cell r="CP869"/>
          <cell r="CQ869"/>
          <cell r="CR869"/>
          <cell r="CS869"/>
          <cell r="CT869"/>
          <cell r="CU869"/>
          <cell r="CV869"/>
          <cell r="CW869"/>
        </row>
        <row r="870">
          <cell r="B870">
            <v>2342</v>
          </cell>
          <cell r="C870">
            <v>865</v>
          </cell>
          <cell r="D870">
            <v>30</v>
          </cell>
          <cell r="E870">
            <v>11</v>
          </cell>
          <cell r="F870">
            <v>2566</v>
          </cell>
          <cell r="G870">
            <v>800090501654</v>
          </cell>
          <cell r="H870" t="str">
            <v>นางสาว</v>
          </cell>
          <cell r="I870" t="str">
            <v>หฤทัย</v>
          </cell>
          <cell r="J870" t="str">
            <v>ขันทัง</v>
          </cell>
          <cell r="K870"/>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X870"/>
          <cell r="Y870"/>
          <cell r="Z870"/>
          <cell r="AA870">
            <v>25</v>
          </cell>
          <cell r="AB870">
            <v>10</v>
          </cell>
          <cell r="AC870">
            <v>2565</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v>1500</v>
          </cell>
          <cell r="BD870">
            <v>5</v>
          </cell>
          <cell r="BE870">
            <v>7</v>
          </cell>
          <cell r="BF870">
            <v>2567</v>
          </cell>
          <cell r="BG870">
            <v>0</v>
          </cell>
          <cell r="BH870" t="str">
            <v>-</v>
          </cell>
          <cell r="BI870" t="str">
            <v>-</v>
          </cell>
          <cell r="BJ870" t="str">
            <v>-</v>
          </cell>
          <cell r="BK870">
            <v>0</v>
          </cell>
          <cell r="BL870">
            <v>1255</v>
          </cell>
          <cell r="BM870">
            <v>0</v>
          </cell>
          <cell r="BN870">
            <v>18</v>
          </cell>
          <cell r="BO870">
            <v>11</v>
          </cell>
          <cell r="BP870">
            <v>2567</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cell r="CA870"/>
          <cell r="CB870"/>
          <cell r="CC870"/>
          <cell r="CD870"/>
          <cell r="CE870"/>
          <cell r="CF870"/>
          <cell r="CG870"/>
          <cell r="CH870"/>
          <cell r="CI870"/>
          <cell r="CJ870"/>
          <cell r="CK870"/>
          <cell r="CL870"/>
          <cell r="CM870"/>
          <cell r="CN870"/>
          <cell r="CO870"/>
          <cell r="CP870"/>
          <cell r="CQ870"/>
          <cell r="CR870"/>
          <cell r="CS870"/>
          <cell r="CT870"/>
          <cell r="CU870"/>
          <cell r="CV870"/>
          <cell r="CW870"/>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K871"/>
          <cell r="L871" t="str">
            <v>สารภี</v>
          </cell>
          <cell r="M871" t="str">
            <v>เชียงใหม่ 3</v>
          </cell>
          <cell r="N871">
            <v>8</v>
          </cell>
          <cell r="O871" t="str">
            <v>-</v>
          </cell>
          <cell r="P871" t="str">
            <v>1.บุคคลค้ำประกัน</v>
          </cell>
          <cell r="Q871"/>
          <cell r="R871"/>
          <cell r="S871" t="str">
            <v>จังหวัดฮอด</v>
          </cell>
          <cell r="T871" t="str">
            <v>ผบ.615</v>
          </cell>
          <cell r="U871">
            <v>2558</v>
          </cell>
          <cell r="V871" t="str">
            <v>ผบ.74</v>
          </cell>
          <cell r="W871">
            <v>2559</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row>
        <row r="872">
          <cell r="B872">
            <v>2344</v>
          </cell>
          <cell r="C872">
            <v>867</v>
          </cell>
          <cell r="D872"/>
          <cell r="E872"/>
          <cell r="F872"/>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Q872"/>
          <cell r="R872"/>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cell r="CC872"/>
          <cell r="CD872"/>
          <cell r="CE872"/>
          <cell r="CF872"/>
          <cell r="CK872"/>
          <cell r="CT872"/>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cell r="CC873"/>
          <cell r="CD873"/>
          <cell r="CE873"/>
          <cell r="CF873"/>
          <cell r="CK873"/>
          <cell r="CT873"/>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cell r="CC874"/>
          <cell r="CD874"/>
          <cell r="CE874"/>
          <cell r="CF874"/>
          <cell r="CK874"/>
          <cell r="CT874"/>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t="str">
            <v/>
          </cell>
          <cell r="BD875" t="str">
            <v/>
          </cell>
          <cell r="BE875" t="str">
            <v/>
          </cell>
          <cell r="BF875" t="str">
            <v/>
          </cell>
          <cell r="BG875" t="str">
            <v/>
          </cell>
          <cell r="BH875" t="str">
            <v/>
          </cell>
          <cell r="BI875" t="str">
            <v/>
          </cell>
          <cell r="BJ875" t="str">
            <v/>
          </cell>
          <cell r="BK875" t="str">
            <v/>
          </cell>
          <cell r="BL875" t="str">
            <v/>
          </cell>
          <cell r="BM875" t="str">
            <v/>
          </cell>
          <cell r="BN875" t="str">
            <v/>
          </cell>
          <cell r="BO875" t="str">
            <v/>
          </cell>
          <cell r="BP875" t="str">
            <v/>
          </cell>
          <cell r="BQ875" t="str">
            <v/>
          </cell>
          <cell r="BR875" t="str">
            <v/>
          </cell>
          <cell r="BS875" t="str">
            <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cell r="CC875"/>
          <cell r="CD875"/>
          <cell r="CE875"/>
          <cell r="CF875"/>
          <cell r="CK875"/>
          <cell r="CT875"/>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v>30</v>
          </cell>
          <cell r="BO876">
            <v>9</v>
          </cell>
          <cell r="BP876">
            <v>2567</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cell r="CC876"/>
          <cell r="CD876"/>
          <cell r="CE876"/>
          <cell r="CF876"/>
          <cell r="CK876"/>
          <cell r="CT876"/>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cell r="CC877"/>
          <cell r="CD877"/>
          <cell r="CE877"/>
          <cell r="CF877"/>
          <cell r="CK877"/>
          <cell r="CT877"/>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cell r="CB878"/>
          <cell r="CC878"/>
          <cell r="CD878"/>
          <cell r="CE878"/>
          <cell r="CF878"/>
          <cell r="CK878"/>
          <cell r="CT878"/>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cell r="CC879"/>
          <cell r="CD879"/>
          <cell r="CE879"/>
          <cell r="CF879"/>
          <cell r="CK879"/>
          <cell r="CT879"/>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cell r="CC880"/>
          <cell r="CD880"/>
          <cell r="CE880"/>
          <cell r="CF880"/>
          <cell r="CK880"/>
          <cell r="CT880"/>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cell r="CC881"/>
          <cell r="CD881"/>
          <cell r="CE881"/>
          <cell r="CF881"/>
          <cell r="CK881"/>
          <cell r="CT881"/>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cell r="CC882"/>
          <cell r="CD882"/>
          <cell r="CE882"/>
          <cell r="CF882"/>
          <cell r="CK882"/>
          <cell r="CT882"/>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cell r="CC883"/>
          <cell r="CD883"/>
          <cell r="CE883"/>
          <cell r="CF883"/>
          <cell r="CK883"/>
          <cell r="CT883"/>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cell r="CC884"/>
          <cell r="CD884"/>
          <cell r="CE884"/>
          <cell r="CF884"/>
          <cell r="CK884"/>
          <cell r="CT884"/>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cell r="CC885"/>
          <cell r="CD885"/>
          <cell r="CE885"/>
          <cell r="CF885"/>
          <cell r="CK885"/>
          <cell r="CT885"/>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cell r="CC886"/>
          <cell r="CD886"/>
          <cell r="CE886"/>
          <cell r="CF886"/>
          <cell r="CK886"/>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cell r="CB887"/>
          <cell r="CC887"/>
          <cell r="CD887"/>
          <cell r="CE887"/>
          <cell r="CF887"/>
          <cell r="CK887"/>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cell r="CC888"/>
          <cell r="CD888"/>
          <cell r="CE888"/>
          <cell r="CF888"/>
          <cell r="CK888"/>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v>25</v>
          </cell>
          <cell r="BO889">
            <v>2</v>
          </cell>
          <cell r="BP889">
            <v>2568</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cell r="CC889"/>
          <cell r="CD889"/>
          <cell r="CE889"/>
          <cell r="CF889"/>
          <cell r="CK889"/>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cell r="CC890"/>
          <cell r="CD890"/>
          <cell r="CE890"/>
          <cell r="CF890"/>
          <cell r="CK890"/>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cell r="CC891"/>
          <cell r="CD891"/>
          <cell r="CE891"/>
          <cell r="CF891"/>
          <cell r="CK891"/>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cell r="CC892"/>
          <cell r="CD892"/>
          <cell r="CE892"/>
          <cell r="CF892"/>
          <cell r="CK892"/>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cell r="CC893"/>
          <cell r="CD893"/>
          <cell r="CE893"/>
          <cell r="CF893"/>
          <cell r="CK893"/>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v>25</v>
          </cell>
          <cell r="BO894">
            <v>2</v>
          </cell>
          <cell r="BP894">
            <v>2568</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cell r="CC894"/>
          <cell r="CD894"/>
          <cell r="CE894"/>
          <cell r="CF894"/>
          <cell r="CK894"/>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cell r="CC895"/>
          <cell r="CD895"/>
          <cell r="CE895"/>
          <cell r="CF895"/>
          <cell r="CK895"/>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cell r="CC896"/>
          <cell r="CD896"/>
          <cell r="CE896"/>
          <cell r="CF896"/>
          <cell r="CK896"/>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v>30</v>
          </cell>
          <cell r="BO897">
            <v>9</v>
          </cell>
          <cell r="BP897">
            <v>2567</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cell r="CC897"/>
          <cell r="CD897"/>
          <cell r="CE897"/>
          <cell r="CF897"/>
          <cell r="CK897"/>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v>30</v>
          </cell>
          <cell r="BO898">
            <v>9</v>
          </cell>
          <cell r="BP898">
            <v>2567</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cell r="CC898"/>
          <cell r="CD898"/>
          <cell r="CE898"/>
          <cell r="CF898"/>
          <cell r="CK898"/>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v>30</v>
          </cell>
          <cell r="BO899">
            <v>9</v>
          </cell>
          <cell r="BP899">
            <v>2567</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cell r="CB899"/>
          <cell r="CC899"/>
          <cell r="CD899"/>
          <cell r="CE899"/>
          <cell r="CF899"/>
          <cell r="CK899"/>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v>21</v>
          </cell>
          <cell r="BO900">
            <v>2</v>
          </cell>
          <cell r="BP900">
            <v>2568</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cell r="CC900"/>
          <cell r="CD900"/>
          <cell r="CE900"/>
          <cell r="CF900"/>
          <cell r="CK900"/>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cell r="CB901"/>
          <cell r="CC901"/>
          <cell r="CD901"/>
          <cell r="CE901"/>
          <cell r="CF901"/>
          <cell r="CK901"/>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cell r="CC902"/>
          <cell r="CD902"/>
          <cell r="CE902"/>
          <cell r="CF902"/>
          <cell r="CK902"/>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cell r="CC903"/>
          <cell r="CD903"/>
          <cell r="CE903"/>
          <cell r="CF903"/>
          <cell r="CK903"/>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cell r="CC904"/>
          <cell r="CD904"/>
          <cell r="CE904"/>
          <cell r="CF904"/>
          <cell r="CK904"/>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cell r="CC905"/>
          <cell r="CD905"/>
          <cell r="CE905"/>
          <cell r="CF905"/>
          <cell r="CK905"/>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cell r="CC906"/>
          <cell r="CD906"/>
          <cell r="CE906"/>
          <cell r="CF906"/>
          <cell r="CK906"/>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cell r="CB907"/>
          <cell r="CC907"/>
          <cell r="CD907"/>
          <cell r="CE907"/>
          <cell r="CF907"/>
          <cell r="CK907"/>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cell r="CC908"/>
          <cell r="CD908"/>
          <cell r="CE908"/>
          <cell r="CF908"/>
          <cell r="CK908"/>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v>25</v>
          </cell>
          <cell r="BO909">
            <v>2</v>
          </cell>
          <cell r="BP909">
            <v>2568</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cell r="CC909"/>
          <cell r="CD909"/>
          <cell r="CE909"/>
          <cell r="CF909"/>
          <cell r="CK909"/>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A910"/>
          <cell r="CB910">
            <v>2</v>
          </cell>
          <cell r="CC910"/>
          <cell r="CD910"/>
          <cell r="CE910"/>
          <cell r="CF910"/>
          <cell r="CK910"/>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cell r="CB911"/>
          <cell r="CC911"/>
          <cell r="CD911"/>
          <cell r="CE911"/>
          <cell r="CF911"/>
          <cell r="CK911"/>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cell r="CB912"/>
          <cell r="CC912"/>
          <cell r="CD912"/>
          <cell r="CE912"/>
          <cell r="CF912"/>
          <cell r="CK912"/>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cell r="CC913"/>
          <cell r="CD913"/>
          <cell r="CE913"/>
          <cell r="CF913"/>
          <cell r="CK913"/>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cell r="CC914"/>
          <cell r="CD914"/>
          <cell r="CE914"/>
          <cell r="CF914"/>
          <cell r="CK914"/>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Q915"/>
          <cell r="R915"/>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v>16</v>
          </cell>
          <cell r="BO915">
            <v>10</v>
          </cell>
          <cell r="BP915">
            <v>2567</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D915"/>
          <cell r="CE915"/>
          <cell r="CF915"/>
          <cell r="CK915"/>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v>16</v>
          </cell>
          <cell r="BO916">
            <v>10</v>
          </cell>
          <cell r="BP916">
            <v>2567</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D916"/>
          <cell r="CE916"/>
          <cell r="CF916"/>
          <cell r="CK916"/>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v>16</v>
          </cell>
          <cell r="BO917">
            <v>10</v>
          </cell>
          <cell r="BP917">
            <v>2567</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cell r="CB917"/>
          <cell r="CC917"/>
          <cell r="CD917"/>
          <cell r="CE917"/>
          <cell r="CF917"/>
          <cell r="CK917"/>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v>21</v>
          </cell>
          <cell r="BO918">
            <v>2</v>
          </cell>
          <cell r="BP918">
            <v>2568</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cell r="CC918"/>
          <cell r="CD918"/>
          <cell r="CE918"/>
          <cell r="CF918"/>
          <cell r="CK918"/>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cell r="CB919"/>
          <cell r="CC919"/>
          <cell r="CD919"/>
          <cell r="CE919"/>
          <cell r="CF919"/>
          <cell r="CK919"/>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cell r="CC920"/>
          <cell r="CD920"/>
          <cell r="CE920"/>
          <cell r="CF920"/>
          <cell r="CK920"/>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cell r="CB921"/>
          <cell r="CC921"/>
          <cell r="CD921"/>
          <cell r="CE921"/>
          <cell r="CF921"/>
          <cell r="CK921"/>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cell r="CC922"/>
          <cell r="CD922"/>
          <cell r="CE922"/>
          <cell r="CF922"/>
          <cell r="CK922"/>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cell r="CC923"/>
          <cell r="CD923"/>
          <cell r="CE923"/>
          <cell r="CF923"/>
          <cell r="CK923"/>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cell r="CC924"/>
          <cell r="CD924"/>
          <cell r="CE924"/>
          <cell r="CF924"/>
          <cell r="CK924"/>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v>24</v>
          </cell>
          <cell r="BO925">
            <v>2</v>
          </cell>
          <cell r="BP925">
            <v>2568</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cell r="CC925"/>
          <cell r="CD925"/>
          <cell r="CE925"/>
          <cell r="CF925"/>
          <cell r="CK925"/>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cell r="CC926"/>
          <cell r="CD926"/>
          <cell r="CE926"/>
          <cell r="CF926"/>
          <cell r="CK926"/>
        </row>
        <row r="927">
          <cell r="B927">
            <v>2399</v>
          </cell>
          <cell r="C927">
            <v>922</v>
          </cell>
          <cell r="D927">
            <v>19</v>
          </cell>
          <cell r="E927">
            <v>12</v>
          </cell>
          <cell r="F927">
            <v>2566</v>
          </cell>
          <cell r="G927">
            <v>340744005</v>
          </cell>
          <cell r="H927"/>
          <cell r="I927" t="str">
            <v>บ้านใหม่สามัคคี</v>
          </cell>
          <cell r="J927"/>
          <cell r="K927"/>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cell r="CC927"/>
          <cell r="CD927"/>
          <cell r="CE927"/>
          <cell r="CF927"/>
          <cell r="CK927"/>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cell r="CC928"/>
          <cell r="CD928"/>
          <cell r="CE928"/>
          <cell r="CF928"/>
          <cell r="CK928"/>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cell r="CC929"/>
          <cell r="CD929"/>
          <cell r="CE929"/>
          <cell r="CF929"/>
          <cell r="CK929"/>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cell r="CC930"/>
          <cell r="CD930"/>
          <cell r="CE930"/>
          <cell r="CF930"/>
          <cell r="CK930"/>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C931"/>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I931"/>
          <cell r="CJ931">
            <v>3</v>
          </cell>
          <cell r="CK931"/>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cell r="CC932"/>
          <cell r="CD932"/>
          <cell r="CE932"/>
          <cell r="CF932"/>
          <cell r="CK932"/>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v>21</v>
          </cell>
          <cell r="BO933">
            <v>2</v>
          </cell>
          <cell r="BP933">
            <v>2568</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D933"/>
          <cell r="CE933"/>
          <cell r="CF933"/>
          <cell r="CK933"/>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cell r="CC934"/>
          <cell r="CD934"/>
          <cell r="CE934"/>
          <cell r="CF934"/>
          <cell r="CK934"/>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v>25</v>
          </cell>
          <cell r="BO935">
            <v>2</v>
          </cell>
          <cell r="BP935">
            <v>2568</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cell r="CC935"/>
          <cell r="CD935"/>
          <cell r="CE935"/>
          <cell r="CF935"/>
          <cell r="CK935"/>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cell r="CC936"/>
          <cell r="CD936"/>
          <cell r="CE936"/>
          <cell r="CF936"/>
          <cell r="CK936"/>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v>24</v>
          </cell>
          <cell r="BO937">
            <v>2</v>
          </cell>
          <cell r="BP937">
            <v>2568</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cell r="CC937"/>
          <cell r="CD937"/>
          <cell r="CE937"/>
          <cell r="CF937"/>
          <cell r="CK937"/>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v>16</v>
          </cell>
          <cell r="BO938">
            <v>10</v>
          </cell>
          <cell r="BP938">
            <v>2567</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cell r="CC938"/>
          <cell r="CD938"/>
          <cell r="CE938"/>
          <cell r="CF938"/>
          <cell r="CG938"/>
          <cell r="CH938"/>
          <cell r="CI938"/>
          <cell r="CJ938"/>
          <cell r="CK938"/>
          <cell r="CT938"/>
          <cell r="CU938"/>
          <cell r="CV938"/>
          <cell r="CW938"/>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Y939"/>
          <cell r="BZ939" t="str">
            <v>พบ</v>
          </cell>
          <cell r="CB939">
            <v>5</v>
          </cell>
          <cell r="CC939"/>
          <cell r="CD939"/>
          <cell r="CE939"/>
          <cell r="CF939"/>
          <cell r="CK939"/>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cell r="CC940"/>
          <cell r="CD940"/>
          <cell r="CE940"/>
          <cell r="CF940"/>
          <cell r="CK940"/>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v>1800</v>
          </cell>
          <cell r="BD941">
            <v>18</v>
          </cell>
          <cell r="BE941">
            <v>7</v>
          </cell>
          <cell r="BF941">
            <v>2568</v>
          </cell>
          <cell r="BG941">
            <v>0</v>
          </cell>
          <cell r="BH941" t="str">
            <v>-</v>
          </cell>
          <cell r="BI941" t="str">
            <v>-</v>
          </cell>
          <cell r="BJ941" t="str">
            <v>-</v>
          </cell>
          <cell r="BK941">
            <v>0</v>
          </cell>
          <cell r="BL941">
            <v>1835</v>
          </cell>
          <cell r="BM941">
            <v>0</v>
          </cell>
          <cell r="BN941" t="str">
            <v/>
          </cell>
          <cell r="BO941" t="str">
            <v/>
          </cell>
          <cell r="BP941" t="str">
            <v/>
          </cell>
          <cell r="BQ941" t="str">
            <v>-</v>
          </cell>
          <cell r="BR941" t="str">
            <v>-</v>
          </cell>
          <cell r="BS941" t="str">
            <v>-</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cell r="CC941"/>
          <cell r="CD941"/>
          <cell r="CE941"/>
          <cell r="CF941"/>
          <cell r="CK941"/>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B942"/>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cell r="CC942"/>
          <cell r="CD942"/>
          <cell r="CE942"/>
          <cell r="CF942"/>
          <cell r="CK942"/>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cell r="CC943"/>
          <cell r="CD943"/>
          <cell r="CE943"/>
          <cell r="CF943"/>
          <cell r="CK943"/>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cell r="CC944"/>
          <cell r="CD944"/>
          <cell r="CE944"/>
          <cell r="CF944"/>
          <cell r="CK944"/>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cell r="CC945"/>
          <cell r="CD945"/>
          <cell r="CE945"/>
          <cell r="CF945"/>
          <cell r="CK945"/>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cell r="CC946"/>
          <cell r="CD946"/>
          <cell r="CE946"/>
          <cell r="CF946"/>
          <cell r="CG946"/>
          <cell r="CK946"/>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v>21</v>
          </cell>
          <cell r="BO947">
            <v>2</v>
          </cell>
          <cell r="BP947">
            <v>2568</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cell r="CC947"/>
          <cell r="CD947"/>
          <cell r="CE947"/>
          <cell r="CF947"/>
          <cell r="CG947"/>
          <cell r="CH947"/>
          <cell r="CK947"/>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C948"/>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cell r="BZ949"/>
          <cell r="CB949"/>
          <cell r="CC949"/>
          <cell r="CD949"/>
          <cell r="CE949"/>
          <cell r="CF949"/>
          <cell r="CG949"/>
          <cell r="CH949"/>
          <cell r="CK949"/>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cell r="CB950"/>
          <cell r="CC950"/>
          <cell r="CD950"/>
          <cell r="CE950"/>
          <cell r="CF950"/>
          <cell r="CG950"/>
          <cell r="CH950"/>
          <cell r="CK950"/>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1"/>
          <cell r="CB951"/>
          <cell r="CC951"/>
          <cell r="CD951"/>
          <cell r="CE951"/>
          <cell r="CF951"/>
          <cell r="CG951"/>
          <cell r="CH951"/>
          <cell r="CK951"/>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cell r="CC952"/>
          <cell r="CD952"/>
          <cell r="CE952"/>
          <cell r="CF952"/>
          <cell r="CG952"/>
          <cell r="CH952"/>
          <cell r="CK952"/>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v>25</v>
          </cell>
          <cell r="BO953">
            <v>2</v>
          </cell>
          <cell r="BP953">
            <v>2568</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cell r="CC953"/>
          <cell r="CD953"/>
          <cell r="CE953"/>
          <cell r="CF953"/>
          <cell r="CG953"/>
          <cell r="CH953"/>
          <cell r="CK953"/>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A954"/>
          <cell r="CB954">
            <v>6</v>
          </cell>
          <cell r="CC954"/>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cell r="CC955"/>
          <cell r="CD955"/>
          <cell r="CE955"/>
          <cell r="CF955"/>
          <cell r="CG955"/>
          <cell r="CH955"/>
          <cell r="CK955"/>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cell r="CC956"/>
          <cell r="CD956"/>
          <cell r="CE956"/>
          <cell r="CF956"/>
          <cell r="CG956"/>
          <cell r="CH956"/>
          <cell r="CK956"/>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v>
          </cell>
          <cell r="BC957">
            <v>600</v>
          </cell>
          <cell r="BD957">
            <v>18</v>
          </cell>
          <cell r="BE957">
            <v>7</v>
          </cell>
          <cell r="BF957">
            <v>2568</v>
          </cell>
          <cell r="BG957">
            <v>0</v>
          </cell>
          <cell r="BH957" t="str">
            <v>-</v>
          </cell>
          <cell r="BI957" t="str">
            <v>-</v>
          </cell>
          <cell r="BJ957" t="str">
            <v>-</v>
          </cell>
          <cell r="BK957">
            <v>0</v>
          </cell>
          <cell r="BL957">
            <v>2740</v>
          </cell>
          <cell r="BM957">
            <v>0</v>
          </cell>
          <cell r="BN957" t="str">
            <v/>
          </cell>
          <cell r="BO957" t="str">
            <v/>
          </cell>
          <cell r="BP957" t="str">
            <v/>
          </cell>
          <cell r="BQ957" t="str">
            <v>-</v>
          </cell>
          <cell r="BR957" t="str">
            <v>-</v>
          </cell>
          <cell r="BS957" t="str">
            <v>-</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cell r="CC957"/>
          <cell r="CD957"/>
          <cell r="CE957"/>
          <cell r="CF957"/>
          <cell r="CG957"/>
          <cell r="CH957"/>
          <cell r="CK957"/>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cell r="CC958"/>
          <cell r="CD958"/>
          <cell r="CE958"/>
          <cell r="CF958"/>
          <cell r="CG958"/>
          <cell r="CH958"/>
          <cell r="CK958"/>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cell r="CC959"/>
          <cell r="CD959"/>
          <cell r="CE959"/>
          <cell r="CF959"/>
          <cell r="CG959"/>
          <cell r="CH959"/>
          <cell r="CK959"/>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cell r="CC960"/>
          <cell r="CD960"/>
          <cell r="CE960"/>
          <cell r="CF960"/>
          <cell r="CG960"/>
          <cell r="CH960"/>
          <cell r="CK960"/>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cell r="CC961"/>
          <cell r="CD961"/>
          <cell r="CE961"/>
          <cell r="CF961"/>
          <cell r="CG961"/>
          <cell r="CH961"/>
          <cell r="CK961"/>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X962"/>
          <cell r="Y962"/>
          <cell r="Z962"/>
          <cell r="AA962">
            <v>18</v>
          </cell>
          <cell r="AB962">
            <v>11</v>
          </cell>
          <cell r="AC962">
            <v>2562</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สืบทรัพย์ 25/04/67//ลงผล 10/5/67//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A962"/>
          <cell r="CB962">
            <v>6</v>
          </cell>
          <cell r="CC962"/>
          <cell r="CD962"/>
          <cell r="CE962"/>
          <cell r="CF962"/>
          <cell r="CG962"/>
          <cell r="CH962"/>
          <cell r="CI962"/>
          <cell r="CJ962"/>
          <cell r="CK962"/>
          <cell r="CL962"/>
          <cell r="CM962"/>
          <cell r="CN962"/>
          <cell r="CO962"/>
          <cell r="CP962"/>
          <cell r="CQ962"/>
          <cell r="CR962"/>
          <cell r="CS962"/>
          <cell r="CT962"/>
          <cell r="CU962"/>
          <cell r="CV962"/>
          <cell r="CW962"/>
        </row>
        <row r="963">
          <cell r="B963">
            <v>2435</v>
          </cell>
          <cell r="C963">
            <v>958</v>
          </cell>
          <cell r="D963">
            <v>23</v>
          </cell>
          <cell r="E963">
            <v>1</v>
          </cell>
          <cell r="F963">
            <v>2567</v>
          </cell>
          <cell r="G963">
            <v>800032568506</v>
          </cell>
          <cell r="H963" t="str">
            <v>นาย</v>
          </cell>
          <cell r="I963" t="str">
            <v>มงคล</v>
          </cell>
          <cell r="J963" t="str">
            <v>บุตรต๊ะ</v>
          </cell>
          <cell r="K963"/>
          <cell r="L963" t="str">
            <v>จอมทอง</v>
          </cell>
          <cell r="M963" t="str">
            <v>เชียงใหม่ 3</v>
          </cell>
          <cell r="N963">
            <v>8</v>
          </cell>
          <cell r="O963"/>
          <cell r="P963"/>
          <cell r="Q963"/>
          <cell r="R963"/>
          <cell r="S963" t="str">
            <v>จังหวัดฮอด</v>
          </cell>
          <cell r="T963" t="str">
            <v>ผบ.1468</v>
          </cell>
          <cell r="U963">
            <v>2561</v>
          </cell>
          <cell r="V963" t="str">
            <v>ผบ.139</v>
          </cell>
          <cell r="W963">
            <v>2562</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V963"/>
          <cell r="BW963"/>
          <cell r="BX963"/>
          <cell r="BY963" t="e">
            <v>#NAME?</v>
          </cell>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row>
        <row r="964">
          <cell r="B964">
            <v>2436</v>
          </cell>
          <cell r="C964">
            <v>959</v>
          </cell>
          <cell r="D964">
            <v>23</v>
          </cell>
          <cell r="E964">
            <v>1</v>
          </cell>
          <cell r="F964">
            <v>2567</v>
          </cell>
          <cell r="G964">
            <v>800031141891</v>
          </cell>
          <cell r="H964" t="str">
            <v>นาย</v>
          </cell>
          <cell r="I964" t="str">
            <v>อุ่นคำ</v>
          </cell>
          <cell r="J964" t="str">
            <v>คำมูล</v>
          </cell>
          <cell r="K964"/>
          <cell r="L964" t="str">
            <v>ดอยเต่า</v>
          </cell>
          <cell r="M964" t="str">
            <v>เชียงใหม่ 3</v>
          </cell>
          <cell r="N964">
            <v>8</v>
          </cell>
          <cell r="O964"/>
          <cell r="P964"/>
          <cell r="Q964"/>
          <cell r="R964"/>
          <cell r="S964" t="str">
            <v>จังหวัดฮอด</v>
          </cell>
          <cell r="T964" t="str">
            <v>ผบ.1328</v>
          </cell>
          <cell r="U964">
            <v>2559</v>
          </cell>
          <cell r="V964" t="str">
            <v>ผบ.1474</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V964"/>
          <cell r="BW964"/>
          <cell r="BX964"/>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4"/>
          <cell r="CA964"/>
          <cell r="CB964"/>
          <cell r="CC964"/>
          <cell r="CD964"/>
          <cell r="CE964"/>
          <cell r="CF964"/>
          <cell r="CG964"/>
          <cell r="CH964"/>
          <cell r="CI964"/>
          <cell r="CJ964"/>
          <cell r="CK964"/>
          <cell r="CL964"/>
          <cell r="CT964"/>
          <cell r="CU964"/>
          <cell r="CV964"/>
          <cell r="CW964"/>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K965"/>
          <cell r="L965" t="str">
            <v>ดอยเต่า</v>
          </cell>
          <cell r="M965" t="str">
            <v>เชียงใหม่ 3</v>
          </cell>
          <cell r="N965">
            <v>8</v>
          </cell>
          <cell r="O965"/>
          <cell r="P965"/>
          <cell r="Q965"/>
          <cell r="R965"/>
          <cell r="S965" t="str">
            <v>จังหวัดฮอด</v>
          </cell>
          <cell r="T965" t="str">
            <v>ผบ.22</v>
          </cell>
          <cell r="U965">
            <v>2559</v>
          </cell>
          <cell r="V965" t="str">
            <v>ผบ.119</v>
          </cell>
          <cell r="W965">
            <v>2559</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cell r="BV965"/>
          <cell r="BW965"/>
          <cell r="BX965"/>
          <cell r="BY965"/>
          <cell r="BZ965"/>
          <cell r="CA965"/>
          <cell r="CB965"/>
          <cell r="CC965"/>
          <cell r="CD965"/>
          <cell r="CE965"/>
          <cell r="CF965"/>
          <cell r="CG965"/>
          <cell r="CH965"/>
          <cell r="CI965"/>
          <cell r="CJ965"/>
          <cell r="CK965"/>
          <cell r="CL965"/>
          <cell r="CT965"/>
          <cell r="CU965"/>
          <cell r="CV965"/>
          <cell r="CW965"/>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K966"/>
          <cell r="L966" t="str">
            <v>ฮอด</v>
          </cell>
          <cell r="M966" t="str">
            <v>เชียงใหม่ 3</v>
          </cell>
          <cell r="N966">
            <v>8</v>
          </cell>
          <cell r="O966"/>
          <cell r="P966"/>
          <cell r="Q966"/>
          <cell r="R966"/>
          <cell r="S966" t="str">
            <v>จังหวัดฮอด</v>
          </cell>
          <cell r="T966" t="str">
            <v>ผบ.597</v>
          </cell>
          <cell r="U966">
            <v>2558</v>
          </cell>
          <cell r="V966" t="str">
            <v>ผบ.600</v>
          </cell>
          <cell r="W966">
            <v>2558</v>
          </cell>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cell r="BV966"/>
          <cell r="BW966"/>
          <cell r="BX966"/>
          <cell r="BY966"/>
          <cell r="BZ966"/>
          <cell r="CA966"/>
          <cell r="CB966"/>
          <cell r="CC966"/>
          <cell r="CD966"/>
          <cell r="CE966"/>
          <cell r="CF966"/>
          <cell r="CG966"/>
          <cell r="CH966"/>
          <cell r="CI966"/>
          <cell r="CJ966"/>
          <cell r="CK966"/>
          <cell r="CL966"/>
          <cell r="CT966"/>
          <cell r="CU966"/>
          <cell r="CV966"/>
          <cell r="CW966"/>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A967"/>
          <cell r="CB967">
            <v>4</v>
          </cell>
          <cell r="CC967" t="str">
            <v>นุสบา</v>
          </cell>
          <cell r="CD967"/>
          <cell r="CE967"/>
          <cell r="CF967"/>
          <cell r="CG967"/>
          <cell r="CH967"/>
          <cell r="CI967"/>
          <cell r="CJ967"/>
          <cell r="CK967"/>
          <cell r="CL967"/>
          <cell r="CT967">
            <v>243884</v>
          </cell>
          <cell r="CU967"/>
          <cell r="CV967"/>
          <cell r="CW967"/>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A968"/>
          <cell r="AB968"/>
          <cell r="AC968"/>
          <cell r="AD968"/>
          <cell r="AE968"/>
          <cell r="AF968"/>
          <cell r="AG968">
            <v>7</v>
          </cell>
          <cell r="AH968">
            <v>6</v>
          </cell>
          <cell r="AI968">
            <v>2565</v>
          </cell>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A968"/>
          <cell r="CB968">
            <v>5</v>
          </cell>
          <cell r="CC968" t="str">
            <v>ลลิตา</v>
          </cell>
          <cell r="CD968"/>
          <cell r="CE968"/>
          <cell r="CF968"/>
          <cell r="CG968"/>
          <cell r="CH968"/>
          <cell r="CI968"/>
          <cell r="CJ968"/>
          <cell r="CK968"/>
          <cell r="CL968"/>
          <cell r="CT968">
            <v>243854</v>
          </cell>
          <cell r="CU968"/>
          <cell r="CV968"/>
          <cell r="CW968"/>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X969"/>
          <cell r="Y969"/>
          <cell r="Z969"/>
          <cell r="AA969">
            <v>2</v>
          </cell>
          <cell r="AB969">
            <v>9</v>
          </cell>
          <cell r="AC969">
            <v>2563</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A969"/>
          <cell r="CB969">
            <v>3</v>
          </cell>
          <cell r="CC969" t="str">
            <v>ลลิตา</v>
          </cell>
          <cell r="CD969"/>
          <cell r="CE969"/>
          <cell r="CF969"/>
          <cell r="CG969"/>
          <cell r="CH969"/>
          <cell r="CI969"/>
          <cell r="CJ969"/>
          <cell r="CK969"/>
          <cell r="CL969"/>
          <cell r="CT969">
            <v>243854</v>
          </cell>
          <cell r="CU969"/>
          <cell r="CV969"/>
          <cell r="CW969"/>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X970"/>
          <cell r="Y970"/>
          <cell r="Z970"/>
          <cell r="AA970">
            <v>19</v>
          </cell>
          <cell r="AB970">
            <v>11</v>
          </cell>
          <cell r="AC970">
            <v>2562</v>
          </cell>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A970"/>
          <cell r="CB970">
            <v>3</v>
          </cell>
          <cell r="CC970" t="str">
            <v>ลลิตา</v>
          </cell>
          <cell r="CD970"/>
          <cell r="CE970"/>
          <cell r="CF970"/>
          <cell r="CG970"/>
          <cell r="CH970"/>
          <cell r="CI970"/>
          <cell r="CJ970"/>
          <cell r="CK970"/>
          <cell r="CL970"/>
          <cell r="CT970">
            <v>243854</v>
          </cell>
          <cell r="CU970"/>
          <cell r="CV970"/>
          <cell r="CW970"/>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O971"/>
          <cell r="P971" t="str">
            <v>1.บุคคลค้ำประกัน</v>
          </cell>
          <cell r="Q971"/>
          <cell r="R971"/>
          <cell r="S971" t="str">
            <v>จังหวัดแพร่</v>
          </cell>
          <cell r="T971" t="str">
            <v>ผบ.2265</v>
          </cell>
          <cell r="U971">
            <v>2557</v>
          </cell>
          <cell r="V971" t="str">
            <v>ผบ.2482</v>
          </cell>
          <cell r="W971">
            <v>2557</v>
          </cell>
          <cell r="X971">
            <v>27</v>
          </cell>
          <cell r="Y971">
            <v>10</v>
          </cell>
          <cell r="Z971">
            <v>2557</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cell r="CA971"/>
          <cell r="CB971"/>
          <cell r="CC971"/>
          <cell r="CD971"/>
          <cell r="CE971"/>
          <cell r="CF971"/>
          <cell r="CG971"/>
          <cell r="CH971"/>
          <cell r="CI971"/>
          <cell r="CJ971"/>
          <cell r="CK971"/>
          <cell r="CL971"/>
          <cell r="CU971"/>
          <cell r="CV971"/>
          <cell r="CW971"/>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A972"/>
          <cell r="CB972">
            <v>3</v>
          </cell>
          <cell r="CC972" t="str">
            <v>ลลิตา</v>
          </cell>
          <cell r="CD972"/>
          <cell r="CE972"/>
          <cell r="CF972"/>
          <cell r="CG972"/>
          <cell r="CH972"/>
          <cell r="CI972"/>
          <cell r="CJ972"/>
          <cell r="CK972"/>
          <cell r="CL972"/>
          <cell r="CT972">
            <v>243854</v>
          </cell>
          <cell r="CU972"/>
          <cell r="CV972"/>
          <cell r="CW972"/>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X973"/>
          <cell r="Y973"/>
          <cell r="Z973"/>
          <cell r="AA973">
            <v>19</v>
          </cell>
          <cell r="AB973">
            <v>11</v>
          </cell>
          <cell r="AC973">
            <v>2562</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A973"/>
          <cell r="CB973">
            <v>3</v>
          </cell>
          <cell r="CC973" t="str">
            <v>ลลิตา</v>
          </cell>
          <cell r="CD973"/>
          <cell r="CE973"/>
          <cell r="CF973"/>
          <cell r="CG973"/>
          <cell r="CH973"/>
          <cell r="CI973"/>
          <cell r="CJ973"/>
          <cell r="CK973"/>
          <cell r="CL973"/>
          <cell r="CT973">
            <v>243884</v>
          </cell>
          <cell r="CU973"/>
          <cell r="CV973"/>
          <cell r="CW973"/>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cell r="BV974"/>
          <cell r="BW974"/>
          <cell r="BX974"/>
          <cell r="BY974"/>
          <cell r="BZ974"/>
          <cell r="CA974"/>
          <cell r="CB974"/>
          <cell r="CC974"/>
          <cell r="CD974"/>
          <cell r="CE974"/>
          <cell r="CF974"/>
          <cell r="CG974"/>
          <cell r="CH974"/>
          <cell r="CI974"/>
          <cell r="CJ974"/>
          <cell r="CK974"/>
          <cell r="CL974"/>
          <cell r="CT974"/>
          <cell r="CU974"/>
          <cell r="CV974"/>
          <cell r="CW974"/>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A975"/>
          <cell r="CB975">
            <v>4</v>
          </cell>
          <cell r="CC975" t="str">
            <v>ลลิตา</v>
          </cell>
          <cell r="CD975"/>
          <cell r="CE975"/>
          <cell r="CF975"/>
          <cell r="CG975"/>
          <cell r="CH975"/>
          <cell r="CI975"/>
          <cell r="CJ975"/>
          <cell r="CK975"/>
          <cell r="CL975"/>
          <cell r="CT975">
            <v>243884</v>
          </cell>
          <cell r="CU975"/>
          <cell r="CV975"/>
          <cell r="CW975"/>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23/9/2567)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A976"/>
          <cell r="CB976"/>
          <cell r="CC976" t="str">
            <v>ปฏิยุทธ์</v>
          </cell>
          <cell r="CD976"/>
          <cell r="CE976"/>
          <cell r="CF976"/>
          <cell r="CG976"/>
          <cell r="CH976"/>
          <cell r="CI976"/>
          <cell r="CJ976"/>
          <cell r="CK976"/>
          <cell r="CL976"/>
          <cell r="CT976"/>
          <cell r="CU976"/>
          <cell r="CV976"/>
          <cell r="CW976"/>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A977"/>
          <cell r="CB977"/>
          <cell r="CC977" t="str">
            <v>ปฏิยุทธ์</v>
          </cell>
          <cell r="CD977"/>
          <cell r="CE977"/>
          <cell r="CF977"/>
          <cell r="CG977"/>
          <cell r="CH977"/>
          <cell r="CI977"/>
          <cell r="CJ977"/>
          <cell r="CK977"/>
          <cell r="CL977"/>
          <cell r="CT977"/>
          <cell r="CU977"/>
          <cell r="CV977"/>
          <cell r="CW977"/>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X978"/>
          <cell r="Y978"/>
          <cell r="Z978"/>
          <cell r="AA978">
            <v>3</v>
          </cell>
          <cell r="AB978">
            <v>9</v>
          </cell>
          <cell r="AC978">
            <v>2563</v>
          </cell>
          <cell r="AD978"/>
          <cell r="AE978"/>
          <cell r="AF978"/>
          <cell r="AG978">
            <v>19</v>
          </cell>
          <cell r="AH978">
            <v>10</v>
          </cell>
          <cell r="AI978">
            <v>2564</v>
          </cell>
          <cell r="AJ978"/>
          <cell r="AK978"/>
          <cell r="AL978"/>
          <cell r="AM978"/>
          <cell r="AN978"/>
          <cell r="AO978"/>
          <cell r="AP978"/>
          <cell r="AQ978"/>
          <cell r="AR978"/>
          <cell r="AS978"/>
          <cell r="AT978"/>
          <cell r="AU978"/>
          <cell r="AV978"/>
          <cell r="AW978"/>
          <cell r="AX978"/>
          <cell r="AY978"/>
          <cell r="AZ978"/>
          <cell r="BA978"/>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A978"/>
          <cell r="CB978"/>
          <cell r="CC978" t="str">
            <v>ปฏิยุทธ์</v>
          </cell>
          <cell r="CD978"/>
          <cell r="CE978"/>
          <cell r="CF978"/>
          <cell r="CG978"/>
          <cell r="CH978"/>
          <cell r="CI978"/>
          <cell r="CJ978"/>
          <cell r="CK978"/>
          <cell r="CL978"/>
          <cell r="CT978"/>
          <cell r="CU978"/>
          <cell r="CV978"/>
          <cell r="CW978"/>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cell r="BV979"/>
          <cell r="BW979"/>
          <cell r="BX979"/>
          <cell r="BY979"/>
          <cell r="BZ979"/>
          <cell r="CA979"/>
          <cell r="CB979"/>
          <cell r="CC979"/>
          <cell r="CD979"/>
          <cell r="CE979"/>
          <cell r="CF979"/>
          <cell r="CG979"/>
          <cell r="CH979"/>
          <cell r="CI979"/>
          <cell r="CJ979"/>
          <cell r="CK979"/>
          <cell r="CL979"/>
          <cell r="CT979"/>
          <cell r="CU979"/>
          <cell r="CV979"/>
          <cell r="CW979"/>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X980"/>
          <cell r="Y980"/>
          <cell r="Z980"/>
          <cell r="AA980">
            <v>9</v>
          </cell>
          <cell r="AB980">
            <v>9</v>
          </cell>
          <cell r="AC980">
            <v>2563</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v>24</v>
          </cell>
          <cell r="BO980">
            <v>4</v>
          </cell>
          <cell r="BP980">
            <v>2568</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A980"/>
          <cell r="CB980"/>
          <cell r="CC980" t="str">
            <v>ปฏิยุทธ์</v>
          </cell>
          <cell r="CD980"/>
          <cell r="CE980"/>
          <cell r="CF980"/>
          <cell r="CG980"/>
          <cell r="CH980"/>
          <cell r="CI980"/>
          <cell r="CJ980"/>
          <cell r="CK980"/>
          <cell r="CL980"/>
          <cell r="CT980">
            <v>243880</v>
          </cell>
          <cell r="CU980"/>
          <cell r="CV980"/>
          <cell r="CW980"/>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X981"/>
          <cell r="Y981"/>
          <cell r="Z981"/>
          <cell r="AA981">
            <v>25</v>
          </cell>
          <cell r="AB981">
            <v>12</v>
          </cell>
          <cell r="AC981">
            <v>2560</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v>24</v>
          </cell>
          <cell r="BO981">
            <v>4</v>
          </cell>
          <cell r="BP981">
            <v>2568</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A981"/>
          <cell r="CB981"/>
          <cell r="CC981" t="str">
            <v>ปฏิยุทธ์</v>
          </cell>
          <cell r="CD981"/>
          <cell r="CE981"/>
          <cell r="CF981"/>
          <cell r="CG981"/>
          <cell r="CH981"/>
          <cell r="CI981"/>
          <cell r="CJ981"/>
          <cell r="CK981"/>
          <cell r="CL981"/>
          <cell r="CT981">
            <v>243880</v>
          </cell>
          <cell r="CU981"/>
          <cell r="CV981"/>
          <cell r="CW981"/>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A982"/>
          <cell r="AB982"/>
          <cell r="AC982"/>
          <cell r="AD982"/>
          <cell r="AE982"/>
          <cell r="AF982"/>
          <cell r="AG982">
            <v>1</v>
          </cell>
          <cell r="AH982">
            <v>5</v>
          </cell>
          <cell r="AI982">
            <v>2560</v>
          </cell>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23/9/2567)</v>
          </cell>
          <cell r="BC982">
            <v>900</v>
          </cell>
          <cell r="BD982">
            <v>18</v>
          </cell>
          <cell r="BE982">
            <v>7</v>
          </cell>
          <cell r="BF982">
            <v>2568</v>
          </cell>
          <cell r="BG982">
            <v>0</v>
          </cell>
          <cell r="BH982" t="str">
            <v>-</v>
          </cell>
          <cell r="BI982" t="str">
            <v>-</v>
          </cell>
          <cell r="BJ982" t="str">
            <v>-</v>
          </cell>
          <cell r="BK982">
            <v>0</v>
          </cell>
          <cell r="BL982">
            <v>255</v>
          </cell>
          <cell r="BM982">
            <v>0</v>
          </cell>
          <cell r="BN982" t="str">
            <v/>
          </cell>
          <cell r="BO982" t="str">
            <v/>
          </cell>
          <cell r="BP982" t="str">
            <v/>
          </cell>
          <cell r="BQ982" t="str">
            <v>-</v>
          </cell>
          <cell r="BR982" t="str">
            <v>-</v>
          </cell>
          <cell r="BS982" t="str">
            <v>-</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A982"/>
          <cell r="CB982"/>
          <cell r="CC982" t="str">
            <v>ปฏิยุทธ์</v>
          </cell>
          <cell r="CD982"/>
          <cell r="CE982"/>
          <cell r="CF982"/>
          <cell r="CH982"/>
          <cell r="CI982"/>
          <cell r="CJ982"/>
          <cell r="CK982"/>
          <cell r="CL982"/>
          <cell r="CT982"/>
          <cell r="CU982"/>
          <cell r="CV982"/>
          <cell r="CW982"/>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A983"/>
          <cell r="CB983"/>
          <cell r="CC983" t="str">
            <v>ปฏิยุทธ์</v>
          </cell>
          <cell r="CD983"/>
          <cell r="CE983"/>
          <cell r="CF983"/>
          <cell r="CH983"/>
          <cell r="CI983"/>
          <cell r="CJ983"/>
          <cell r="CK983"/>
          <cell r="CL983"/>
          <cell r="CT983"/>
          <cell r="CU983"/>
          <cell r="CV983"/>
          <cell r="CW983"/>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X984"/>
          <cell r="Y984"/>
          <cell r="Z984"/>
          <cell r="AA984">
            <v>14</v>
          </cell>
          <cell r="AB984">
            <v>6</v>
          </cell>
          <cell r="AC984">
            <v>2560</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25/9/2567)</v>
          </cell>
          <cell r="BC984">
            <v>1200</v>
          </cell>
          <cell r="BD984">
            <v>18</v>
          </cell>
          <cell r="BE984">
            <v>7</v>
          </cell>
          <cell r="BF984">
            <v>2568</v>
          </cell>
          <cell r="BG984">
            <v>0</v>
          </cell>
          <cell r="BH984" t="str">
            <v>-</v>
          </cell>
          <cell r="BI984" t="str">
            <v>-</v>
          </cell>
          <cell r="BJ984" t="str">
            <v>-</v>
          </cell>
          <cell r="BK984">
            <v>0</v>
          </cell>
          <cell r="BL984">
            <v>595</v>
          </cell>
          <cell r="BM984">
            <v>0</v>
          </cell>
          <cell r="BN984" t="str">
            <v/>
          </cell>
          <cell r="BO984" t="str">
            <v/>
          </cell>
          <cell r="BP984" t="str">
            <v/>
          </cell>
          <cell r="BQ984" t="str">
            <v>-</v>
          </cell>
          <cell r="BR984" t="str">
            <v>-</v>
          </cell>
          <cell r="BS984" t="str">
            <v>-</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A984"/>
          <cell r="CB984"/>
          <cell r="CC984" t="str">
            <v>ปฏิยุทธ์</v>
          </cell>
          <cell r="CD984" t="str">
            <v>นางธัญญรัตน์ คำแห่</v>
          </cell>
          <cell r="CE984"/>
          <cell r="CF984"/>
          <cell r="CG984"/>
          <cell r="CH984"/>
          <cell r="CI984"/>
          <cell r="CJ984"/>
          <cell r="CK984"/>
          <cell r="CL984"/>
          <cell r="CT984"/>
          <cell r="CU984"/>
          <cell r="CV984"/>
          <cell r="CW984"/>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X985"/>
          <cell r="Y985"/>
          <cell r="Z985"/>
          <cell r="AA985">
            <v>19</v>
          </cell>
          <cell r="AB985">
            <v>11</v>
          </cell>
          <cell r="AC985">
            <v>2562</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A985"/>
          <cell r="CB985"/>
          <cell r="CC985" t="str">
            <v>ปฏิยุทธ์</v>
          </cell>
          <cell r="CD985"/>
          <cell r="CE985"/>
          <cell r="CF985"/>
          <cell r="CG985"/>
          <cell r="CH985"/>
          <cell r="CI985"/>
          <cell r="CJ985"/>
          <cell r="CK985"/>
          <cell r="CL985"/>
          <cell r="CT985"/>
          <cell r="CU985"/>
          <cell r="CV985"/>
          <cell r="CW985"/>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AA986"/>
          <cell r="AB986"/>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A986"/>
          <cell r="CB986"/>
          <cell r="CC986" t="str">
            <v>ปฏิยุทธ์</v>
          </cell>
          <cell r="CD986" t="str">
            <v>นางวิลาวัลย์ เจริญสุข</v>
          </cell>
          <cell r="CE986"/>
          <cell r="CF986"/>
          <cell r="CG986"/>
          <cell r="CH986"/>
          <cell r="CI986"/>
          <cell r="CJ986"/>
          <cell r="CK986"/>
          <cell r="CL986"/>
          <cell r="CT986"/>
          <cell r="CU986"/>
          <cell r="CV986"/>
          <cell r="CW986"/>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X987"/>
          <cell r="Y987"/>
          <cell r="Z987"/>
          <cell r="AA987">
            <v>25</v>
          </cell>
          <cell r="AB987">
            <v>7</v>
          </cell>
          <cell r="AC987">
            <v>2560</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สืบทรัพย์ (คำสั่ง 25/1/2567) // (รายงานวันที่ 25/9/2567)</v>
          </cell>
          <cell r="BC987">
            <v>1800</v>
          </cell>
          <cell r="BD987">
            <v>18</v>
          </cell>
          <cell r="BE987">
            <v>7</v>
          </cell>
          <cell r="BF987">
            <v>2568</v>
          </cell>
          <cell r="BG987">
            <v>0</v>
          </cell>
          <cell r="BH987" t="str">
            <v>-</v>
          </cell>
          <cell r="BI987" t="str">
            <v>-</v>
          </cell>
          <cell r="BJ987" t="str">
            <v>-</v>
          </cell>
          <cell r="BK987">
            <v>0</v>
          </cell>
          <cell r="BL987">
            <v>1105</v>
          </cell>
          <cell r="BM987">
            <v>0</v>
          </cell>
          <cell r="BN987" t="str">
            <v/>
          </cell>
          <cell r="BO987" t="str">
            <v/>
          </cell>
          <cell r="BP987" t="str">
            <v/>
          </cell>
          <cell r="BQ987" t="str">
            <v>-</v>
          </cell>
          <cell r="BR987" t="str">
            <v>-</v>
          </cell>
          <cell r="BS987" t="str">
            <v>-</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A987"/>
          <cell r="CB987"/>
          <cell r="CC987" t="str">
            <v>ปฏิยุทธ์</v>
          </cell>
          <cell r="CD987" t="str">
            <v>นายวิทยา คำมาวัน</v>
          </cell>
          <cell r="CE987"/>
          <cell r="CF987"/>
          <cell r="CG987"/>
          <cell r="CH987"/>
          <cell r="CI987"/>
          <cell r="CJ987"/>
          <cell r="CK987"/>
          <cell r="CL987"/>
          <cell r="CT987"/>
          <cell r="CU987"/>
          <cell r="CV987"/>
          <cell r="CW987"/>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รายงาน 24/9/2567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A988"/>
          <cell r="CB988"/>
          <cell r="CC988" t="str">
            <v>ปฏิยุทธ์</v>
          </cell>
          <cell r="CD988"/>
          <cell r="CE988"/>
          <cell r="CF988"/>
          <cell r="CG988"/>
          <cell r="CH988"/>
          <cell r="CI988"/>
          <cell r="CJ988"/>
          <cell r="CK988"/>
          <cell r="CL988"/>
          <cell r="CT988"/>
          <cell r="CU988"/>
          <cell r="CV988"/>
          <cell r="CW988"/>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A989"/>
          <cell r="CB989"/>
          <cell r="CC989" t="str">
            <v>ปฏิยุทธ์</v>
          </cell>
          <cell r="CD989" t="str">
            <v>นายพิชิต สิงหราชโยคี</v>
          </cell>
          <cell r="CE989"/>
          <cell r="CF989"/>
          <cell r="CG989"/>
          <cell r="CH989"/>
          <cell r="CI989"/>
          <cell r="CJ989"/>
          <cell r="CK989"/>
          <cell r="CL989"/>
          <cell r="CT989"/>
          <cell r="CU989"/>
          <cell r="CV989"/>
          <cell r="CW989"/>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สืบทรัพย์ (คำสั่ง 25/1/2567) // (รายงานวันที่ 25/9/2567)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A990"/>
          <cell r="CB990"/>
          <cell r="CC990" t="str">
            <v>ปฏิยุทธ์</v>
          </cell>
          <cell r="CD990" t="str">
            <v>นายคงศักดิ์ จันทร์เขียว</v>
          </cell>
          <cell r="CE990"/>
          <cell r="CF990"/>
          <cell r="CG990"/>
          <cell r="CH990"/>
          <cell r="CI990"/>
          <cell r="CJ990"/>
          <cell r="CK990"/>
          <cell r="CL990"/>
          <cell r="CT990"/>
          <cell r="CU990"/>
          <cell r="CV990"/>
          <cell r="CW990"/>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BV991"/>
          <cell r="BW991"/>
          <cell r="BX991"/>
          <cell r="BY991"/>
          <cell r="BZ991"/>
          <cell r="CA991"/>
          <cell r="CB991"/>
          <cell r="CC991"/>
          <cell r="CD991" t="str">
            <v>นายอินสม สร้อยฟ้า</v>
          </cell>
          <cell r="CE991"/>
          <cell r="CF991"/>
          <cell r="CG991"/>
          <cell r="CH991"/>
          <cell r="CI991"/>
          <cell r="CJ991"/>
          <cell r="CK991"/>
          <cell r="CL991"/>
          <cell r="CT991"/>
          <cell r="CU991"/>
          <cell r="CV991"/>
          <cell r="CW991"/>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X992"/>
          <cell r="Y992"/>
          <cell r="Z992"/>
          <cell r="AA992">
            <v>16</v>
          </cell>
          <cell r="AB992">
            <v>2</v>
          </cell>
          <cell r="AC992">
            <v>2560</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A992"/>
          <cell r="CB992"/>
          <cell r="CC992" t="str">
            <v>ปฏิยุทธ์</v>
          </cell>
          <cell r="CD992" t="str">
            <v>นายบุญทา สุยะใหญ่</v>
          </cell>
          <cell r="CE992"/>
          <cell r="CF992"/>
          <cell r="CG992"/>
          <cell r="CH992"/>
          <cell r="CI992"/>
          <cell r="CJ992"/>
          <cell r="CK992"/>
          <cell r="CL992"/>
          <cell r="CT992"/>
          <cell r="CU992"/>
          <cell r="CV992"/>
          <cell r="CW992"/>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X993"/>
          <cell r="Y993"/>
          <cell r="Z993"/>
          <cell r="AA993">
            <v>24</v>
          </cell>
          <cell r="AB993">
            <v>4</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25/9/2567)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B993"/>
          <cell r="CC993" t="str">
            <v>ปฏิยุทธ์</v>
          </cell>
          <cell r="CD993" t="str">
            <v>นางสาวเนรัญชรา จันทราศรี</v>
          </cell>
          <cell r="CE993"/>
          <cell r="CF993"/>
          <cell r="CG993"/>
          <cell r="CH993"/>
          <cell r="CI993"/>
          <cell r="CJ993"/>
          <cell r="CK993"/>
          <cell r="CL993"/>
          <cell r="CT993"/>
          <cell r="CU993"/>
          <cell r="CV993"/>
          <cell r="CW993"/>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X994"/>
          <cell r="Y994"/>
          <cell r="Z994"/>
          <cell r="AA994">
            <v>22</v>
          </cell>
          <cell r="AB994">
            <v>8</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A994"/>
          <cell r="CB994"/>
          <cell r="CC994" t="str">
            <v>ปฏิยุทธ์</v>
          </cell>
          <cell r="CD994"/>
          <cell r="CE994"/>
          <cell r="CF994"/>
          <cell r="CG994"/>
          <cell r="CH994"/>
          <cell r="CI994"/>
          <cell r="CJ994"/>
          <cell r="CK994"/>
          <cell r="CL994"/>
          <cell r="CT994"/>
          <cell r="CU994"/>
          <cell r="CV994"/>
          <cell r="CW994"/>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X995"/>
          <cell r="Y995"/>
          <cell r="Z995"/>
          <cell r="AA995">
            <v>20</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A995"/>
          <cell r="CB995"/>
          <cell r="CC995" t="str">
            <v>ปฏิยุทธ์</v>
          </cell>
          <cell r="CD995"/>
          <cell r="CE995"/>
          <cell r="CF995"/>
          <cell r="CG995"/>
          <cell r="CH995"/>
          <cell r="CI995"/>
          <cell r="CJ995"/>
          <cell r="CK995"/>
          <cell r="CL995"/>
          <cell r="CT995"/>
          <cell r="CU995"/>
          <cell r="CV995"/>
          <cell r="CW995"/>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X996"/>
          <cell r="Y996"/>
          <cell r="Z996"/>
          <cell r="AA996">
            <v>24</v>
          </cell>
          <cell r="AB996">
            <v>4</v>
          </cell>
          <cell r="AC996">
            <v>2566</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 (รายงานวันที่ 25/9/2567)</v>
          </cell>
          <cell r="BC996" t="str">
            <v/>
          </cell>
          <cell r="BD996" t="str">
            <v/>
          </cell>
          <cell r="BE996" t="str">
            <v/>
          </cell>
          <cell r="BF996" t="str">
            <v/>
          </cell>
          <cell r="BG996" t="str">
            <v/>
          </cell>
          <cell r="BH996" t="str">
            <v/>
          </cell>
          <cell r="BI996" t="str">
            <v/>
          </cell>
          <cell r="BJ996" t="str">
            <v/>
          </cell>
          <cell r="BK996" t="str">
            <v/>
          </cell>
          <cell r="BL996" t="str">
            <v/>
          </cell>
          <cell r="BM996" t="str">
            <v/>
          </cell>
          <cell r="BN996" t="str">
            <v/>
          </cell>
          <cell r="BO996" t="str">
            <v/>
          </cell>
          <cell r="BP996" t="str">
            <v/>
          </cell>
          <cell r="BQ996" t="str">
            <v/>
          </cell>
          <cell r="BR996" t="str">
            <v/>
          </cell>
          <cell r="BS996" t="str">
            <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A996"/>
          <cell r="CB996"/>
          <cell r="CC996" t="str">
            <v>ปฏิยุทธ์</v>
          </cell>
          <cell r="CD996" t="str">
            <v>นางสาวตรียาภรณ์ จำปาสิทธิ์</v>
          </cell>
          <cell r="CE996"/>
          <cell r="CF996"/>
          <cell r="CG996"/>
          <cell r="CH996"/>
          <cell r="CI996"/>
          <cell r="CJ996"/>
          <cell r="CK996"/>
          <cell r="CL996"/>
          <cell r="CT996"/>
          <cell r="CU996"/>
          <cell r="CV996"/>
          <cell r="CW996"/>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v>24</v>
          </cell>
          <cell r="BO997">
            <v>4</v>
          </cell>
          <cell r="BP997">
            <v>2568</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A997"/>
          <cell r="CB997"/>
          <cell r="CC997" t="str">
            <v>ปฏิยุทธ์</v>
          </cell>
          <cell r="CD997"/>
          <cell r="CE997"/>
          <cell r="CF997"/>
          <cell r="CG997"/>
          <cell r="CH997"/>
          <cell r="CI997"/>
          <cell r="CJ997"/>
          <cell r="CK997"/>
          <cell r="CL997"/>
          <cell r="CT997">
            <v>243880</v>
          </cell>
          <cell r="CU997"/>
          <cell r="CV997"/>
          <cell r="CW997"/>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v>24</v>
          </cell>
          <cell r="BO998">
            <v>4</v>
          </cell>
          <cell r="BP998">
            <v>2568</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A998"/>
          <cell r="CB998"/>
          <cell r="CC998" t="str">
            <v>ปฏิยุทธ์</v>
          </cell>
          <cell r="CD998"/>
          <cell r="CE998"/>
          <cell r="CF998"/>
          <cell r="CG998"/>
          <cell r="CH998"/>
          <cell r="CI998"/>
          <cell r="CJ998"/>
          <cell r="CK998"/>
          <cell r="CL998"/>
          <cell r="CT998">
            <v>243880</v>
          </cell>
          <cell r="CU998"/>
          <cell r="CV998"/>
          <cell r="CW998"/>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V999"/>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v>24</v>
          </cell>
          <cell r="BO999">
            <v>4</v>
          </cell>
          <cell r="BP999">
            <v>2568</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A999"/>
          <cell r="CB999"/>
          <cell r="CC999" t="str">
            <v>ปฏิยุทธ์</v>
          </cell>
          <cell r="CD999"/>
          <cell r="CE999"/>
          <cell r="CF999"/>
          <cell r="CG999"/>
          <cell r="CH999"/>
          <cell r="CI999"/>
          <cell r="CJ999"/>
          <cell r="CK999"/>
          <cell r="CL999"/>
          <cell r="CT999">
            <v>243880</v>
          </cell>
          <cell r="CU999"/>
          <cell r="CV999"/>
          <cell r="CW999"/>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V1000"/>
          <cell r="W1000"/>
          <cell r="X1000"/>
          <cell r="Y1000"/>
          <cell r="Z1000"/>
          <cell r="AA1000">
            <v>24</v>
          </cell>
          <cell r="AB1000">
            <v>4</v>
          </cell>
          <cell r="AC1000">
            <v>2566</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v>24</v>
          </cell>
          <cell r="BO1000">
            <v>4</v>
          </cell>
          <cell r="BP1000">
            <v>2568</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A1000"/>
          <cell r="CB1000"/>
          <cell r="CC1000" t="str">
            <v>ปฏิยุทธ์</v>
          </cell>
          <cell r="CD1000"/>
          <cell r="CE1000"/>
          <cell r="CF1000"/>
          <cell r="CG1000"/>
          <cell r="CH1000"/>
          <cell r="CI1000"/>
          <cell r="CJ1000"/>
          <cell r="CK1000"/>
          <cell r="CL1000"/>
          <cell r="CT1000">
            <v>243880</v>
          </cell>
          <cell r="CU1000"/>
          <cell r="CV1000"/>
          <cell r="CW1000"/>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นายชนัดกิจ บุญมา</v>
          </cell>
          <cell r="BW1001"/>
          <cell r="BX1001" t="str">
            <v>1-5016-00071-59-1</v>
          </cell>
          <cell r="BY1001"/>
          <cell r="BZ1001"/>
          <cell r="CA1001"/>
          <cell r="CB1001"/>
          <cell r="CC1001"/>
          <cell r="CD1001" t="str">
            <v>นายสุนทร อุทิศลาภผล</v>
          </cell>
          <cell r="CE1001"/>
          <cell r="CF1001"/>
          <cell r="CG1001"/>
          <cell r="CH1001"/>
          <cell r="CI1001"/>
          <cell r="CJ1001"/>
          <cell r="CK1001"/>
          <cell r="CL1001"/>
          <cell r="CT1001"/>
          <cell r="CU1001"/>
          <cell r="CV1001"/>
          <cell r="CW1001"/>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X1002"/>
          <cell r="Y1002"/>
          <cell r="Z1002"/>
          <cell r="AA1002">
            <v>7</v>
          </cell>
          <cell r="AB1002">
            <v>12</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v>24</v>
          </cell>
          <cell r="BO1002">
            <v>4</v>
          </cell>
          <cell r="BP1002">
            <v>2568</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A1002"/>
          <cell r="CB1002"/>
          <cell r="CC1002" t="str">
            <v>ปฏิยุทธ์</v>
          </cell>
          <cell r="CD1002"/>
          <cell r="CE1002"/>
          <cell r="CF1002"/>
          <cell r="CG1002"/>
          <cell r="CH1002"/>
          <cell r="CI1002"/>
          <cell r="CJ1002"/>
          <cell r="CK1002"/>
          <cell r="CL1002"/>
          <cell r="CT1002">
            <v>243880</v>
          </cell>
          <cell r="CU1002"/>
          <cell r="CV1002"/>
          <cell r="CW1002"/>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X1003"/>
          <cell r="Y1003"/>
          <cell r="Z1003"/>
          <cell r="AA1003">
            <v>10</v>
          </cell>
          <cell r="AB1003">
            <v>9</v>
          </cell>
          <cell r="AC1003">
            <v>2563</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v>24</v>
          </cell>
          <cell r="BO1003">
            <v>4</v>
          </cell>
          <cell r="BP1003">
            <v>2568</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t="str">
            <v>พบ</v>
          </cell>
          <cell r="CA1003"/>
          <cell r="CB1003"/>
          <cell r="CC1003" t="str">
            <v>ปฏิยุทธ์</v>
          </cell>
          <cell r="CD1003"/>
          <cell r="CE1003"/>
          <cell r="CF1003"/>
          <cell r="CG1003"/>
          <cell r="CH1003"/>
          <cell r="CI1003"/>
          <cell r="CJ1003"/>
          <cell r="CK1003"/>
          <cell r="CL1003"/>
          <cell r="CT1003">
            <v>243880</v>
          </cell>
          <cell r="CU1003"/>
          <cell r="CV1003"/>
          <cell r="CW1003"/>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v>24</v>
          </cell>
          <cell r="BO1004">
            <v>4</v>
          </cell>
          <cell r="BP1004">
            <v>2568</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t="str">
            <v>พบ</v>
          </cell>
          <cell r="CA1004"/>
          <cell r="CB1004"/>
          <cell r="CC1004" t="str">
            <v>ปฏิยุทธ์</v>
          </cell>
          <cell r="CD1004"/>
          <cell r="CE1004"/>
          <cell r="CF1004"/>
          <cell r="CG1004"/>
          <cell r="CH1004"/>
          <cell r="CI1004"/>
          <cell r="CJ1004"/>
          <cell r="CK1004"/>
          <cell r="CL1004"/>
          <cell r="CT1004">
            <v>243880</v>
          </cell>
          <cell r="CU1004"/>
          <cell r="CV1004"/>
          <cell r="CW1004"/>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X1005"/>
          <cell r="Y1005"/>
          <cell r="Z1005"/>
          <cell r="AA1005">
            <v>3</v>
          </cell>
          <cell r="AB1005">
            <v>9</v>
          </cell>
          <cell r="AC1005">
            <v>2563</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A1005"/>
          <cell r="CB1005"/>
          <cell r="CC1005" t="str">
            <v>ปฏิยุทธ์</v>
          </cell>
          <cell r="CD1005"/>
          <cell r="CE1005"/>
          <cell r="CF1005"/>
          <cell r="CG1005"/>
          <cell r="CH1005"/>
          <cell r="CI1005"/>
          <cell r="CJ1005"/>
          <cell r="CK1005"/>
          <cell r="CL1005"/>
          <cell r="CT1005"/>
          <cell r="CU1005"/>
          <cell r="CV1005"/>
          <cell r="CW1005"/>
        </row>
        <row r="1006">
          <cell r="B1006">
            <v>2478</v>
          </cell>
          <cell r="C1006">
            <v>1002</v>
          </cell>
          <cell r="D1006"/>
          <cell r="E1006"/>
          <cell r="F1006"/>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ผบ.601</v>
          </cell>
          <cell r="U1006">
            <v>2557</v>
          </cell>
          <cell r="V1006" t="str">
            <v>ผบ719</v>
          </cell>
          <cell r="W1006">
            <v>2557</v>
          </cell>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4</v>
          </cell>
          <cell r="CC1006"/>
          <cell r="CD1006" t="str">
            <v>นายบุญมี ปุกคำ</v>
          </cell>
          <cell r="CE1006"/>
          <cell r="CF1006"/>
          <cell r="CG1006"/>
          <cell r="CH1006"/>
          <cell r="CI1006"/>
          <cell r="CJ1006"/>
          <cell r="CK1006"/>
          <cell r="CL1006"/>
          <cell r="CT1006"/>
          <cell r="CU1006"/>
          <cell r="CV1006"/>
          <cell r="CW1006"/>
        </row>
        <row r="1007">
          <cell r="B1007">
            <v>2479</v>
          </cell>
          <cell r="C1007">
            <v>1003</v>
          </cell>
          <cell r="D1007"/>
          <cell r="E1007"/>
          <cell r="F1007"/>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ผบ.855</v>
          </cell>
          <cell r="U1007">
            <v>2558</v>
          </cell>
          <cell r="V1007" t="str">
            <v>ผบ.96</v>
          </cell>
          <cell r="W1007">
            <v>2559</v>
          </cell>
          <cell r="X1007"/>
          <cell r="Y1007"/>
          <cell r="Z1007"/>
          <cell r="AA1007">
            <v>25</v>
          </cell>
          <cell r="AB1007">
            <v>2</v>
          </cell>
          <cell r="AC1007">
            <v>2559</v>
          </cell>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25/6/2567</v>
          </cell>
          <cell r="BC1007">
            <v>1500</v>
          </cell>
          <cell r="BD1007">
            <v>25</v>
          </cell>
          <cell r="BE1007">
            <v>6</v>
          </cell>
          <cell r="BF1007">
            <v>2568</v>
          </cell>
          <cell r="BG1007">
            <v>0</v>
          </cell>
          <cell r="BH1007" t="str">
            <v>-</v>
          </cell>
          <cell r="BI1007" t="str">
            <v>-</v>
          </cell>
          <cell r="BJ1007" t="str">
            <v>-</v>
          </cell>
          <cell r="BK1007">
            <v>0</v>
          </cell>
          <cell r="BL1007">
            <v>1020</v>
          </cell>
          <cell r="BM1007">
            <v>0</v>
          </cell>
          <cell r="BN1007" t="str">
            <v/>
          </cell>
          <cell r="BO1007" t="str">
            <v/>
          </cell>
          <cell r="BP1007" t="str">
            <v/>
          </cell>
          <cell r="BQ1007" t="str">
            <v>-</v>
          </cell>
          <cell r="BR1007" t="str">
            <v>-</v>
          </cell>
          <cell r="BS1007" t="str">
            <v>-</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7"/>
          <cell r="CA1007"/>
          <cell r="CB1007">
            <v>5</v>
          </cell>
          <cell r="CC1007"/>
          <cell r="CD1007" t="str">
            <v>นางกัลยกร กันธิยะ</v>
          </cell>
          <cell r="CE1007"/>
          <cell r="CF1007"/>
          <cell r="CG1007"/>
          <cell r="CH1007"/>
          <cell r="CI1007"/>
          <cell r="CJ1007"/>
          <cell r="CK1007"/>
          <cell r="CL1007"/>
          <cell r="CT1007"/>
          <cell r="CU1007"/>
          <cell r="CV1007"/>
          <cell r="CW1007"/>
        </row>
        <row r="1008">
          <cell r="B1008">
            <v>2480</v>
          </cell>
          <cell r="C1008">
            <v>1004</v>
          </cell>
          <cell r="D1008"/>
          <cell r="E1008"/>
          <cell r="F1008"/>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ผบ.169</v>
          </cell>
          <cell r="U1008">
            <v>2557</v>
          </cell>
          <cell r="V1008" t="str">
            <v>ผบ.359</v>
          </cell>
          <cell r="W1008">
            <v>2557</v>
          </cell>
          <cell r="X1008">
            <v>15</v>
          </cell>
          <cell r="Y1008">
            <v>7</v>
          </cell>
          <cell r="Z1008">
            <v>2557</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8"/>
          <cell r="CA1008"/>
          <cell r="CB1008">
            <v>5</v>
          </cell>
          <cell r="CC1008"/>
          <cell r="CD1008" t="str">
            <v>นายสมัย ดวงวิลัย</v>
          </cell>
          <cell r="CE1008"/>
          <cell r="CF1008"/>
          <cell r="CG1008"/>
          <cell r="CH1008"/>
          <cell r="CI1008"/>
          <cell r="CJ1008"/>
          <cell r="CK1008"/>
          <cell r="CL1008"/>
          <cell r="CT1008"/>
          <cell r="CU1008"/>
          <cell r="CV1008"/>
          <cell r="CW1008"/>
        </row>
        <row r="1009">
          <cell r="B1009">
            <v>2481</v>
          </cell>
          <cell r="C1009">
            <v>1005</v>
          </cell>
          <cell r="D1009"/>
          <cell r="E1009"/>
          <cell r="F1009"/>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Q1009"/>
          <cell r="R1009"/>
          <cell r="S1009" t="str">
            <v>จังหวัดฝาง</v>
          </cell>
          <cell r="T1009" t="str">
            <v>ผบ.700</v>
          </cell>
          <cell r="U1009">
            <v>2557</v>
          </cell>
          <cell r="V1009" t="str">
            <v>ผบ.19</v>
          </cell>
          <cell r="W1009">
            <v>2558</v>
          </cell>
          <cell r="X1009">
            <v>28</v>
          </cell>
          <cell r="Y1009">
            <v>1</v>
          </cell>
          <cell r="Z1009">
            <v>2558</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v>12</v>
          </cell>
          <cell r="BO1009">
            <v>3</v>
          </cell>
          <cell r="BP1009">
            <v>2568</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9"/>
          <cell r="CA1009"/>
          <cell r="CB1009">
            <v>4</v>
          </cell>
          <cell r="CC1009"/>
          <cell r="CD1009" t="str">
            <v>นางสาวศุภาพิชญ์ ศรีคงยศ</v>
          </cell>
          <cell r="CE1009"/>
          <cell r="CF1009"/>
          <cell r="CG1009"/>
          <cell r="CH1009"/>
          <cell r="CI1009"/>
          <cell r="CJ1009"/>
          <cell r="CK1009"/>
          <cell r="CL1009"/>
          <cell r="CT1009"/>
          <cell r="CU1009"/>
          <cell r="CV1009"/>
          <cell r="CW1009"/>
        </row>
        <row r="1010">
          <cell r="B1010">
            <v>2482</v>
          </cell>
          <cell r="C1010">
            <v>1006</v>
          </cell>
          <cell r="D1010"/>
          <cell r="E1010"/>
          <cell r="F1010"/>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Q1010"/>
          <cell r="R1010"/>
          <cell r="S1010" t="str">
            <v>จังหวัดฝาง</v>
          </cell>
          <cell r="T1010" t="str">
            <v>ผบ.748</v>
          </cell>
          <cell r="U1010">
            <v>2557</v>
          </cell>
          <cell r="V1010" t="str">
            <v>ผบ.874</v>
          </cell>
          <cell r="W1010">
            <v>2557</v>
          </cell>
          <cell r="X1010"/>
          <cell r="Y1010"/>
          <cell r="Z1010"/>
          <cell r="AA1010">
            <v>12</v>
          </cell>
          <cell r="AB1010">
            <v>12</v>
          </cell>
          <cell r="AC1010">
            <v>2557</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BV1010"/>
          <cell r="BW1010"/>
          <cell r="BX1010"/>
          <cell r="BY1010"/>
          <cell r="BZ1010"/>
          <cell r="CA1010"/>
          <cell r="CB1010"/>
          <cell r="CC1010"/>
          <cell r="CD1010" t="str">
            <v>นางสาวเครือวัลย์ ปัญญา</v>
          </cell>
          <cell r="CE1010"/>
          <cell r="CF1010"/>
          <cell r="CG1010"/>
          <cell r="CH1010"/>
          <cell r="CI1010"/>
          <cell r="CJ1010"/>
          <cell r="CK1010"/>
          <cell r="CL1010"/>
          <cell r="CT1010"/>
          <cell r="CU1010"/>
          <cell r="CV1010"/>
          <cell r="CW1010"/>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Q1011"/>
          <cell r="R1011"/>
          <cell r="S1011" t="str">
            <v>จังหวัดฮอด</v>
          </cell>
          <cell r="T1011" t="str">
            <v>ผบE829</v>
          </cell>
          <cell r="U1011">
            <v>2564</v>
          </cell>
          <cell r="V1011" t="str">
            <v>ผบE108</v>
          </cell>
          <cell r="W1011">
            <v>2565</v>
          </cell>
          <cell r="X1011"/>
          <cell r="Y1011"/>
          <cell r="Z1011"/>
          <cell r="AA1011">
            <v>15</v>
          </cell>
          <cell r="AB1011">
            <v>2</v>
          </cell>
          <cell r="AC1011">
            <v>2565</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v>5</v>
          </cell>
          <cell r="BO1011">
            <v>3</v>
          </cell>
          <cell r="BP1011">
            <v>2568</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A1011"/>
          <cell r="CB1011">
            <v>6</v>
          </cell>
          <cell r="CC1011"/>
          <cell r="CD1011" t="str">
            <v>นางเรณู ยะวงค์</v>
          </cell>
          <cell r="CE1011"/>
          <cell r="CF1011"/>
          <cell r="CG1011"/>
          <cell r="CH1011"/>
          <cell r="CI1011"/>
          <cell r="CJ1011"/>
          <cell r="CK1011"/>
          <cell r="CL1011"/>
          <cell r="CT1011"/>
          <cell r="CU1011"/>
          <cell r="CV1011"/>
          <cell r="CW1011"/>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Q1012"/>
          <cell r="R1012"/>
          <cell r="S1012" t="str">
            <v>จังหวัดฮอด</v>
          </cell>
          <cell r="T1012" t="str">
            <v>ผบE564</v>
          </cell>
          <cell r="U1012">
            <v>2566</v>
          </cell>
          <cell r="V1012" t="str">
            <v>ผบE790</v>
          </cell>
          <cell r="W1012">
            <v>2566</v>
          </cell>
          <cell r="X1012"/>
          <cell r="Y1012"/>
          <cell r="Z1012"/>
          <cell r="AA1012">
            <v>11</v>
          </cell>
          <cell r="AB1012">
            <v>7</v>
          </cell>
          <cell r="AC1012">
            <v>2566</v>
          </cell>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A1012"/>
          <cell r="CB1012">
            <v>5</v>
          </cell>
          <cell r="CC1012"/>
          <cell r="CD1012" t="str">
            <v>นายพงษ์สนิท มอยแก้ว</v>
          </cell>
          <cell r="CE1012"/>
          <cell r="CF1012"/>
          <cell r="CG1012"/>
          <cell r="CH1012"/>
          <cell r="CI1012"/>
          <cell r="CJ1012"/>
          <cell r="CK1012"/>
          <cell r="CL1012"/>
          <cell r="CT1012"/>
          <cell r="CU1012"/>
          <cell r="CV1012"/>
          <cell r="CW1012"/>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Q1013"/>
          <cell r="R1013"/>
          <cell r="S1013" t="str">
            <v>จังหวัดฮอด</v>
          </cell>
          <cell r="T1013" t="str">
            <v>ผบE770</v>
          </cell>
          <cell r="U1013">
            <v>2565</v>
          </cell>
          <cell r="V1013" t="str">
            <v>ผบE853</v>
          </cell>
          <cell r="W1013">
            <v>2565</v>
          </cell>
          <cell r="X1013">
            <v>14</v>
          </cell>
          <cell r="Y1013">
            <v>11</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A1013"/>
          <cell r="CB1013"/>
          <cell r="CC1013"/>
          <cell r="CD1013" t="str">
            <v>นายวรรณชัย กาพย์ตุ้ม</v>
          </cell>
          <cell r="CE1013"/>
          <cell r="CF1013"/>
          <cell r="CG1013"/>
          <cell r="CH1013"/>
          <cell r="CI1013"/>
          <cell r="CJ1013"/>
          <cell r="CK1013"/>
          <cell r="CL1013"/>
          <cell r="CT1013"/>
          <cell r="CU1013"/>
          <cell r="CV1013"/>
          <cell r="CW1013"/>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ผบE56</v>
          </cell>
          <cell r="U1014">
            <v>2566</v>
          </cell>
          <cell r="V1014" t="str">
            <v>ผบE322</v>
          </cell>
          <cell r="W1014">
            <v>2566</v>
          </cell>
          <cell r="X1014"/>
          <cell r="Y1014"/>
          <cell r="Z1014"/>
          <cell r="AA1014">
            <v>25</v>
          </cell>
          <cell r="AB1014">
            <v>4</v>
          </cell>
          <cell r="AC1014">
            <v>2566</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A1014"/>
          <cell r="CB1014"/>
          <cell r="CC1014"/>
          <cell r="CD1014" t="str">
            <v>นางอาภา อินใจ</v>
          </cell>
          <cell r="CE1014"/>
          <cell r="CF1014"/>
          <cell r="CG1014"/>
          <cell r="CH1014"/>
          <cell r="CI1014"/>
          <cell r="CJ1014"/>
          <cell r="CK1014"/>
          <cell r="CL1014"/>
          <cell r="CU1014"/>
          <cell r="CV1014"/>
          <cell r="CW1014"/>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Q1015"/>
          <cell r="R1015"/>
          <cell r="S1015" t="str">
            <v>จังหวัดฮอด</v>
          </cell>
          <cell r="T1015" t="str">
            <v>ผบ.1045</v>
          </cell>
          <cell r="U1015">
            <v>2562</v>
          </cell>
          <cell r="V1015" t="str">
            <v>ผบ1179</v>
          </cell>
          <cell r="W1015">
            <v>2562</v>
          </cell>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A1015"/>
          <cell r="CB1015">
            <v>4</v>
          </cell>
          <cell r="CC1015" t="str">
            <v>ลลิตา</v>
          </cell>
          <cell r="CD1015" t="str">
            <v>นายชอบกัง คมชายชาญ</v>
          </cell>
          <cell r="CE1015"/>
          <cell r="CF1015"/>
          <cell r="CG1015"/>
          <cell r="CH1015"/>
          <cell r="CI1015"/>
          <cell r="CJ1015"/>
          <cell r="CK1015"/>
          <cell r="CL1015"/>
          <cell r="CT1015">
            <v>243854</v>
          </cell>
          <cell r="CU1015"/>
          <cell r="CV1015"/>
          <cell r="CW1015"/>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Q1016"/>
          <cell r="R1016"/>
          <cell r="S1016" t="str">
            <v>จังหวัดฮอด</v>
          </cell>
          <cell r="T1016" t="str">
            <v>ผบ.262</v>
          </cell>
          <cell r="U1016">
            <v>2560</v>
          </cell>
          <cell r="V1016" t="str">
            <v>ผบ.319</v>
          </cell>
          <cell r="W1016">
            <v>2560</v>
          </cell>
          <cell r="X1016"/>
          <cell r="Y1016"/>
          <cell r="Z1016"/>
          <cell r="AA1016">
            <v>5</v>
          </cell>
          <cell r="AB1016">
            <v>7</v>
          </cell>
          <cell r="AC1016">
            <v>2560</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A1016"/>
          <cell r="CB1016">
            <v>3</v>
          </cell>
          <cell r="CC1016" t="str">
            <v>ลลิตา</v>
          </cell>
          <cell r="CD1016" t="str">
            <v>นายพัทธนันท์ รินทร์แก้ว</v>
          </cell>
          <cell r="CE1016"/>
          <cell r="CF1016"/>
          <cell r="CG1016"/>
          <cell r="CH1016"/>
          <cell r="CI1016"/>
          <cell r="CJ1016"/>
          <cell r="CK1016"/>
          <cell r="CL1016"/>
          <cell r="CT1016">
            <v>243884</v>
          </cell>
          <cell r="CU1016"/>
          <cell r="CV1016"/>
          <cell r="CW1016"/>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Q1017"/>
          <cell r="R1017"/>
          <cell r="S1017" t="str">
            <v>จังหวัดฮอด</v>
          </cell>
          <cell r="T1017" t="str">
            <v>ผบE164</v>
          </cell>
          <cell r="U1017">
            <v>2563</v>
          </cell>
          <cell r="V1017" t="str">
            <v>ผบE277</v>
          </cell>
          <cell r="W1017">
            <v>2563</v>
          </cell>
          <cell r="X1017">
            <v>2</v>
          </cell>
          <cell r="Y1017">
            <v>9</v>
          </cell>
          <cell r="Z1017">
            <v>2563</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A1017"/>
          <cell r="CB1017">
            <v>5</v>
          </cell>
          <cell r="CC1017" t="str">
            <v>ลลิตา</v>
          </cell>
          <cell r="CD1017" t="str">
            <v>นายมานพ แก้วติ</v>
          </cell>
          <cell r="CE1017"/>
          <cell r="CF1017"/>
          <cell r="CG1017"/>
          <cell r="CH1017"/>
          <cell r="CI1017"/>
          <cell r="CJ1017"/>
          <cell r="CK1017"/>
          <cell r="CL1017"/>
          <cell r="CT1017">
            <v>243884</v>
          </cell>
          <cell r="CU1017"/>
          <cell r="CV1017"/>
          <cell r="CW1017"/>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 1049</v>
          </cell>
          <cell r="U1018">
            <v>2562</v>
          </cell>
          <cell r="V1018" t="str">
            <v>ผบ1339</v>
          </cell>
          <cell r="W1018">
            <v>2562</v>
          </cell>
          <cell r="X1018">
            <v>3</v>
          </cell>
          <cell r="Y1018">
            <v>12</v>
          </cell>
          <cell r="Z1018">
            <v>2562</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A1018"/>
          <cell r="CB1018">
            <v>5</v>
          </cell>
          <cell r="CC1018" t="str">
            <v>ลลิตา</v>
          </cell>
          <cell r="CD1018" t="str">
            <v>นางสาวปัทมา สกุลดิษฐ์</v>
          </cell>
          <cell r="CE1018"/>
          <cell r="CF1018"/>
          <cell r="CG1018"/>
          <cell r="CH1018"/>
          <cell r="CI1018"/>
          <cell r="CJ1018"/>
          <cell r="CK1018"/>
          <cell r="CL1018"/>
          <cell r="CT1018">
            <v>243884</v>
          </cell>
          <cell r="CU1018"/>
          <cell r="CV1018"/>
          <cell r="CW1018"/>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Q1019"/>
          <cell r="R1019"/>
          <cell r="S1019" t="str">
            <v>จังหวัดฮอด</v>
          </cell>
          <cell r="T1019" t="str">
            <v>ผบ.1039</v>
          </cell>
          <cell r="U1019">
            <v>2562</v>
          </cell>
          <cell r="V1019" t="str">
            <v>ผบ1177</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A1019"/>
          <cell r="CB1019">
            <v>3</v>
          </cell>
          <cell r="CC1019" t="str">
            <v>ลลิตา</v>
          </cell>
          <cell r="CD1019" t="str">
            <v>นายสยาม จันทร์หล้า</v>
          </cell>
          <cell r="CE1019"/>
          <cell r="CF1019"/>
          <cell r="CG1019"/>
          <cell r="CH1019"/>
          <cell r="CI1019"/>
          <cell r="CJ1019"/>
          <cell r="CK1019"/>
          <cell r="CL1019"/>
          <cell r="CT1019">
            <v>243884</v>
          </cell>
          <cell r="CU1019"/>
          <cell r="CV1019"/>
          <cell r="CW1019"/>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Q1020"/>
          <cell r="R1020"/>
          <cell r="S1020" t="str">
            <v>จังหวัดฮอด</v>
          </cell>
          <cell r="T1020" t="str">
            <v>ผบ1048</v>
          </cell>
          <cell r="U1020">
            <v>2562</v>
          </cell>
          <cell r="V1020" t="str">
            <v>ผบ1181</v>
          </cell>
          <cell r="W1020">
            <v>2562</v>
          </cell>
          <cell r="X1020"/>
          <cell r="Y1020"/>
          <cell r="Z1020"/>
          <cell r="AA1020">
            <v>19</v>
          </cell>
          <cell r="AB1020">
            <v>11</v>
          </cell>
          <cell r="AC1020">
            <v>2562</v>
          </cell>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A1020"/>
          <cell r="CB1020">
            <v>4</v>
          </cell>
          <cell r="CC1020" t="str">
            <v>ลลิตา</v>
          </cell>
          <cell r="CD1020" t="str">
            <v>นางสาวกัญชรัตน์ ปู่ทอง</v>
          </cell>
          <cell r="CE1020"/>
          <cell r="CF1020"/>
          <cell r="CG1020"/>
          <cell r="CH1020"/>
          <cell r="CI1020"/>
          <cell r="CJ1020"/>
          <cell r="CK1020"/>
          <cell r="CL1020"/>
          <cell r="CT1020">
            <v>243884</v>
          </cell>
          <cell r="CU1020"/>
          <cell r="CV1020"/>
          <cell r="CW1020"/>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Q1021"/>
          <cell r="R1021"/>
          <cell r="S1021" t="str">
            <v>จังหวัดฮอด</v>
          </cell>
          <cell r="T1021" t="str">
            <v>ผบ.260</v>
          </cell>
          <cell r="U1021">
            <v>2560</v>
          </cell>
          <cell r="V1021" t="str">
            <v>ผบ.262</v>
          </cell>
          <cell r="W1021">
            <v>2560</v>
          </cell>
          <cell r="X1021">
            <v>14</v>
          </cell>
          <cell r="Y1021">
            <v>6</v>
          </cell>
          <cell r="Z1021">
            <v>2560</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A1021"/>
          <cell r="CB1021">
            <v>4</v>
          </cell>
          <cell r="CC1021" t="str">
            <v>ลลิตา</v>
          </cell>
          <cell r="CD1021" t="str">
            <v>นางสาวธัญญรัตน์ ก้านต่อดอก</v>
          </cell>
          <cell r="CE1021"/>
          <cell r="CF1021"/>
          <cell r="CG1021"/>
          <cell r="CH1021"/>
          <cell r="CI1021"/>
          <cell r="CJ1021"/>
          <cell r="CK1021"/>
          <cell r="CL1021"/>
          <cell r="CT1021">
            <v>243854</v>
          </cell>
          <cell r="CU1021"/>
          <cell r="CV1021"/>
          <cell r="CW1021"/>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ผบ1034</v>
          </cell>
          <cell r="U1022">
            <v>2562</v>
          </cell>
          <cell r="V1022" t="str">
            <v>ผบ1172</v>
          </cell>
          <cell r="W1022">
            <v>2562</v>
          </cell>
          <cell r="X1022"/>
          <cell r="Y1022"/>
          <cell r="Z1022"/>
          <cell r="AA1022">
            <v>19</v>
          </cell>
          <cell r="AB1022">
            <v>11</v>
          </cell>
          <cell r="AC1022">
            <v>2562</v>
          </cell>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A1022"/>
          <cell r="CB1022"/>
          <cell r="CC1022" t="str">
            <v>ลลิตา</v>
          </cell>
          <cell r="CD1022" t="str">
            <v>นางสาวพรรณี เมืองมา</v>
          </cell>
          <cell r="CE1022"/>
          <cell r="CF1022"/>
          <cell r="CG1022"/>
          <cell r="CH1022"/>
          <cell r="CI1022"/>
          <cell r="CJ1022"/>
          <cell r="CK1022"/>
          <cell r="CL1022"/>
          <cell r="CT1022">
            <v>243884</v>
          </cell>
          <cell r="CU1022"/>
          <cell r="CV1022"/>
          <cell r="CW1022"/>
        </row>
        <row r="1023">
          <cell r="B1023">
            <v>2495</v>
          </cell>
          <cell r="C1023">
            <v>1019</v>
          </cell>
          <cell r="D1023"/>
          <cell r="E1023"/>
          <cell r="F1023"/>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Q1023"/>
          <cell r="R1023"/>
          <cell r="S1023" t="str">
            <v>จังหวัดฮอด</v>
          </cell>
          <cell r="T1023" t="str">
            <v>ผบE209</v>
          </cell>
          <cell r="U1023">
            <v>2563</v>
          </cell>
          <cell r="V1023" t="str">
            <v>ผบE330</v>
          </cell>
          <cell r="W1023">
            <v>2563</v>
          </cell>
          <cell r="X1023">
            <v>10</v>
          </cell>
          <cell r="Y1023">
            <v>9</v>
          </cell>
          <cell r="Z1023">
            <v>2563</v>
          </cell>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A1023"/>
          <cell r="CB1023">
            <v>5</v>
          </cell>
          <cell r="CC1023" t="str">
            <v>ลลิตา</v>
          </cell>
          <cell r="CD1023" t="str">
            <v>นายอินเนตร อุ่นจิตร</v>
          </cell>
          <cell r="CE1023"/>
          <cell r="CF1023"/>
          <cell r="CG1023"/>
          <cell r="CH1023"/>
          <cell r="CI1023"/>
          <cell r="CJ1023"/>
          <cell r="CK1023"/>
          <cell r="CL1023"/>
          <cell r="CT1023">
            <v>243884</v>
          </cell>
          <cell r="CU1023"/>
          <cell r="CV1023"/>
          <cell r="CW1023"/>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จังหวัดลำพูน</v>
          </cell>
          <cell r="T1024" t="str">
            <v>ผบ.1100</v>
          </cell>
          <cell r="U1024">
            <v>2561</v>
          </cell>
          <cell r="V1024" t="str">
            <v>ผบ.1865</v>
          </cell>
          <cell r="W1024">
            <v>2561</v>
          </cell>
          <cell r="X1024"/>
          <cell r="Y1024"/>
          <cell r="Z1024"/>
          <cell r="AA1024">
            <v>16</v>
          </cell>
          <cell r="AB1024">
            <v>7</v>
          </cell>
          <cell r="AC1024">
            <v>2561</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A1024"/>
          <cell r="CB1024"/>
          <cell r="CC1024" t="str">
            <v>วชิราภรณ์</v>
          </cell>
          <cell r="CD1024" t="str">
            <v>นายณัษฐพงษ์  ไชยพงศ์กูล</v>
          </cell>
          <cell r="CE1024"/>
          <cell r="CF1024"/>
          <cell r="CG1024"/>
          <cell r="CH1024"/>
          <cell r="CI1024"/>
          <cell r="CJ1024"/>
          <cell r="CK1024"/>
          <cell r="CL1024"/>
          <cell r="CT1024">
            <v>243902</v>
          </cell>
          <cell r="CU1024"/>
          <cell r="CV1024"/>
          <cell r="CW1024"/>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Q1025"/>
          <cell r="R1025"/>
          <cell r="S1025" t="str">
            <v>แขวงเชียงใหม่</v>
          </cell>
          <cell r="T1025" t="str">
            <v>ผบ3700</v>
          </cell>
          <cell r="U1025">
            <v>2560</v>
          </cell>
          <cell r="V1025" t="str">
            <v>ผบ5138</v>
          </cell>
          <cell r="W1025">
            <v>2560</v>
          </cell>
          <cell r="X1025">
            <v>31</v>
          </cell>
          <cell r="Y1025">
            <v>7</v>
          </cell>
          <cell r="Z1025">
            <v>2560</v>
          </cell>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A1025"/>
          <cell r="CB1025"/>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I1025"/>
          <cell r="CJ1025"/>
          <cell r="CK1025" t="str">
            <v>ปฏิยุทธ์</v>
          </cell>
          <cell r="CL1025"/>
          <cell r="CT1025">
            <v>243852</v>
          </cell>
          <cell r="CU1025"/>
          <cell r="CV1025"/>
          <cell r="CW1025"/>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Q1026"/>
          <cell r="R1026"/>
          <cell r="S1026" t="str">
            <v>แขวงเชียงใหม่</v>
          </cell>
          <cell r="T1026" t="str">
            <v>ผบ.3699</v>
          </cell>
          <cell r="U1026">
            <v>2560</v>
          </cell>
          <cell r="V1026" t="str">
            <v>ผบ.7269</v>
          </cell>
          <cell r="W1026">
            <v>2560</v>
          </cell>
          <cell r="X1026"/>
          <cell r="Y1026"/>
          <cell r="Z1026"/>
          <cell r="AA1026">
            <v>29</v>
          </cell>
          <cell r="AB1026">
            <v>8</v>
          </cell>
          <cell r="AC1026">
            <v>2560</v>
          </cell>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A1026"/>
          <cell r="CB1026"/>
          <cell r="CC1026" t="str">
            <v>วชิราภรณ์</v>
          </cell>
          <cell r="CD1026" t="str">
            <v>นางพิรานันท์ ธนัชเกียรติศิริ</v>
          </cell>
          <cell r="CE1026"/>
          <cell r="CF1026"/>
          <cell r="CG1026"/>
          <cell r="CH1026"/>
          <cell r="CI1026"/>
          <cell r="CJ1026"/>
          <cell r="CK1026"/>
          <cell r="CL1026"/>
          <cell r="CT1026">
            <v>243852</v>
          </cell>
          <cell r="CU1026"/>
          <cell r="CV1026"/>
          <cell r="CW1026"/>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ผบ.9136</v>
          </cell>
          <cell r="U1027">
            <v>2560</v>
          </cell>
          <cell r="V1027" t="str">
            <v>ผบ.10028</v>
          </cell>
          <cell r="W1027">
            <v>2560</v>
          </cell>
          <cell r="X1027">
            <v>16</v>
          </cell>
          <cell r="Y1027">
            <v>10</v>
          </cell>
          <cell r="Z1027">
            <v>2560</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11/9/2567//ค้ำวน 2500 คำสั่งสืบทรัพย์รอบที่ 2 17/4/2568 // รายงานผลสืบทรัพย์ 19/6/2568 //ค้ำวน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cell r="CA1027"/>
          <cell r="CB1027"/>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I1027"/>
          <cell r="CJ1027"/>
          <cell r="CK1027" t="str">
            <v>ปฏิยุทธ์</v>
          </cell>
          <cell r="CL1027"/>
          <cell r="CU1027"/>
          <cell r="CV1027"/>
          <cell r="CW1027"/>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Q1028"/>
          <cell r="R1028"/>
          <cell r="S1028" t="str">
            <v>แขวงเชียงใหม่</v>
          </cell>
          <cell r="T1028" t="str">
            <v>ผบ.3701</v>
          </cell>
          <cell r="U1028">
            <v>2560</v>
          </cell>
          <cell r="V1028">
            <v>5145</v>
          </cell>
          <cell r="W1028">
            <v>2560</v>
          </cell>
          <cell r="X1028"/>
          <cell r="Y1028"/>
          <cell r="Z1028"/>
          <cell r="AA1028">
            <v>13</v>
          </cell>
          <cell r="AB1028">
            <v>7</v>
          </cell>
          <cell r="AC1028">
            <v>2560</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A1028"/>
          <cell r="CB1028"/>
          <cell r="CC1028" t="str">
            <v>วชิราภรณ์</v>
          </cell>
          <cell r="CD1028" t="str">
            <v>นายประสาน เย็นทรวง</v>
          </cell>
          <cell r="CE1028"/>
          <cell r="CF1028"/>
          <cell r="CG1028"/>
          <cell r="CH1028"/>
          <cell r="CI1028"/>
          <cell r="CJ1028"/>
          <cell r="CK1028"/>
          <cell r="CL1028"/>
          <cell r="CT1028">
            <v>243902</v>
          </cell>
          <cell r="CU1028"/>
          <cell r="CV1028"/>
          <cell r="CW1028"/>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Q1029"/>
          <cell r="R1029"/>
          <cell r="S1029" t="str">
            <v>จังหวัดฮอด</v>
          </cell>
          <cell r="T1029" t="str">
            <v>ผบ23</v>
          </cell>
          <cell r="U1029">
            <v>2564</v>
          </cell>
          <cell r="V1029" t="str">
            <v>ผบ42</v>
          </cell>
          <cell r="W1029">
            <v>2564</v>
          </cell>
          <cell r="X1029"/>
          <cell r="Y1029"/>
          <cell r="Z1029"/>
          <cell r="AA1029">
            <v>1</v>
          </cell>
          <cell r="AB1029">
            <v>6</v>
          </cell>
          <cell r="AC1029">
            <v>2564</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25/03/67//ลงผล 23/5/67//รายงานผล24/5/67</v>
          </cell>
          <cell r="BC1029" t="str">
            <v/>
          </cell>
          <cell r="BD1029" t="str">
            <v/>
          </cell>
          <cell r="BE1029" t="str">
            <v/>
          </cell>
          <cell r="BF1029" t="str">
            <v/>
          </cell>
          <cell r="BG1029" t="str">
            <v/>
          </cell>
          <cell r="BH1029" t="str">
            <v/>
          </cell>
          <cell r="BI1029" t="str">
            <v/>
          </cell>
          <cell r="BJ1029" t="str">
            <v/>
          </cell>
          <cell r="BK1029" t="str">
            <v/>
          </cell>
          <cell r="BL1029" t="str">
            <v/>
          </cell>
          <cell r="BM1029" t="str">
            <v/>
          </cell>
          <cell r="BN1029" t="str">
            <v/>
          </cell>
          <cell r="BO1029" t="str">
            <v/>
          </cell>
          <cell r="BP1029" t="str">
            <v/>
          </cell>
          <cell r="BQ1029" t="str">
            <v/>
          </cell>
          <cell r="BR1029" t="str">
            <v/>
          </cell>
          <cell r="BS1029" t="str">
            <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A1029"/>
          <cell r="CB1029">
            <v>4</v>
          </cell>
          <cell r="CC1029"/>
          <cell r="CD1029" t="str">
            <v>นายปฏิภาณ อารีวงศ์</v>
          </cell>
          <cell r="CE1029"/>
          <cell r="CF1029"/>
          <cell r="CG1029"/>
          <cell r="CH1029"/>
          <cell r="CI1029"/>
          <cell r="CJ1029"/>
          <cell r="CK1029"/>
          <cell r="CL1029"/>
          <cell r="CT1029"/>
          <cell r="CU1029"/>
          <cell r="CV1029"/>
          <cell r="CW1029"/>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ผบ.E175</v>
          </cell>
          <cell r="U1030">
            <v>2563</v>
          </cell>
          <cell r="V1030" t="str">
            <v>ผบE378</v>
          </cell>
          <cell r="W1030">
            <v>2563</v>
          </cell>
          <cell r="X1030"/>
          <cell r="Y1030"/>
          <cell r="Z1030"/>
          <cell r="AA1030">
            <v>24</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v>24</v>
          </cell>
          <cell r="BO1030">
            <v>4</v>
          </cell>
          <cell r="BP1030">
            <v>2568</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A1030"/>
          <cell r="CB1030"/>
          <cell r="CC1030" t="str">
            <v>ปฏิยุทธ์</v>
          </cell>
          <cell r="CD1030"/>
          <cell r="CE1030"/>
          <cell r="CF1030"/>
          <cell r="CG1030"/>
          <cell r="CH1030"/>
          <cell r="CI1030"/>
          <cell r="CJ1030"/>
          <cell r="CK1030"/>
          <cell r="CL1030"/>
          <cell r="CT1030">
            <v>243880</v>
          </cell>
          <cell r="CU1030"/>
          <cell r="CV1030"/>
          <cell r="CW1030"/>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Q1031"/>
          <cell r="R1031"/>
          <cell r="S1031" t="str">
            <v>จังหวัดฮอด</v>
          </cell>
          <cell r="T1031" t="str">
            <v>ผบE170</v>
          </cell>
          <cell r="U1031">
            <v>2563</v>
          </cell>
          <cell r="V1031" t="str">
            <v>ผบE285</v>
          </cell>
          <cell r="W1031">
            <v>2563</v>
          </cell>
          <cell r="X1031"/>
          <cell r="Y1031"/>
          <cell r="Z1031"/>
          <cell r="AA1031">
            <v>3</v>
          </cell>
          <cell r="AB1031">
            <v>9</v>
          </cell>
          <cell r="AC1031">
            <v>2563</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v>24</v>
          </cell>
          <cell r="BO1031">
            <v>4</v>
          </cell>
          <cell r="BP1031">
            <v>2568</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A1031"/>
          <cell r="CB1031"/>
          <cell r="CC1031" t="str">
            <v>ปฏิยุทธ์</v>
          </cell>
          <cell r="CD1031"/>
          <cell r="CE1031"/>
          <cell r="CF1031"/>
          <cell r="CG1031"/>
          <cell r="CH1031"/>
          <cell r="CI1031"/>
          <cell r="CJ1031"/>
          <cell r="CK1031"/>
          <cell r="CL1031"/>
          <cell r="CT1031">
            <v>243880</v>
          </cell>
          <cell r="CU1031"/>
          <cell r="CV1031"/>
          <cell r="CW1031"/>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Q1032"/>
          <cell r="R1032"/>
          <cell r="S1032" t="str">
            <v>จังหวัดฮอด</v>
          </cell>
          <cell r="T1032" t="str">
            <v>ผบE198</v>
          </cell>
          <cell r="U1032">
            <v>2563</v>
          </cell>
          <cell r="V1032" t="str">
            <v>ผบE325</v>
          </cell>
          <cell r="W1032">
            <v>2563</v>
          </cell>
          <cell r="X1032">
            <v>9</v>
          </cell>
          <cell r="Y1032">
            <v>9</v>
          </cell>
          <cell r="Z1032">
            <v>2563</v>
          </cell>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v>24</v>
          </cell>
          <cell r="BO1032">
            <v>4</v>
          </cell>
          <cell r="BP1032">
            <v>2568</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A1032"/>
          <cell r="CB1032"/>
          <cell r="CC1032" t="str">
            <v>ปฏิยุทธ์</v>
          </cell>
          <cell r="CD1032"/>
          <cell r="CE1032"/>
          <cell r="CF1032"/>
          <cell r="CG1032"/>
          <cell r="CH1032"/>
          <cell r="CI1032"/>
          <cell r="CJ1032"/>
          <cell r="CK1032"/>
          <cell r="CL1032"/>
          <cell r="CT1032">
            <v>243880</v>
          </cell>
          <cell r="CU1032"/>
          <cell r="CV1032"/>
          <cell r="CW1032"/>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Q1033"/>
          <cell r="R1033"/>
          <cell r="S1033" t="str">
            <v>จังหวัดฮอด</v>
          </cell>
          <cell r="T1033" t="str">
            <v>ผบ.598</v>
          </cell>
          <cell r="U1033">
            <v>2558</v>
          </cell>
          <cell r="V1033">
            <v>630</v>
          </cell>
          <cell r="W1033">
            <v>2558</v>
          </cell>
          <cell r="X1033"/>
          <cell r="Y1033"/>
          <cell r="Z1033"/>
          <cell r="AA1033">
            <v>28</v>
          </cell>
          <cell r="AB1033">
            <v>12</v>
          </cell>
          <cell r="AC1033">
            <v>2558</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v>24</v>
          </cell>
          <cell r="BO1033">
            <v>4</v>
          </cell>
          <cell r="BP1033">
            <v>2568</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t="str">
            <v>พบ</v>
          </cell>
          <cell r="CA1033"/>
          <cell r="CB1033"/>
          <cell r="CC1033" t="str">
            <v>ปฏิยุทธ์</v>
          </cell>
          <cell r="CD1033"/>
          <cell r="CE1033"/>
          <cell r="CF1033"/>
          <cell r="CG1033"/>
          <cell r="CH1033"/>
          <cell r="CI1033"/>
          <cell r="CJ1033"/>
          <cell r="CK1033"/>
          <cell r="CL1033"/>
          <cell r="CT1033">
            <v>243880</v>
          </cell>
          <cell r="CU1033"/>
          <cell r="CV1033"/>
          <cell r="CW1033"/>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Q1034"/>
          <cell r="R1034"/>
          <cell r="S1034" t="str">
            <v>จังหวัดฮอด</v>
          </cell>
          <cell r="T1034" t="str">
            <v>ผบE185</v>
          </cell>
          <cell r="U1034">
            <v>2563</v>
          </cell>
          <cell r="V1034" t="str">
            <v>ผบE310</v>
          </cell>
          <cell r="W1034">
            <v>2563</v>
          </cell>
          <cell r="X1034"/>
          <cell r="Y1034"/>
          <cell r="Z1034"/>
          <cell r="AA1034">
            <v>9</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v>24</v>
          </cell>
          <cell r="BO1034">
            <v>4</v>
          </cell>
          <cell r="BP1034">
            <v>2568</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t="str">
            <v>พบ</v>
          </cell>
          <cell r="CA1034"/>
          <cell r="CB1034"/>
          <cell r="CC1034" t="str">
            <v>ปฏิยุทธ์</v>
          </cell>
          <cell r="CD1034"/>
          <cell r="CE1034"/>
          <cell r="CF1034"/>
          <cell r="CG1034"/>
          <cell r="CH1034"/>
          <cell r="CI1034"/>
          <cell r="CJ1034"/>
          <cell r="CK1034"/>
          <cell r="CL1034"/>
          <cell r="CT1034">
            <v>243880</v>
          </cell>
          <cell r="CU1034"/>
          <cell r="CV1034"/>
          <cell r="CW1034"/>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ผบE179</v>
          </cell>
          <cell r="U1035">
            <v>2563</v>
          </cell>
          <cell r="V1035" t="str">
            <v>ผบE279</v>
          </cell>
          <cell r="W1035">
            <v>2563</v>
          </cell>
          <cell r="X1035"/>
          <cell r="Y1035"/>
          <cell r="Z1035"/>
          <cell r="AA1035">
            <v>3</v>
          </cell>
          <cell r="AB1035">
            <v>9</v>
          </cell>
          <cell r="AC1035">
            <v>2563</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BV1035"/>
          <cell r="BW1035"/>
          <cell r="BX1035"/>
          <cell r="BY1035"/>
          <cell r="BZ1035"/>
          <cell r="CA1035"/>
          <cell r="CB1035"/>
          <cell r="CC1035"/>
          <cell r="CD1035" t="str">
            <v>นางแสงทอง การบูรณ์</v>
          </cell>
          <cell r="CE1035"/>
          <cell r="CF1035"/>
          <cell r="CG1035"/>
          <cell r="CH1035"/>
          <cell r="CI1035"/>
          <cell r="CJ1035"/>
          <cell r="CK1035"/>
          <cell r="CL1035"/>
          <cell r="CT1035"/>
          <cell r="CU1035"/>
          <cell r="CV1035"/>
          <cell r="CW1035"/>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ผบ.259</v>
          </cell>
          <cell r="U1036">
            <v>2560</v>
          </cell>
          <cell r="V1036" t="str">
            <v>ผบ.334</v>
          </cell>
          <cell r="W1036">
            <v>2560</v>
          </cell>
          <cell r="X1036">
            <v>25</v>
          </cell>
          <cell r="Y1036">
            <v>7</v>
          </cell>
          <cell r="Z1036">
            <v>2560</v>
          </cell>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v>24</v>
          </cell>
          <cell r="BO1036">
            <v>4</v>
          </cell>
          <cell r="BP1036">
            <v>2568</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t="str">
            <v>พบ</v>
          </cell>
          <cell r="CA1036"/>
          <cell r="CB1036"/>
          <cell r="CC1036" t="str">
            <v>ปฏิยุทธ์</v>
          </cell>
          <cell r="CD1036"/>
          <cell r="CE1036"/>
          <cell r="CF1036"/>
          <cell r="CG1036"/>
          <cell r="CH1036"/>
          <cell r="CI1036"/>
          <cell r="CJ1036"/>
          <cell r="CK1036"/>
          <cell r="CL1036"/>
          <cell r="CT1036">
            <v>243880</v>
          </cell>
          <cell r="CU1036"/>
          <cell r="CV1036"/>
          <cell r="CW1036"/>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ผบE178</v>
          </cell>
          <cell r="U1037">
            <v>2563</v>
          </cell>
          <cell r="V1037" t="str">
            <v>ผบE278</v>
          </cell>
          <cell r="W1037">
            <v>2563</v>
          </cell>
          <cell r="X1037"/>
          <cell r="Y1037"/>
          <cell r="Z1037"/>
          <cell r="AA1037">
            <v>3</v>
          </cell>
          <cell r="AB1037">
            <v>9</v>
          </cell>
          <cell r="AC1037">
            <v>2563</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v>24</v>
          </cell>
          <cell r="BO1037">
            <v>4</v>
          </cell>
          <cell r="BP1037">
            <v>2568</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t="str">
            <v>พบ</v>
          </cell>
          <cell r="CA1037"/>
          <cell r="CB1037"/>
          <cell r="CC1037" t="str">
            <v>ปฏิยุทธ์</v>
          </cell>
          <cell r="CD1037"/>
          <cell r="CE1037"/>
          <cell r="CF1037"/>
          <cell r="CG1037"/>
          <cell r="CH1037"/>
          <cell r="CI1037"/>
          <cell r="CJ1037"/>
          <cell r="CK1037"/>
          <cell r="CL1037"/>
          <cell r="CT1037">
            <v>243880</v>
          </cell>
          <cell r="CU1037"/>
          <cell r="CV1037"/>
          <cell r="CW1037"/>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Q1038"/>
          <cell r="R1038"/>
          <cell r="S1038" t="str">
            <v>จังหวัดฮอด</v>
          </cell>
          <cell r="T1038" t="str">
            <v>ผบ.748</v>
          </cell>
          <cell r="U1038">
            <v>2558</v>
          </cell>
          <cell r="V1038" t="str">
            <v>ผบ.142</v>
          </cell>
          <cell r="W1038">
            <v>2559</v>
          </cell>
          <cell r="X1038"/>
          <cell r="Y1038"/>
          <cell r="Z1038"/>
          <cell r="AA1038">
            <v>8</v>
          </cell>
          <cell r="AB1038">
            <v>4</v>
          </cell>
          <cell r="AC1038">
            <v>2559</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v>24</v>
          </cell>
          <cell r="BO1038">
            <v>4</v>
          </cell>
          <cell r="BP1038">
            <v>2568</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t="str">
            <v>พบ</v>
          </cell>
          <cell r="CA1038"/>
          <cell r="CB1038"/>
          <cell r="CC1038" t="str">
            <v>ปฏิยุทธ์</v>
          </cell>
          <cell r="CD1038"/>
          <cell r="CE1038"/>
          <cell r="CF1038"/>
          <cell r="CG1038"/>
          <cell r="CH1038"/>
          <cell r="CI1038"/>
          <cell r="CJ1038"/>
          <cell r="CK1038"/>
          <cell r="CL1038"/>
          <cell r="CT1038">
            <v>243880</v>
          </cell>
          <cell r="CU1038"/>
          <cell r="CV1038"/>
          <cell r="CW1038"/>
        </row>
        <row r="1039">
          <cell r="B1039">
            <v>2511</v>
          </cell>
          <cell r="C1039">
            <v>1035</v>
          </cell>
          <cell r="D1039"/>
          <cell r="E1039"/>
          <cell r="F1039"/>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Q1039"/>
          <cell r="R1039"/>
          <cell r="S1039" t="str">
            <v>แขวงเชียงใหม่</v>
          </cell>
          <cell r="T1039" t="str">
            <v>ผบ828</v>
          </cell>
          <cell r="U1039">
            <v>2564</v>
          </cell>
          <cell r="V1039" t="str">
            <v>ผบ1041</v>
          </cell>
          <cell r="W1039">
            <v>2564</v>
          </cell>
          <cell r="X1039">
            <v>6</v>
          </cell>
          <cell r="Y1039">
            <v>7</v>
          </cell>
          <cell r="Z1039">
            <v>2564</v>
          </cell>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21/2/2567) // รายงานวันที่ (9/8/2567)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A1039"/>
          <cell r="CB1039"/>
          <cell r="CC1039"/>
          <cell r="CD1039" t="str">
            <v>นางไพรลิน พรหมมะ</v>
          </cell>
          <cell r="CE1039"/>
          <cell r="CF1039"/>
          <cell r="CG1039"/>
          <cell r="CH1039"/>
          <cell r="CI1039"/>
          <cell r="CJ1039"/>
          <cell r="CK1039"/>
          <cell r="CL1039"/>
          <cell r="CT1039"/>
          <cell r="CU1039"/>
          <cell r="CV1039"/>
          <cell r="CW1039"/>
        </row>
        <row r="1040">
          <cell r="B1040">
            <v>2512</v>
          </cell>
          <cell r="C1040">
            <v>1036</v>
          </cell>
          <cell r="D1040"/>
          <cell r="E1040"/>
          <cell r="F1040"/>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Q1040"/>
          <cell r="R1040"/>
          <cell r="S1040" t="str">
            <v>แขวงลำปาง</v>
          </cell>
          <cell r="T1040" t="str">
            <v>ผบE1007</v>
          </cell>
          <cell r="U1040">
            <v>2565</v>
          </cell>
          <cell r="V1040" t="str">
            <v>ผบE1488</v>
          </cell>
          <cell r="W1040">
            <v>2565</v>
          </cell>
          <cell r="X1040"/>
          <cell r="Y1040"/>
          <cell r="Z1040"/>
          <cell r="AA1040">
            <v>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A1040"/>
          <cell r="CB1040"/>
          <cell r="CC1040"/>
          <cell r="CD1040" t="str">
            <v>นางกาญจน์สุดา พันธ์สมพงษ์</v>
          </cell>
          <cell r="CE1040"/>
          <cell r="CF1040"/>
          <cell r="CG1040"/>
          <cell r="CH1040"/>
          <cell r="CI1040"/>
          <cell r="CJ1040"/>
          <cell r="CK1040"/>
          <cell r="CL1040"/>
          <cell r="CT1040"/>
          <cell r="CU1040"/>
          <cell r="CV1040"/>
          <cell r="CW1040"/>
        </row>
        <row r="1041">
          <cell r="B1041">
            <v>2513</v>
          </cell>
          <cell r="C1041">
            <v>1037</v>
          </cell>
          <cell r="D1041"/>
          <cell r="E1041"/>
          <cell r="F1041"/>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Q1041"/>
          <cell r="R1041"/>
          <cell r="S1041" t="str">
            <v>แขวงเชียงใหม่</v>
          </cell>
          <cell r="T1041" t="str">
            <v>ผบ 4392</v>
          </cell>
          <cell r="U1041">
            <v>2563</v>
          </cell>
          <cell r="V1041">
            <v>7117</v>
          </cell>
          <cell r="W1041">
            <v>2563</v>
          </cell>
          <cell r="X1041"/>
          <cell r="Y1041"/>
          <cell r="Z1041"/>
          <cell r="AA1041">
            <v>19</v>
          </cell>
          <cell r="AB1041">
            <v>10</v>
          </cell>
          <cell r="AC1041">
            <v>2563</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A1041"/>
          <cell r="CB1041"/>
          <cell r="CC1041"/>
          <cell r="CD1041" t="str">
            <v>นายมานพ ศรีจันทร์แดง</v>
          </cell>
          <cell r="CE1041"/>
          <cell r="CF1041"/>
          <cell r="CG1041"/>
          <cell r="CH1041"/>
          <cell r="CI1041"/>
          <cell r="CJ1041"/>
          <cell r="CK1041"/>
          <cell r="CL1041"/>
          <cell r="CT1041"/>
          <cell r="CU1041"/>
          <cell r="CV1041"/>
          <cell r="CW1041"/>
        </row>
        <row r="1042">
          <cell r="B1042">
            <v>2514</v>
          </cell>
          <cell r="C1042">
            <v>1038</v>
          </cell>
          <cell r="D1042"/>
          <cell r="E1042"/>
          <cell r="F1042"/>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จังหวัดฮอด</v>
          </cell>
          <cell r="T1042" t="str">
            <v>ผบE466</v>
          </cell>
          <cell r="U1042">
            <v>2564</v>
          </cell>
          <cell r="V1042" t="str">
            <v>ผบE590</v>
          </cell>
          <cell r="W1042">
            <v>2564</v>
          </cell>
          <cell r="X1042"/>
          <cell r="Y1042"/>
          <cell r="Z1042"/>
          <cell r="AA1042">
            <v>12</v>
          </cell>
          <cell r="AB1042">
            <v>10</v>
          </cell>
          <cell r="AC1042">
            <v>2564</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A1042"/>
          <cell r="CB1042"/>
          <cell r="CC1042"/>
          <cell r="CD1042" t="str">
            <v>นายกฤษดา วณีสอน</v>
          </cell>
          <cell r="CE1042"/>
          <cell r="CF1042"/>
          <cell r="CG1042"/>
          <cell r="CH1042"/>
          <cell r="CI1042"/>
          <cell r="CJ1042"/>
          <cell r="CK1042"/>
          <cell r="CL1042"/>
          <cell r="CT1042"/>
          <cell r="CU1042"/>
          <cell r="CV1042"/>
          <cell r="CW1042"/>
        </row>
        <row r="1043">
          <cell r="B1043">
            <v>2515</v>
          </cell>
          <cell r="C1043">
            <v>1039</v>
          </cell>
          <cell r="D1043"/>
          <cell r="E1043"/>
          <cell r="F1043"/>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ผบ4393</v>
          </cell>
          <cell r="U1043">
            <v>2563</v>
          </cell>
          <cell r="V1043">
            <v>7116</v>
          </cell>
          <cell r="W1043">
            <v>2563</v>
          </cell>
          <cell r="X1043"/>
          <cell r="Y1043"/>
          <cell r="Z1043"/>
          <cell r="AA1043">
            <v>19</v>
          </cell>
          <cell r="AB1043">
            <v>10</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16/8/2567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A1043"/>
          <cell r="CB1043"/>
          <cell r="CC1043"/>
          <cell r="CD1043" t="str">
            <v>นายผจญ วงค์ไชย</v>
          </cell>
          <cell r="CE1043"/>
          <cell r="CF1043"/>
          <cell r="CG1043"/>
          <cell r="CH1043"/>
          <cell r="CI1043"/>
          <cell r="CJ1043"/>
          <cell r="CK1043"/>
          <cell r="CL1043"/>
          <cell r="CT1043"/>
          <cell r="CU1043"/>
          <cell r="CV1043"/>
          <cell r="CW1043"/>
        </row>
        <row r="1044">
          <cell r="B1044">
            <v>2516</v>
          </cell>
          <cell r="C1044">
            <v>1040</v>
          </cell>
          <cell r="D1044"/>
          <cell r="E1044"/>
          <cell r="F1044"/>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ผบE1036</v>
          </cell>
          <cell r="U1044">
            <v>2563</v>
          </cell>
          <cell r="V1044">
            <v>1281</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สืบทรัพย์ (คำสั่ง 21/2/2567) // รายงานวันที่ (9/8/2567)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นายสมบุญ สีเหลือง</v>
          </cell>
          <cell r="CE1044"/>
          <cell r="CF1044"/>
          <cell r="CG1044"/>
          <cell r="CH1044"/>
          <cell r="CI1044"/>
          <cell r="CJ1044"/>
          <cell r="CK1044"/>
          <cell r="CL1044"/>
          <cell r="CT1044"/>
          <cell r="CU1044"/>
          <cell r="CV1044"/>
          <cell r="CW1044"/>
        </row>
        <row r="1045">
          <cell r="B1045">
            <v>2517</v>
          </cell>
          <cell r="C1045">
            <v>1041</v>
          </cell>
          <cell r="D1045"/>
          <cell r="E1045"/>
          <cell r="F1045"/>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Q1045"/>
          <cell r="R1045"/>
          <cell r="S1045" t="str">
            <v>แขวงเชียงใหม่</v>
          </cell>
          <cell r="T1045" t="str">
            <v>ผบE1026</v>
          </cell>
          <cell r="U1045">
            <v>2563</v>
          </cell>
          <cell r="V1045">
            <v>1280</v>
          </cell>
          <cell r="W1045">
            <v>2563</v>
          </cell>
          <cell r="X1045"/>
          <cell r="Y1045"/>
          <cell r="Z1045"/>
          <cell r="AA1045">
            <v>28</v>
          </cell>
          <cell r="AB1045">
            <v>9</v>
          </cell>
          <cell r="AC1045">
            <v>2563</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A1045"/>
          <cell r="CB1045"/>
          <cell r="CC1045"/>
          <cell r="CD1045" t="str">
            <v>นางจงรักษ์ คำใจ</v>
          </cell>
          <cell r="CE1045"/>
          <cell r="CF1045"/>
          <cell r="CG1045"/>
          <cell r="CH1045"/>
          <cell r="CI1045"/>
          <cell r="CJ1045"/>
          <cell r="CK1045"/>
          <cell r="CL1045"/>
          <cell r="CU1045"/>
          <cell r="CV1045"/>
          <cell r="CW1045"/>
        </row>
        <row r="1046">
          <cell r="B1046">
            <v>2518</v>
          </cell>
          <cell r="C1046">
            <v>1042</v>
          </cell>
          <cell r="D1046"/>
          <cell r="E1046"/>
          <cell r="F1046"/>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Q1046"/>
          <cell r="R1046"/>
          <cell r="S1046" t="str">
            <v>แขวงเชียงใหม่</v>
          </cell>
          <cell r="T1046" t="str">
            <v>ผบ4885</v>
          </cell>
          <cell r="U1046">
            <v>2561</v>
          </cell>
          <cell r="V1046">
            <v>7572</v>
          </cell>
          <cell r="W1046">
            <v>2561</v>
          </cell>
          <cell r="X1046"/>
          <cell r="Y1046"/>
          <cell r="Z1046"/>
          <cell r="AA1046">
            <v>14</v>
          </cell>
          <cell r="AB1046">
            <v>8</v>
          </cell>
          <cell r="AC1046">
            <v>2561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A1046"/>
          <cell r="CB1046"/>
          <cell r="CC1046" t="str">
            <v>วชิราภรณ์</v>
          </cell>
          <cell r="CD1046" t="str">
            <v>นางหมอกคำ มูลคำ</v>
          </cell>
          <cell r="CE1046"/>
          <cell r="CF1046"/>
          <cell r="CG1046"/>
          <cell r="CH1046"/>
          <cell r="CI1046"/>
          <cell r="CJ1046"/>
          <cell r="CK1046"/>
          <cell r="CL1046"/>
          <cell r="CT1046">
            <v>243902</v>
          </cell>
          <cell r="CU1046"/>
          <cell r="CV1046"/>
          <cell r="CW1046"/>
        </row>
        <row r="1047">
          <cell r="B1047">
            <v>2519</v>
          </cell>
          <cell r="C1047">
            <v>1043</v>
          </cell>
          <cell r="D1047"/>
          <cell r="E1047"/>
          <cell r="F1047"/>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Q1047"/>
          <cell r="R1047"/>
          <cell r="S1047" t="str">
            <v>แขวงเชียงใหม่</v>
          </cell>
          <cell r="T1047" t="str">
            <v>ผบ.6714</v>
          </cell>
          <cell r="U1047">
            <v>2561</v>
          </cell>
          <cell r="V1047" t="str">
            <v>ผบ.8020</v>
          </cell>
          <cell r="W1047">
            <v>2561</v>
          </cell>
          <cell r="X1047"/>
          <cell r="Y1047"/>
          <cell r="Z1047"/>
          <cell r="AA1047">
            <v>21</v>
          </cell>
          <cell r="AB1047">
            <v>8</v>
          </cell>
          <cell r="AC1047">
            <v>61</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รายงานผลสืบทรัพย์ 11/9/2567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A1047"/>
          <cell r="CB1047"/>
          <cell r="CC1047" t="str">
            <v>วชิราภรณ์</v>
          </cell>
          <cell r="CD1047" t="str">
            <v>นางธัญนันท์ แก้วกาวิล</v>
          </cell>
          <cell r="CE1047"/>
          <cell r="CF1047"/>
          <cell r="CG1047"/>
          <cell r="CH1047"/>
          <cell r="CI1047"/>
          <cell r="CJ1047"/>
          <cell r="CK1047"/>
          <cell r="CL1047"/>
          <cell r="CT1047">
            <v>243902</v>
          </cell>
          <cell r="CU1047"/>
          <cell r="CV1047"/>
          <cell r="CW1047"/>
        </row>
        <row r="1048">
          <cell r="B1048">
            <v>2520</v>
          </cell>
          <cell r="C1048">
            <v>1044</v>
          </cell>
          <cell r="D1048"/>
          <cell r="E1048"/>
          <cell r="F1048"/>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Q1048"/>
          <cell r="R1048"/>
          <cell r="S1048" t="str">
            <v>แขวงเชียงใหม่</v>
          </cell>
          <cell r="T1048" t="str">
            <v>ผบ5295</v>
          </cell>
          <cell r="U1048">
            <v>2563</v>
          </cell>
          <cell r="V1048" t="str">
            <v>ผบ8016</v>
          </cell>
          <cell r="W1048">
            <v>2563</v>
          </cell>
          <cell r="X1048">
            <v>16</v>
          </cell>
          <cell r="Y1048">
            <v>11</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cell r="CA1048"/>
          <cell r="CB1048"/>
          <cell r="CC1048"/>
          <cell r="CD1048"/>
          <cell r="CE1048"/>
          <cell r="CF1048"/>
          <cell r="CG1048"/>
          <cell r="CH1048"/>
          <cell r="CI1048"/>
          <cell r="CJ1048"/>
          <cell r="CK1048"/>
          <cell r="CL1048"/>
          <cell r="CT1048"/>
          <cell r="CU1048"/>
          <cell r="CV1048"/>
          <cell r="CW1048"/>
        </row>
        <row r="1049">
          <cell r="B1049">
            <v>2521</v>
          </cell>
          <cell r="C1049">
            <v>1045</v>
          </cell>
          <cell r="D1049"/>
          <cell r="E1049"/>
          <cell r="F1049"/>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Q1049"/>
          <cell r="R1049"/>
          <cell r="S1049" t="str">
            <v>จังหวัดลำพูน</v>
          </cell>
          <cell r="T1049" t="str">
            <v>ผบ.1989</v>
          </cell>
          <cell r="U1049">
            <v>2563</v>
          </cell>
          <cell r="V1049" t="str">
            <v>ผบ2711</v>
          </cell>
          <cell r="W1049">
            <v>2563</v>
          </cell>
          <cell r="X1049">
            <v>27</v>
          </cell>
          <cell r="Y1049">
            <v>10</v>
          </cell>
          <cell r="Z1049">
            <v>63</v>
          </cell>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สืบทรัพย์ (คำสั่ง 21/2/2567) // รายงานวันที่ 16/8/2567</v>
          </cell>
          <cell r="BC1049" t="str">
            <v/>
          </cell>
          <cell r="BD1049" t="str">
            <v/>
          </cell>
          <cell r="BE1049" t="str">
            <v/>
          </cell>
          <cell r="BF1049" t="str">
            <v/>
          </cell>
          <cell r="BG1049" t="str">
            <v/>
          </cell>
          <cell r="BH1049" t="str">
            <v/>
          </cell>
          <cell r="BI1049" t="str">
            <v/>
          </cell>
          <cell r="BJ1049" t="str">
            <v/>
          </cell>
          <cell r="BK1049" t="str">
            <v/>
          </cell>
          <cell r="BL1049" t="str">
            <v/>
          </cell>
          <cell r="BM1049" t="str">
            <v/>
          </cell>
          <cell r="BN1049" t="str">
            <v/>
          </cell>
          <cell r="BO1049" t="str">
            <v/>
          </cell>
          <cell r="BP1049" t="str">
            <v/>
          </cell>
          <cell r="BQ1049" t="str">
            <v/>
          </cell>
          <cell r="BR1049" t="str">
            <v/>
          </cell>
          <cell r="BS1049" t="str">
            <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A1049"/>
          <cell r="CB1049"/>
          <cell r="CC1049"/>
          <cell r="CD1049" t="str">
            <v>นางวันเพ็ญ แก้วคำ</v>
          </cell>
          <cell r="CE1049"/>
          <cell r="CF1049"/>
          <cell r="CG1049"/>
          <cell r="CH1049"/>
          <cell r="CI1049"/>
          <cell r="CJ1049"/>
          <cell r="CK1049"/>
          <cell r="CL1049"/>
          <cell r="CT1049"/>
          <cell r="CU1049"/>
          <cell r="CV1049"/>
          <cell r="CW1049"/>
        </row>
        <row r="1050">
          <cell r="B1050">
            <v>2522</v>
          </cell>
          <cell r="C1050">
            <v>1046</v>
          </cell>
          <cell r="D1050"/>
          <cell r="E1050"/>
          <cell r="F1050"/>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Q1050"/>
          <cell r="R1050"/>
          <cell r="S1050" t="str">
            <v>แขวงเชียงใหม่</v>
          </cell>
          <cell r="T1050" t="str">
            <v>ผบE756</v>
          </cell>
          <cell r="U1050">
            <v>2563</v>
          </cell>
          <cell r="V1050" t="str">
            <v>E955</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v>23</v>
          </cell>
          <cell r="BO1050">
            <v>5</v>
          </cell>
          <cell r="BP1050">
            <v>2568</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A1050"/>
          <cell r="CB1050">
            <v>1</v>
          </cell>
          <cell r="CC1050" t="str">
            <v>ธิติพร</v>
          </cell>
          <cell r="CD1050"/>
          <cell r="CE1050"/>
          <cell r="CF1050"/>
          <cell r="CG1050"/>
          <cell r="CH1050"/>
          <cell r="CI1050"/>
          <cell r="CJ1050"/>
          <cell r="CK1050"/>
          <cell r="CL1050"/>
          <cell r="CT1050">
            <v>243840</v>
          </cell>
          <cell r="CU1050"/>
          <cell r="CV1050"/>
          <cell r="CW1050"/>
        </row>
        <row r="1051">
          <cell r="B1051">
            <v>2523</v>
          </cell>
          <cell r="C1051">
            <v>1047</v>
          </cell>
          <cell r="D1051"/>
          <cell r="E1051"/>
          <cell r="F1051"/>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Q1051"/>
          <cell r="R1051"/>
          <cell r="S1051" t="str">
            <v>แขวงเชียงใหม่</v>
          </cell>
          <cell r="T1051" t="str">
            <v>ผบE762</v>
          </cell>
          <cell r="U1051">
            <v>2563</v>
          </cell>
          <cell r="V1051" t="str">
            <v>E972</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A1051"/>
          <cell r="CB1051"/>
          <cell r="CC1051" t="str">
            <v>วชิราภรณ์</v>
          </cell>
          <cell r="CD1051" t="str">
            <v>นายประกิต แก้วดวง</v>
          </cell>
          <cell r="CE1051"/>
          <cell r="CF1051"/>
          <cell r="CG1051"/>
          <cell r="CH1051"/>
          <cell r="CI1051"/>
          <cell r="CJ1051"/>
          <cell r="CK1051"/>
          <cell r="CL1051"/>
          <cell r="CT1051">
            <v>243852</v>
          </cell>
          <cell r="CU1051"/>
          <cell r="CV1051"/>
          <cell r="CW1051"/>
        </row>
        <row r="1052">
          <cell r="B1052">
            <v>2524</v>
          </cell>
          <cell r="C1052">
            <v>1048</v>
          </cell>
          <cell r="D1052"/>
          <cell r="E1052"/>
          <cell r="F1052"/>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Q1052"/>
          <cell r="R1052"/>
          <cell r="S1052" t="str">
            <v>แขวงเชียงใหม่</v>
          </cell>
          <cell r="T1052" t="str">
            <v>ผบE757</v>
          </cell>
          <cell r="U1052">
            <v>2563</v>
          </cell>
          <cell r="V1052" t="str">
            <v>E956</v>
          </cell>
          <cell r="W1052">
            <v>2563</v>
          </cell>
          <cell r="X1052"/>
          <cell r="Y1052"/>
          <cell r="Z1052"/>
          <cell r="AA1052">
            <v>14</v>
          </cell>
          <cell r="AB1052">
            <v>9</v>
          </cell>
          <cell r="AC1052">
            <v>63</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A1052"/>
          <cell r="CB1052"/>
          <cell r="CC1052" t="str">
            <v>วชิราภรณ์</v>
          </cell>
          <cell r="CD1052"/>
          <cell r="CE1052"/>
          <cell r="CF1052"/>
          <cell r="CG1052"/>
          <cell r="CH1052"/>
          <cell r="CI1052"/>
          <cell r="CJ1052"/>
          <cell r="CK1052"/>
          <cell r="CL1052"/>
          <cell r="CT1052">
            <v>243852</v>
          </cell>
          <cell r="CU1052"/>
          <cell r="CV1052"/>
          <cell r="CW1052"/>
        </row>
        <row r="1053">
          <cell r="B1053">
            <v>2525</v>
          </cell>
          <cell r="C1053">
            <v>1049</v>
          </cell>
          <cell r="D1053"/>
          <cell r="E1053"/>
          <cell r="F1053"/>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Q1053"/>
          <cell r="R1053"/>
          <cell r="S1053" t="str">
            <v>จังหวัดลำพูน</v>
          </cell>
          <cell r="T1053" t="str">
            <v>ผบ2428</v>
          </cell>
          <cell r="U1053">
            <v>2563</v>
          </cell>
          <cell r="V1053" t="str">
            <v>ผบ.43</v>
          </cell>
          <cell r="W1053">
            <v>2564</v>
          </cell>
          <cell r="AA1053">
            <v>9</v>
          </cell>
          <cell r="AB1053">
            <v>3</v>
          </cell>
          <cell r="AC1053">
            <v>64</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A1053"/>
          <cell r="CB1053"/>
          <cell r="CC1053" t="str">
            <v>วชิราภรณ์</v>
          </cell>
          <cell r="CD1053"/>
          <cell r="CE1053"/>
          <cell r="CF1053"/>
          <cell r="CG1053"/>
          <cell r="CH1053"/>
          <cell r="CI1053"/>
          <cell r="CJ1053"/>
          <cell r="CK1053"/>
          <cell r="CL1053"/>
          <cell r="CT1053">
            <v>243852</v>
          </cell>
          <cell r="CU1053"/>
          <cell r="CV1053"/>
          <cell r="CW1053"/>
        </row>
        <row r="1054">
          <cell r="B1054">
            <v>2526</v>
          </cell>
          <cell r="C1054">
            <v>1050</v>
          </cell>
          <cell r="D1054"/>
          <cell r="E1054"/>
          <cell r="F1054"/>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ผบE1572</v>
          </cell>
          <cell r="U1054">
            <v>2565</v>
          </cell>
          <cell r="V1054" t="str">
            <v>ผบE2607</v>
          </cell>
          <cell r="W1054">
            <v>2565</v>
          </cell>
          <cell r="X1054">
            <v>11</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A1054"/>
          <cell r="CB1054"/>
          <cell r="CC1054" t="str">
            <v>วชิราภรณ์</v>
          </cell>
          <cell r="CD1054"/>
          <cell r="CE1054"/>
          <cell r="CF1054"/>
          <cell r="CG1054"/>
          <cell r="CH1054"/>
          <cell r="CI1054"/>
          <cell r="CJ1054"/>
          <cell r="CK1054"/>
          <cell r="CL1054"/>
          <cell r="CT1054">
            <v>243902</v>
          </cell>
          <cell r="CU1054"/>
          <cell r="CV1054"/>
          <cell r="CW1054"/>
        </row>
        <row r="1055">
          <cell r="B1055">
            <v>2527</v>
          </cell>
          <cell r="C1055">
            <v>1051</v>
          </cell>
          <cell r="D1055"/>
          <cell r="E1055"/>
          <cell r="F1055"/>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ผบ.5560</v>
          </cell>
          <cell r="U1055">
            <v>2559</v>
          </cell>
          <cell r="V1055">
            <v>12504</v>
          </cell>
          <cell r="W1055">
            <v>2559</v>
          </cell>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A1055"/>
          <cell r="CB1055"/>
          <cell r="CC1055" t="str">
            <v>วชิราภรณ์</v>
          </cell>
          <cell r="CD1055" t="str">
            <v>นางสาวอำไพ จันทรา</v>
          </cell>
          <cell r="CE1055"/>
          <cell r="CF1055"/>
          <cell r="CG1055"/>
          <cell r="CH1055"/>
          <cell r="CI1055"/>
          <cell r="CJ1055"/>
          <cell r="CK1055"/>
          <cell r="CL1055"/>
          <cell r="CT1055">
            <v>243852</v>
          </cell>
          <cell r="CU1055"/>
          <cell r="CV1055"/>
          <cell r="CW1055"/>
        </row>
        <row r="1056">
          <cell r="B1056">
            <v>2528</v>
          </cell>
          <cell r="C1056">
            <v>1052</v>
          </cell>
          <cell r="D1056"/>
          <cell r="E1056"/>
          <cell r="F1056"/>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Q1056"/>
          <cell r="R1056"/>
          <cell r="S1056" t="str">
            <v>แขวงเชียงใหม่</v>
          </cell>
          <cell r="T1056" t="str">
            <v>ผบ6971</v>
          </cell>
          <cell r="U1056">
            <v>2559</v>
          </cell>
          <cell r="V1056">
            <v>5374</v>
          </cell>
          <cell r="W1056">
            <v>2559</v>
          </cell>
          <cell r="X1056"/>
          <cell r="Y1056"/>
          <cell r="Z1056"/>
          <cell r="AA1056">
            <v>2</v>
          </cell>
          <cell r="AB1056">
            <v>8</v>
          </cell>
          <cell r="AC1056">
            <v>2559</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A1056"/>
          <cell r="CB1056"/>
          <cell r="CC1056" t="str">
            <v>วชิราภรณ์</v>
          </cell>
          <cell r="CD1056" t="str">
            <v>นายนราห์ ชมภูยอด</v>
          </cell>
          <cell r="CE1056"/>
          <cell r="CF1056"/>
          <cell r="CG1056"/>
          <cell r="CH1056"/>
          <cell r="CI1056"/>
          <cell r="CJ1056"/>
          <cell r="CK1056"/>
          <cell r="CL1056"/>
          <cell r="CT1056">
            <v>243852</v>
          </cell>
          <cell r="CU1056"/>
          <cell r="CV1056"/>
          <cell r="CW1056"/>
        </row>
        <row r="1057">
          <cell r="B1057">
            <v>2529</v>
          </cell>
          <cell r="C1057">
            <v>1053</v>
          </cell>
          <cell r="D1057"/>
          <cell r="E1057"/>
          <cell r="F1057"/>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Q1057"/>
          <cell r="R1057"/>
          <cell r="S1057" t="str">
            <v>จังหวัดเชียงคำ</v>
          </cell>
          <cell r="T1057" t="str">
            <v>ผบE252</v>
          </cell>
          <cell r="U1057">
            <v>2563</v>
          </cell>
          <cell r="V1057" t="str">
            <v>ผบE129</v>
          </cell>
          <cell r="W1057">
            <v>2563</v>
          </cell>
          <cell r="X1057"/>
          <cell r="Y1057"/>
          <cell r="Z1057"/>
          <cell r="AA1057">
            <v>8</v>
          </cell>
          <cell r="AB1057">
            <v>9</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A1057"/>
          <cell r="CB1057"/>
          <cell r="CC1057" t="str">
            <v>วชิราภรณ์</v>
          </cell>
          <cell r="CD1057" t="str">
            <v>นางปวีณา กาติ๊บ</v>
          </cell>
          <cell r="CE1057"/>
          <cell r="CF1057"/>
          <cell r="CG1057"/>
          <cell r="CH1057"/>
          <cell r="CI1057"/>
          <cell r="CJ1057"/>
          <cell r="CK1057"/>
          <cell r="CL1057"/>
          <cell r="CM1057"/>
          <cell r="CN1057"/>
          <cell r="CO1057"/>
          <cell r="CP1057"/>
          <cell r="CQ1057"/>
          <cell r="CR1057"/>
          <cell r="CS1057"/>
          <cell r="CT1057">
            <v>243852</v>
          </cell>
          <cell r="CU1057"/>
          <cell r="CV1057"/>
          <cell r="CW1057"/>
        </row>
        <row r="1058">
          <cell r="B1058">
            <v>2530</v>
          </cell>
          <cell r="C1058">
            <v>1054</v>
          </cell>
          <cell r="D1058"/>
          <cell r="E1058"/>
          <cell r="F1058"/>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ผบ.2408</v>
          </cell>
          <cell r="U1058">
            <v>2562</v>
          </cell>
          <cell r="V1058" t="str">
            <v>ผบ.3667</v>
          </cell>
          <cell r="W1058">
            <v>2562</v>
          </cell>
          <cell r="X1058"/>
          <cell r="Y1058"/>
          <cell r="Z1058"/>
          <cell r="AA1058">
            <v>26</v>
          </cell>
          <cell r="AB1058">
            <v>5</v>
          </cell>
          <cell r="AC1058">
            <v>2562</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BV1058"/>
          <cell r="BW1058"/>
          <cell r="BX1058"/>
          <cell r="BY1058"/>
          <cell r="BZ1058"/>
          <cell r="CA1058"/>
          <cell r="CB1058"/>
          <cell r="CC1058"/>
          <cell r="CD1058" t="str">
            <v>นางสาวนุชจีรา วงค์ชัย</v>
          </cell>
          <cell r="CE1058"/>
          <cell r="CF1058"/>
          <cell r="CG1058"/>
          <cell r="CH1058"/>
          <cell r="CI1058"/>
          <cell r="CJ1058"/>
          <cell r="CK1058"/>
          <cell r="CL1058"/>
          <cell r="CM1058"/>
          <cell r="CN1058"/>
          <cell r="CO1058"/>
          <cell r="CP1058"/>
          <cell r="CQ1058"/>
          <cell r="CR1058"/>
          <cell r="CS1058"/>
          <cell r="CT1058"/>
          <cell r="CU1058"/>
          <cell r="CV1058"/>
          <cell r="CW1058"/>
        </row>
        <row r="1059">
          <cell r="B1059">
            <v>2531</v>
          </cell>
          <cell r="C1059">
            <v>1055</v>
          </cell>
          <cell r="D1059"/>
          <cell r="E1059"/>
          <cell r="F1059"/>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ผบE459</v>
          </cell>
          <cell r="U1059">
            <v>2566</v>
          </cell>
          <cell r="V1059" t="str">
            <v>ผบE3616</v>
          </cell>
          <cell r="W1059">
            <v>2566</v>
          </cell>
          <cell r="X1059"/>
          <cell r="Y1059"/>
          <cell r="Z1059"/>
          <cell r="AA1059">
            <v>23</v>
          </cell>
          <cell r="AB1059">
            <v>5</v>
          </cell>
          <cell r="AC1059">
            <v>2566</v>
          </cell>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t="str">
            <v/>
          </cell>
          <cell r="BO1059" t="str">
            <v/>
          </cell>
          <cell r="BP1059" t="str">
            <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A1059"/>
          <cell r="CB1059"/>
          <cell r="CC1059" t="str">
            <v>วชิราภรณ์</v>
          </cell>
          <cell r="CD1059" t="str">
            <v>นางศิริพร ทาเรือน</v>
          </cell>
          <cell r="CE1059"/>
          <cell r="CF1059"/>
          <cell r="CG1059"/>
          <cell r="CH1059"/>
          <cell r="CI1059"/>
          <cell r="CJ1059"/>
          <cell r="CK1059"/>
          <cell r="CL1059"/>
          <cell r="CT1059">
            <v>243902</v>
          </cell>
          <cell r="CU1059"/>
          <cell r="CV1059"/>
          <cell r="CW1059"/>
        </row>
        <row r="1060">
          <cell r="B1060">
            <v>2532</v>
          </cell>
          <cell r="C1060">
            <v>1056</v>
          </cell>
          <cell r="D1060"/>
          <cell r="E1060"/>
          <cell r="F1060"/>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ผบE5492</v>
          </cell>
          <cell r="U1060">
            <v>2565</v>
          </cell>
          <cell r="V1060" t="str">
            <v>ผบE7605</v>
          </cell>
          <cell r="W1060">
            <v>2565</v>
          </cell>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v>3</v>
          </cell>
          <cell r="BO1060">
            <v>4</v>
          </cell>
          <cell r="BP1060">
            <v>2568</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A1060"/>
          <cell r="CB1060"/>
          <cell r="CC1060" t="str">
            <v>ลลิตา</v>
          </cell>
          <cell r="CD1060"/>
          <cell r="CE1060"/>
          <cell r="CF1060"/>
          <cell r="CG1060"/>
          <cell r="CH1060"/>
          <cell r="CI1060"/>
          <cell r="CJ1060"/>
          <cell r="CK1060"/>
          <cell r="CL1060"/>
          <cell r="CT1060">
            <v>243854</v>
          </cell>
          <cell r="CU1060"/>
          <cell r="CV1060"/>
          <cell r="CW1060"/>
        </row>
        <row r="1061">
          <cell r="B1061">
            <v>2533</v>
          </cell>
          <cell r="C1061">
            <v>1057</v>
          </cell>
          <cell r="D1061"/>
          <cell r="E1061"/>
          <cell r="F1061"/>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Q1061"/>
          <cell r="R1061"/>
          <cell r="S1061" t="str">
            <v>แขวงเชียงใหม่</v>
          </cell>
          <cell r="T1061" t="str">
            <v>ผบE5494</v>
          </cell>
          <cell r="U1061">
            <v>2565</v>
          </cell>
          <cell r="V1061" t="str">
            <v>ผบE7541</v>
          </cell>
          <cell r="W1061">
            <v>2565</v>
          </cell>
          <cell r="X1061"/>
          <cell r="Y1061"/>
          <cell r="Z1061"/>
          <cell r="AA1061">
            <v>31</v>
          </cell>
          <cell r="AB1061">
            <v>10</v>
          </cell>
          <cell r="AC1061">
            <v>2565</v>
          </cell>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v>3</v>
          </cell>
          <cell r="BO1061">
            <v>4</v>
          </cell>
          <cell r="BP1061">
            <v>2568</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A1061"/>
          <cell r="CB1061"/>
          <cell r="CC1061" t="str">
            <v>ลลิตา</v>
          </cell>
          <cell r="CD1061" t="str">
            <v>นายนคร สะสมจิตต์</v>
          </cell>
          <cell r="CE1061"/>
          <cell r="CF1061"/>
          <cell r="CG1061"/>
          <cell r="CH1061"/>
          <cell r="CI1061"/>
          <cell r="CJ1061"/>
          <cell r="CK1061"/>
          <cell r="CL1061"/>
          <cell r="CT1061">
            <v>243854</v>
          </cell>
          <cell r="CU1061"/>
          <cell r="CV1061"/>
          <cell r="CW1061"/>
        </row>
        <row r="1062">
          <cell r="B1062">
            <v>2534</v>
          </cell>
          <cell r="C1062">
            <v>1058</v>
          </cell>
          <cell r="D1062"/>
          <cell r="E1062"/>
          <cell r="F1062"/>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cell r="R1062"/>
          <cell r="S1062" t="str">
            <v>จังหวัดฝาง</v>
          </cell>
          <cell r="T1062" t="str">
            <v>ผบE1409</v>
          </cell>
          <cell r="U1062">
            <v>2566</v>
          </cell>
          <cell r="V1062" t="str">
            <v>ผบE1556</v>
          </cell>
          <cell r="W1062">
            <v>2566</v>
          </cell>
          <cell r="X1062">
            <v>12</v>
          </cell>
          <cell r="Y1062">
            <v>12</v>
          </cell>
          <cell r="Z1062">
            <v>2566</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t="str">
            <v/>
          </cell>
          <cell r="BO1062" t="str">
            <v/>
          </cell>
          <cell r="BP1062" t="str">
            <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2"/>
          <cell r="CA1062"/>
          <cell r="CB1062">
            <v>5</v>
          </cell>
          <cell r="CC1062"/>
          <cell r="CD1062" t="str">
            <v>นางศิริขวัญ ตาวงค์</v>
          </cell>
          <cell r="CE1062"/>
          <cell r="CF1062"/>
          <cell r="CG1062"/>
          <cell r="CH1062"/>
          <cell r="CI1062"/>
          <cell r="CJ1062"/>
          <cell r="CK1062"/>
          <cell r="CL1062"/>
          <cell r="CT1062"/>
          <cell r="CU1062"/>
          <cell r="CV1062"/>
          <cell r="CW1062"/>
        </row>
        <row r="1063">
          <cell r="B1063">
            <v>2535</v>
          </cell>
          <cell r="C1063">
            <v>1059</v>
          </cell>
          <cell r="D1063"/>
          <cell r="E1063"/>
          <cell r="F1063"/>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ผบE6886</v>
          </cell>
          <cell r="U1063">
            <v>2566</v>
          </cell>
          <cell r="V1063" t="str">
            <v>ผบE8675</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v>10</v>
          </cell>
          <cell r="BO1063">
            <v>4</v>
          </cell>
          <cell r="BP1063">
            <v>2568</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T1063">
            <v>243854</v>
          </cell>
          <cell r="CU1063"/>
          <cell r="CV1063"/>
          <cell r="CW1063"/>
        </row>
        <row r="1064">
          <cell r="B1064">
            <v>2536</v>
          </cell>
          <cell r="C1064">
            <v>1060</v>
          </cell>
          <cell r="D1064"/>
          <cell r="E1064"/>
          <cell r="F1064"/>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Q1064"/>
          <cell r="R1064"/>
          <cell r="S1064" t="str">
            <v>แขวงเชียงใหม่</v>
          </cell>
          <cell r="T1064" t="str">
            <v>ผบE6884</v>
          </cell>
          <cell r="U1064">
            <v>2566</v>
          </cell>
          <cell r="V1064" t="str">
            <v>ผบE8674</v>
          </cell>
          <cell r="W1064">
            <v>2566</v>
          </cell>
          <cell r="X1064"/>
          <cell r="Y1064"/>
          <cell r="Z1064"/>
          <cell r="AA1064">
            <v>25</v>
          </cell>
          <cell r="AB1064">
            <v>9</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A1064"/>
          <cell r="CB1064">
            <v>3</v>
          </cell>
          <cell r="CC1064" t="str">
            <v>ธิติพร</v>
          </cell>
          <cell r="CD1064"/>
          <cell r="CE1064"/>
          <cell r="CF1064"/>
          <cell r="CG1064"/>
          <cell r="CH1064"/>
          <cell r="CI1064"/>
          <cell r="CJ1064"/>
          <cell r="CK1064"/>
          <cell r="CL1064"/>
          <cell r="CT1064"/>
          <cell r="CU1064"/>
          <cell r="CV1064"/>
          <cell r="CW1064"/>
        </row>
        <row r="1065">
          <cell r="B1065">
            <v>2537</v>
          </cell>
          <cell r="C1065">
            <v>1061</v>
          </cell>
          <cell r="D1065"/>
          <cell r="E1065"/>
          <cell r="F1065"/>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Q1065"/>
          <cell r="R1065"/>
          <cell r="S1065" t="str">
            <v>จังหวัดฮอด</v>
          </cell>
          <cell r="T1065" t="str">
            <v>ผบE716</v>
          </cell>
          <cell r="U1065">
            <v>2566</v>
          </cell>
          <cell r="V1065" t="str">
            <v>ผบE913</v>
          </cell>
          <cell r="W1065">
            <v>2566</v>
          </cell>
          <cell r="X1065"/>
          <cell r="Y1065"/>
          <cell r="Z1065"/>
          <cell r="AA1065">
            <v>26</v>
          </cell>
          <cell r="AB1065">
            <v>7</v>
          </cell>
          <cell r="AC1065">
            <v>2566</v>
          </cell>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v>26</v>
          </cell>
          <cell r="BO1065">
            <v>5</v>
          </cell>
          <cell r="BP1065">
            <v>2568</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A1065"/>
          <cell r="CB1065"/>
          <cell r="CC1065"/>
          <cell r="CD1065" t="str">
            <v>นางศรีออน ต๊ะทา</v>
          </cell>
          <cell r="CE1065"/>
          <cell r="CF1065"/>
          <cell r="CG1065"/>
          <cell r="CH1065"/>
          <cell r="CI1065"/>
          <cell r="CJ1065"/>
          <cell r="CK1065"/>
          <cell r="CL1065"/>
          <cell r="CT1065"/>
          <cell r="CU1065"/>
          <cell r="CV1065"/>
          <cell r="CW1065"/>
        </row>
        <row r="1066">
          <cell r="B1066">
            <v>2538</v>
          </cell>
          <cell r="C1066">
            <v>1062</v>
          </cell>
          <cell r="D1066"/>
          <cell r="E1066"/>
          <cell r="F1066"/>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Q1066"/>
          <cell r="R1066"/>
          <cell r="S1066" t="str">
            <v>แขวงเชียงใหม่</v>
          </cell>
          <cell r="T1066" t="str">
            <v>ผบE41</v>
          </cell>
          <cell r="U1066">
            <v>2566</v>
          </cell>
          <cell r="V1066" t="str">
            <v>ผบE1712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t="str">
            <v/>
          </cell>
          <cell r="BO1066" t="str">
            <v/>
          </cell>
          <cell r="BP1066" t="str">
            <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BZ1066"/>
          <cell r="CA1066"/>
          <cell r="CB1066">
            <v>1</v>
          </cell>
          <cell r="CC1066"/>
          <cell r="CD1066" t="str">
            <v>นางสาวแก้วกานดา พงษ์ศรี</v>
          </cell>
          <cell r="CE1066"/>
          <cell r="CF1066"/>
          <cell r="CG1066"/>
          <cell r="CH1066"/>
          <cell r="CI1066"/>
          <cell r="CJ1066"/>
          <cell r="CK1066"/>
          <cell r="CL1066"/>
          <cell r="CT1066"/>
          <cell r="CU1066"/>
          <cell r="CV1066"/>
          <cell r="CW1066"/>
        </row>
        <row r="1067">
          <cell r="B1067">
            <v>2539</v>
          </cell>
          <cell r="C1067">
            <v>1063</v>
          </cell>
          <cell r="D1067"/>
          <cell r="E1067"/>
          <cell r="F1067"/>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Q1067"/>
          <cell r="R1067"/>
          <cell r="S1067" t="str">
            <v>แขวงเชียงใหม่</v>
          </cell>
          <cell r="T1067" t="str">
            <v>ผบE7155</v>
          </cell>
          <cell r="U1067">
            <v>2565</v>
          </cell>
          <cell r="V1067" t="str">
            <v>ผบE1682</v>
          </cell>
          <cell r="W1067">
            <v>2566</v>
          </cell>
          <cell r="X1067">
            <v>7</v>
          </cell>
          <cell r="Y1067">
            <v>3</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7"/>
          <cell r="CA1067"/>
          <cell r="CB1067">
            <v>3</v>
          </cell>
          <cell r="CC1067"/>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7"/>
          <cell r="CI1067"/>
          <cell r="CJ1067">
            <v>3</v>
          </cell>
          <cell r="CK1067"/>
          <cell r="CL1067"/>
          <cell r="CT1067"/>
          <cell r="CU1067"/>
          <cell r="CV1067"/>
          <cell r="CW1067"/>
        </row>
        <row r="1068">
          <cell r="B1068">
            <v>2540</v>
          </cell>
          <cell r="C1068">
            <v>1064</v>
          </cell>
          <cell r="D1068"/>
          <cell r="E1068"/>
          <cell r="F1068"/>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Q1068"/>
          <cell r="R1068"/>
          <cell r="S1068" t="str">
            <v>แขวงเชียงใหม่</v>
          </cell>
          <cell r="T1068" t="str">
            <v>ผบE1468</v>
          </cell>
          <cell r="U1068">
            <v>2566</v>
          </cell>
          <cell r="V1068" t="str">
            <v>ผบE3503</v>
          </cell>
          <cell r="W1068">
            <v>2566</v>
          </cell>
          <cell r="X1068">
            <v>22</v>
          </cell>
          <cell r="Y1068">
            <v>5</v>
          </cell>
          <cell r="Z1068">
            <v>2566</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t="str">
            <v>สืบแล้ว รายงานผล 25/6/2567</v>
          </cell>
          <cell r="BC1068">
            <v>1200</v>
          </cell>
          <cell r="BD1068">
            <v>25</v>
          </cell>
          <cell r="BE1068">
            <v>6</v>
          </cell>
          <cell r="BF1068">
            <v>2568</v>
          </cell>
          <cell r="BG1068">
            <v>0</v>
          </cell>
          <cell r="BH1068" t="str">
            <v>-</v>
          </cell>
          <cell r="BI1068" t="str">
            <v>-</v>
          </cell>
          <cell r="BJ1068" t="str">
            <v>-</v>
          </cell>
          <cell r="BK1068">
            <v>0</v>
          </cell>
          <cell r="BL1068">
            <v>900</v>
          </cell>
          <cell r="BM1068">
            <v>0</v>
          </cell>
          <cell r="BN1068" t="str">
            <v/>
          </cell>
          <cell r="BO1068" t="str">
            <v/>
          </cell>
          <cell r="BP1068" t="str">
            <v/>
          </cell>
          <cell r="BQ1068" t="str">
            <v>-</v>
          </cell>
          <cell r="BR1068" t="str">
            <v>-</v>
          </cell>
          <cell r="BS1068" t="str">
            <v>-</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8"/>
          <cell r="CA1068"/>
          <cell r="CB1068">
            <v>4</v>
          </cell>
          <cell r="CC1068"/>
          <cell r="CD1068" t="str">
            <v>นางสาวศรีพรรณ สุวรรณ</v>
          </cell>
          <cell r="CE1068"/>
          <cell r="CF1068"/>
          <cell r="CG1068"/>
          <cell r="CH1068"/>
          <cell r="CI1068"/>
          <cell r="CJ1068"/>
          <cell r="CK1068"/>
          <cell r="CL1068"/>
          <cell r="CT1068"/>
          <cell r="CU1068"/>
          <cell r="CV1068"/>
          <cell r="CW1068"/>
        </row>
        <row r="1069">
          <cell r="B1069">
            <v>2541</v>
          </cell>
          <cell r="C1069">
            <v>1065</v>
          </cell>
          <cell r="D1069"/>
          <cell r="E1069"/>
          <cell r="F1069"/>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Q1069"/>
          <cell r="R1069"/>
          <cell r="S1069" t="str">
            <v>แขวงเชียงดาว</v>
          </cell>
          <cell r="T1069" t="str">
            <v>ผบE336</v>
          </cell>
          <cell r="U1069">
            <v>2563</v>
          </cell>
          <cell r="V1069" t="str">
            <v>ผบE320</v>
          </cell>
          <cell r="W1069">
            <v>2563</v>
          </cell>
          <cell r="X1069"/>
          <cell r="Y1069"/>
          <cell r="Z1069"/>
          <cell r="AA1069">
            <v>10</v>
          </cell>
          <cell r="AB1069">
            <v>11</v>
          </cell>
          <cell r="AC1069">
            <v>2563</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9"/>
          <cell r="CA1069"/>
          <cell r="CB1069">
            <v>5</v>
          </cell>
          <cell r="CC1069"/>
          <cell r="CD1069" t="str">
            <v>นางสาวพิทยาภรณ์ อินทะบุญ</v>
          </cell>
          <cell r="CE1069"/>
          <cell r="CF1069"/>
          <cell r="CG1069"/>
          <cell r="CH1069"/>
          <cell r="CI1069"/>
          <cell r="CJ1069"/>
          <cell r="CK1069"/>
          <cell r="CL1069"/>
          <cell r="CT1069"/>
          <cell r="CU1069"/>
          <cell r="CV1069"/>
          <cell r="CW1069"/>
        </row>
        <row r="1070">
          <cell r="B1070">
            <v>2542</v>
          </cell>
          <cell r="C1070">
            <v>1066</v>
          </cell>
          <cell r="D1070"/>
          <cell r="E1070"/>
          <cell r="F1070"/>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Q1070"/>
          <cell r="R1070"/>
          <cell r="S1070" t="str">
            <v>จังหวัดเชียงใหม่</v>
          </cell>
          <cell r="T1070" t="str">
            <v>ผบE328</v>
          </cell>
          <cell r="U1070">
            <v>2566</v>
          </cell>
          <cell r="V1070" t="str">
            <v>ผบE720</v>
          </cell>
          <cell r="W1070">
            <v>2566</v>
          </cell>
          <cell r="X1070"/>
          <cell r="Y1070"/>
          <cell r="Z1070"/>
          <cell r="AA1070">
            <v>15</v>
          </cell>
          <cell r="AB1070">
            <v>5</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t="str">
            <v>พบ</v>
          </cell>
          <cell r="CA1070"/>
          <cell r="CB1070">
            <v>3</v>
          </cell>
          <cell r="CC1070" t="str">
            <v>ปฏิยุทธ์</v>
          </cell>
          <cell r="CD1070" t="str">
            <v>นางสาวนิตยา คำอินต๊ะมูล</v>
          </cell>
          <cell r="CE1070"/>
          <cell r="CF1070"/>
          <cell r="CG1070"/>
          <cell r="CH1070"/>
          <cell r="CI1070"/>
          <cell r="CJ1070"/>
          <cell r="CK1070"/>
          <cell r="CL1070"/>
          <cell r="CT1070"/>
          <cell r="CU1070"/>
          <cell r="CV1070"/>
          <cell r="CW1070"/>
        </row>
        <row r="1071">
          <cell r="B1071">
            <v>2543</v>
          </cell>
          <cell r="C1071">
            <v>1067</v>
          </cell>
          <cell r="D1071"/>
          <cell r="E1071"/>
          <cell r="F1071"/>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Q1071"/>
          <cell r="R1071"/>
          <cell r="S1071" t="str">
            <v>จังหวัดเชียงใหม่</v>
          </cell>
          <cell r="T1071" t="str">
            <v>ผบE1806</v>
          </cell>
          <cell r="U1071">
            <v>2565</v>
          </cell>
          <cell r="V1071" t="str">
            <v>ผบE152</v>
          </cell>
          <cell r="W1071">
            <v>2566</v>
          </cell>
          <cell r="X1071"/>
          <cell r="Y1071"/>
          <cell r="Z1071"/>
          <cell r="AA1071">
            <v>31</v>
          </cell>
          <cell r="AB1071">
            <v>12</v>
          </cell>
          <cell r="AC1071">
            <v>2566</v>
          </cell>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1"/>
          <cell r="CA1071"/>
          <cell r="CB1071">
            <v>3</v>
          </cell>
          <cell r="CC1071"/>
          <cell r="CD1071" t="str">
            <v>นางอภิญญา วิถี</v>
          </cell>
          <cell r="CE1071"/>
          <cell r="CF1071"/>
          <cell r="CG1071"/>
          <cell r="CH1071"/>
          <cell r="CI1071"/>
          <cell r="CJ1071"/>
          <cell r="CK1071"/>
          <cell r="CL1071"/>
          <cell r="CT1071"/>
          <cell r="CU1071"/>
          <cell r="CV1071"/>
          <cell r="CW1071"/>
        </row>
        <row r="1072">
          <cell r="B1072">
            <v>2544</v>
          </cell>
          <cell r="C1072">
            <v>1068</v>
          </cell>
          <cell r="D1072"/>
          <cell r="E1072"/>
          <cell r="F1072"/>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Q1072"/>
          <cell r="R1072"/>
          <cell r="S1072" t="str">
            <v>แขวงลำปาง</v>
          </cell>
          <cell r="T1072" t="str">
            <v>ผบE3911</v>
          </cell>
          <cell r="U1072">
            <v>2565</v>
          </cell>
          <cell r="V1072" t="str">
            <v>ผบE4248</v>
          </cell>
          <cell r="W1072">
            <v>2565</v>
          </cell>
          <cell r="X1072">
            <v>28</v>
          </cell>
          <cell r="Y1072">
            <v>11</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cell r="CA1072"/>
          <cell r="CB1072"/>
          <cell r="CC1072"/>
          <cell r="CD1072"/>
          <cell r="CE1072"/>
          <cell r="CF1072"/>
          <cell r="CG1072"/>
          <cell r="CH1072"/>
          <cell r="CI1072"/>
          <cell r="CJ1072"/>
          <cell r="CK1072"/>
          <cell r="CL1072"/>
          <cell r="CT1072"/>
          <cell r="CU1072"/>
          <cell r="CV1072"/>
          <cell r="CW1072"/>
        </row>
        <row r="1073">
          <cell r="B1073">
            <v>2545</v>
          </cell>
          <cell r="C1073">
            <v>1069</v>
          </cell>
          <cell r="D1073"/>
          <cell r="E1073"/>
          <cell r="F1073"/>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R1073"/>
          <cell r="S1073" t="str">
            <v>แขวงเชียงใหม่</v>
          </cell>
          <cell r="T1073" t="str">
            <v>ผบE2734</v>
          </cell>
          <cell r="U1073">
            <v>2566</v>
          </cell>
          <cell r="V1073" t="str">
            <v>ผบE5669</v>
          </cell>
          <cell r="W1073">
            <v>2566</v>
          </cell>
          <cell r="X1073">
            <v>10</v>
          </cell>
          <cell r="Y1073">
            <v>7</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22/1/67 //ลงผล29/3/67//</v>
          </cell>
          <cell r="BC1073">
            <v>1200</v>
          </cell>
          <cell r="BD1073">
            <v>20</v>
          </cell>
          <cell r="BE1073">
            <v>6</v>
          </cell>
          <cell r="BF1073">
            <v>2568</v>
          </cell>
          <cell r="BG1073">
            <v>0</v>
          </cell>
          <cell r="BH1073" t="str">
            <v>-</v>
          </cell>
          <cell r="BI1073" t="str">
            <v>-</v>
          </cell>
          <cell r="BJ1073" t="str">
            <v>-</v>
          </cell>
          <cell r="BK1073">
            <v>0</v>
          </cell>
          <cell r="BL1073">
            <v>1125</v>
          </cell>
          <cell r="BM1073">
            <v>0</v>
          </cell>
          <cell r="BN1073" t="str">
            <v/>
          </cell>
          <cell r="BO1073" t="str">
            <v/>
          </cell>
          <cell r="BP1073" t="str">
            <v/>
          </cell>
          <cell r="BQ1073" t="str">
            <v>-</v>
          </cell>
          <cell r="BR1073" t="str">
            <v>-</v>
          </cell>
          <cell r="BS1073" t="str">
            <v>-</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A1073"/>
          <cell r="CB1073">
            <v>4</v>
          </cell>
          <cell r="CC1073"/>
          <cell r="CD1073" t="str">
            <v>นางสาวปราณี แซ่อึ้ง</v>
          </cell>
          <cell r="CE1073"/>
          <cell r="CF1073"/>
          <cell r="CG1073"/>
          <cell r="CH1073"/>
          <cell r="CI1073"/>
          <cell r="CJ1073"/>
          <cell r="CK1073"/>
          <cell r="CL1073"/>
          <cell r="CT1073"/>
          <cell r="CU1073"/>
          <cell r="CV1073"/>
          <cell r="CW1073"/>
        </row>
        <row r="1074">
          <cell r="B1074">
            <v>2546</v>
          </cell>
          <cell r="C1074">
            <v>1070</v>
          </cell>
          <cell r="D1074"/>
          <cell r="E1074"/>
          <cell r="F1074"/>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5/05/67//ลงผล 21/5/67//รายงานผล23/5/67</v>
          </cell>
          <cell r="BC1074">
            <v>1200</v>
          </cell>
          <cell r="BD1074">
            <v>20</v>
          </cell>
          <cell r="BE1074">
            <v>6</v>
          </cell>
          <cell r="BF1074">
            <v>2568</v>
          </cell>
          <cell r="BG1074">
            <v>0</v>
          </cell>
          <cell r="BH1074" t="str">
            <v>-</v>
          </cell>
          <cell r="BI1074" t="str">
            <v>-</v>
          </cell>
          <cell r="BJ1074" t="str">
            <v>-</v>
          </cell>
          <cell r="BK1074">
            <v>0</v>
          </cell>
          <cell r="BL1074">
            <v>1115</v>
          </cell>
          <cell r="BM1074">
            <v>0</v>
          </cell>
          <cell r="BN1074" t="str">
            <v/>
          </cell>
          <cell r="BO1074" t="str">
            <v/>
          </cell>
          <cell r="BP1074" t="str">
            <v/>
          </cell>
          <cell r="BQ1074" t="str">
            <v>-</v>
          </cell>
          <cell r="BR1074" t="str">
            <v>-</v>
          </cell>
          <cell r="BS1074" t="str">
            <v>-</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A1074"/>
          <cell r="CB1074">
            <v>4</v>
          </cell>
          <cell r="CC1074"/>
          <cell r="CD1074" t="str">
            <v>นายสมชาย กันนะ</v>
          </cell>
          <cell r="CE1074"/>
          <cell r="CF1074"/>
          <cell r="CG1074"/>
          <cell r="CH1074"/>
          <cell r="CI1074"/>
          <cell r="CJ1074"/>
          <cell r="CK1074"/>
          <cell r="CL1074"/>
          <cell r="CT1074"/>
          <cell r="CU1074"/>
          <cell r="CV1074"/>
          <cell r="CW1074"/>
        </row>
        <row r="1075">
          <cell r="B1075">
            <v>2547</v>
          </cell>
          <cell r="C1075">
            <v>1071</v>
          </cell>
          <cell r="D1075"/>
          <cell r="E1075"/>
          <cell r="F1075"/>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ผบE44</v>
          </cell>
          <cell r="U1075">
            <v>2566</v>
          </cell>
          <cell r="V1075" t="str">
            <v>ผบE145</v>
          </cell>
          <cell r="W1075">
            <v>2566</v>
          </cell>
          <cell r="X1075">
            <v>21</v>
          </cell>
          <cell r="Y1075">
            <v>2</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A1075"/>
          <cell r="CB1075">
            <v>4</v>
          </cell>
          <cell r="CC1075"/>
          <cell r="CD1075" t="str">
            <v>นางสาวสุรินดา คำคิด</v>
          </cell>
          <cell r="CE1075"/>
          <cell r="CF1075"/>
          <cell r="CG1075"/>
          <cell r="CH1075"/>
          <cell r="CI1075"/>
          <cell r="CJ1075"/>
          <cell r="CK1075"/>
          <cell r="CL1075"/>
          <cell r="CT1075"/>
          <cell r="CU1075"/>
          <cell r="CV1075"/>
          <cell r="CW1075"/>
        </row>
        <row r="1076">
          <cell r="B1076">
            <v>2548</v>
          </cell>
          <cell r="C1076">
            <v>1072</v>
          </cell>
          <cell r="D1076"/>
          <cell r="E1076"/>
          <cell r="F1076"/>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แขวงเชียงดาว</v>
          </cell>
          <cell r="T1076" t="str">
            <v>ผบE925</v>
          </cell>
          <cell r="U1076">
            <v>2565</v>
          </cell>
          <cell r="V1076" t="str">
            <v>ผบE21</v>
          </cell>
          <cell r="W1076">
            <v>2566</v>
          </cell>
          <cell r="X1076">
            <v>16</v>
          </cell>
          <cell r="Y1076">
            <v>1</v>
          </cell>
          <cell r="Z1076">
            <v>2566</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v>900</v>
          </cell>
          <cell r="BD1076">
            <v>20</v>
          </cell>
          <cell r="BE1076">
            <v>6</v>
          </cell>
          <cell r="BF1076">
            <v>2568</v>
          </cell>
          <cell r="BG1076">
            <v>0</v>
          </cell>
          <cell r="BH1076" t="str">
            <v>-</v>
          </cell>
          <cell r="BI1076" t="str">
            <v>-</v>
          </cell>
          <cell r="BJ1076" t="str">
            <v>-</v>
          </cell>
          <cell r="BK1076">
            <v>0</v>
          </cell>
          <cell r="BL1076">
            <v>635</v>
          </cell>
          <cell r="BM1076">
            <v>0</v>
          </cell>
          <cell r="BN1076" t="str">
            <v/>
          </cell>
          <cell r="BO1076" t="str">
            <v/>
          </cell>
          <cell r="BP1076" t="str">
            <v/>
          </cell>
          <cell r="BQ1076" t="str">
            <v>-</v>
          </cell>
          <cell r="BR1076" t="str">
            <v>-</v>
          </cell>
          <cell r="BS1076" t="str">
            <v>-</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6"/>
          <cell r="CA1076"/>
          <cell r="CB1076"/>
          <cell r="CC1076"/>
          <cell r="CD1076" t="str">
            <v>นางสาวกมลชนก คำพลอย</v>
          </cell>
          <cell r="CE1076"/>
          <cell r="CF1076"/>
          <cell r="CG1076"/>
          <cell r="CH1076"/>
          <cell r="CI1076"/>
          <cell r="CJ1076"/>
          <cell r="CK1076"/>
          <cell r="CL1076"/>
          <cell r="CT1076"/>
          <cell r="CU1076"/>
          <cell r="CV1076"/>
          <cell r="CW1076"/>
        </row>
        <row r="1077">
          <cell r="B1077">
            <v>2549</v>
          </cell>
          <cell r="C1077">
            <v>1073</v>
          </cell>
          <cell r="D1077"/>
          <cell r="E1077"/>
          <cell r="F1077"/>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23/5/67//รายงานผล23/5/67</v>
          </cell>
          <cell r="BC1077">
            <v>1200</v>
          </cell>
          <cell r="BD1077">
            <v>20</v>
          </cell>
          <cell r="BE1077">
            <v>6</v>
          </cell>
          <cell r="BF1077">
            <v>2568</v>
          </cell>
          <cell r="BG1077">
            <v>0</v>
          </cell>
          <cell r="BH1077" t="str">
            <v>-</v>
          </cell>
          <cell r="BI1077" t="str">
            <v>-</v>
          </cell>
          <cell r="BJ1077" t="str">
            <v>-</v>
          </cell>
          <cell r="BK1077">
            <v>0</v>
          </cell>
          <cell r="BL1077">
            <v>1180</v>
          </cell>
          <cell r="BM1077">
            <v>0</v>
          </cell>
          <cell r="BN1077" t="str">
            <v/>
          </cell>
          <cell r="BO1077" t="str">
            <v/>
          </cell>
          <cell r="BP1077" t="str">
            <v/>
          </cell>
          <cell r="BQ1077" t="str">
            <v>-</v>
          </cell>
          <cell r="BR1077" t="str">
            <v>-</v>
          </cell>
          <cell r="BS1077" t="str">
            <v>-</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A1077"/>
          <cell r="CB1077">
            <v>4</v>
          </cell>
          <cell r="CC1077"/>
          <cell r="CD1077" t="str">
            <v>นายศักดา วงศ์ตระกูลโลหะ</v>
          </cell>
          <cell r="CE1077"/>
          <cell r="CF1077"/>
          <cell r="CG1077"/>
          <cell r="CH1077"/>
          <cell r="CI1077"/>
          <cell r="CJ1077"/>
          <cell r="CK1077"/>
          <cell r="CL1077"/>
          <cell r="CT1077"/>
          <cell r="CU1077"/>
          <cell r="CV1077"/>
          <cell r="CW1077"/>
        </row>
        <row r="1078">
          <cell r="B1078">
            <v>2550</v>
          </cell>
          <cell r="C1078">
            <v>1074</v>
          </cell>
          <cell r="D1078"/>
          <cell r="E1078"/>
          <cell r="F1078"/>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แขวงเชียงดาว</v>
          </cell>
          <cell r="T1078" t="str">
            <v>ผบE924</v>
          </cell>
          <cell r="U1078">
            <v>2565</v>
          </cell>
          <cell r="V1078" t="str">
            <v>ผบE20</v>
          </cell>
          <cell r="W1078">
            <v>2566</v>
          </cell>
          <cell r="X1078">
            <v>16</v>
          </cell>
          <cell r="Y1078">
            <v>1</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A1078"/>
          <cell r="CB1078">
            <v>5</v>
          </cell>
          <cell r="CC1078"/>
          <cell r="CD1078" t="str">
            <v>นายวรวิทย์  จอมเดช</v>
          </cell>
          <cell r="CE1078"/>
          <cell r="CF1078"/>
          <cell r="CG1078"/>
          <cell r="CH1078"/>
          <cell r="CI1078"/>
          <cell r="CJ1078"/>
          <cell r="CK1078"/>
          <cell r="CL1078"/>
          <cell r="CT1078"/>
          <cell r="CU1078"/>
          <cell r="CV1078"/>
          <cell r="CW1078"/>
        </row>
        <row r="1079">
          <cell r="B1079">
            <v>2551</v>
          </cell>
          <cell r="C1079">
            <v>1075</v>
          </cell>
          <cell r="D1079"/>
          <cell r="E1079"/>
          <cell r="F1079"/>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สืบทรัพย์ครั้งที่ 1 21/5/2567//ลงผลสืบครั้งที่ 1 5/6/2567//รายงานผลสืบทรัพย์11/6/2567//</v>
          </cell>
          <cell r="BC1079">
            <v>900</v>
          </cell>
          <cell r="BD1079">
            <v>20</v>
          </cell>
          <cell r="BE1079">
            <v>6</v>
          </cell>
          <cell r="BF1079">
            <v>2568</v>
          </cell>
          <cell r="BG1079">
            <v>0</v>
          </cell>
          <cell r="BH1079" t="str">
            <v>-</v>
          </cell>
          <cell r="BI1079" t="str">
            <v>-</v>
          </cell>
          <cell r="BJ1079" t="str">
            <v>-</v>
          </cell>
          <cell r="BK1079">
            <v>0</v>
          </cell>
          <cell r="BL1079">
            <v>1570</v>
          </cell>
          <cell r="BM1079">
            <v>0</v>
          </cell>
          <cell r="BN1079" t="str">
            <v/>
          </cell>
          <cell r="BO1079" t="str">
            <v/>
          </cell>
          <cell r="BP1079" t="str">
            <v/>
          </cell>
          <cell r="BQ1079" t="str">
            <v>-</v>
          </cell>
          <cell r="BR1079" t="str">
            <v>-</v>
          </cell>
          <cell r="BS1079" t="str">
            <v>-</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9"/>
          <cell r="CA1079"/>
          <cell r="CB1079"/>
          <cell r="CC1079"/>
          <cell r="CD1079"/>
          <cell r="CE1079"/>
          <cell r="CF1079"/>
          <cell r="CG1079"/>
          <cell r="CH1079"/>
          <cell r="CI1079"/>
          <cell r="CJ1079"/>
          <cell r="CK1079"/>
          <cell r="CL1079"/>
          <cell r="CT1079"/>
          <cell r="CU1079"/>
          <cell r="CV1079"/>
          <cell r="CW1079"/>
        </row>
        <row r="1080">
          <cell r="B1080">
            <v>2552</v>
          </cell>
          <cell r="C1080">
            <v>1076</v>
          </cell>
          <cell r="D1080"/>
          <cell r="E1080"/>
          <cell r="F1080"/>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Q1080"/>
          <cell r="R1080"/>
          <cell r="S1080" t="str">
            <v>จังหวัดลำพูน</v>
          </cell>
          <cell r="T1080" t="str">
            <v>ผบE929</v>
          </cell>
          <cell r="U1080">
            <v>2566</v>
          </cell>
          <cell r="V1080" t="str">
            <v>ผบE1556</v>
          </cell>
          <cell r="W1080">
            <v>2566</v>
          </cell>
          <cell r="X1080">
            <v>6</v>
          </cell>
          <cell r="Y1080">
            <v>6</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A1080"/>
          <cell r="CB1080">
            <v>3</v>
          </cell>
          <cell r="CC1080"/>
          <cell r="CD1080" t="str">
            <v>นายไชยากร ธารสุขวงศ์ไชย</v>
          </cell>
          <cell r="CE1080"/>
          <cell r="CF1080"/>
          <cell r="CG1080"/>
          <cell r="CH1080"/>
          <cell r="CI1080"/>
          <cell r="CJ1080"/>
          <cell r="CK1080"/>
          <cell r="CL1080"/>
          <cell r="CT1080"/>
          <cell r="CU1080"/>
          <cell r="CV1080"/>
          <cell r="CW1080"/>
        </row>
        <row r="1081">
          <cell r="B1081">
            <v>2553</v>
          </cell>
          <cell r="C1081">
            <v>1077</v>
          </cell>
          <cell r="D1081"/>
          <cell r="E1081"/>
          <cell r="F1081"/>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สืบทรัพย์ 5/05/67//ลงผล 23/5/67//รายงานผล23/5/67</v>
          </cell>
          <cell r="BC1081">
            <v>300</v>
          </cell>
          <cell r="BD1081">
            <v>20</v>
          </cell>
          <cell r="BE1081">
            <v>6</v>
          </cell>
          <cell r="BF1081">
            <v>2568</v>
          </cell>
          <cell r="BG1081">
            <v>0</v>
          </cell>
          <cell r="BH1081" t="str">
            <v>-</v>
          </cell>
          <cell r="BI1081" t="str">
            <v>-</v>
          </cell>
          <cell r="BJ1081" t="str">
            <v>-</v>
          </cell>
          <cell r="BK1081">
            <v>0</v>
          </cell>
          <cell r="BL1081">
            <v>435</v>
          </cell>
          <cell r="BM1081">
            <v>0</v>
          </cell>
          <cell r="BN1081" t="str">
            <v/>
          </cell>
          <cell r="BO1081" t="str">
            <v/>
          </cell>
          <cell r="BP1081" t="str">
            <v/>
          </cell>
          <cell r="BQ1081" t="str">
            <v>-</v>
          </cell>
          <cell r="BR1081" t="str">
            <v>-</v>
          </cell>
          <cell r="BS1081" t="str">
            <v>-</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A1081"/>
          <cell r="CB1081">
            <v>1</v>
          </cell>
          <cell r="CC1081"/>
          <cell r="CD1081" t="str">
            <v>นางสาวเอมสิรินันท์ ท่าทาง</v>
          </cell>
          <cell r="CE1081"/>
          <cell r="CF1081"/>
          <cell r="CG1081"/>
          <cell r="CH1081"/>
          <cell r="CI1081"/>
          <cell r="CJ1081"/>
          <cell r="CK1081"/>
          <cell r="CL1081"/>
          <cell r="CT1081"/>
          <cell r="CU1081"/>
          <cell r="CV1081"/>
          <cell r="CW1081"/>
        </row>
        <row r="1082">
          <cell r="B1082">
            <v>2554</v>
          </cell>
          <cell r="C1082">
            <v>1078</v>
          </cell>
          <cell r="D1082"/>
          <cell r="E1082"/>
          <cell r="F1082"/>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ผบE708</v>
          </cell>
          <cell r="U1082">
            <v>2566</v>
          </cell>
          <cell r="V1082" t="str">
            <v>ผบE908</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สืบ7/05/67//ลงผล 27/5/67//รายงาน4/5/2567 คำสั่งสืบวันที่ 14/1/2568 รายงานผลสืบรอบที่ 2 วันที่ 27/2/2568</v>
          </cell>
          <cell r="BC1082">
            <v>1800</v>
          </cell>
          <cell r="BD1082">
            <v>17</v>
          </cell>
          <cell r="BE1082">
            <v>1</v>
          </cell>
          <cell r="BF1082">
            <v>2568</v>
          </cell>
          <cell r="BG1082">
            <v>0</v>
          </cell>
          <cell r="BH1082" t="str">
            <v>-</v>
          </cell>
          <cell r="BI1082" t="str">
            <v>-</v>
          </cell>
          <cell r="BJ1082" t="str">
            <v>-</v>
          </cell>
          <cell r="BK1082">
            <v>0</v>
          </cell>
          <cell r="BL1082">
            <v>1935</v>
          </cell>
          <cell r="BM1082">
            <v>0</v>
          </cell>
          <cell r="BN1082">
            <v>5</v>
          </cell>
          <cell r="BO1082">
            <v>3</v>
          </cell>
          <cell r="BP1082">
            <v>2568</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A1082"/>
          <cell r="CB1082">
            <v>6</v>
          </cell>
          <cell r="CC1082"/>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I1082"/>
          <cell r="CJ1082"/>
          <cell r="CK1082" t="str">
            <v>ปฏิยุทธ์</v>
          </cell>
          <cell r="CL1082"/>
          <cell r="CT1082"/>
          <cell r="CU1082"/>
          <cell r="CV1082"/>
          <cell r="CW1082"/>
        </row>
        <row r="1083">
          <cell r="B1083">
            <v>2555</v>
          </cell>
          <cell r="C1083">
            <v>1079</v>
          </cell>
          <cell r="D1083"/>
          <cell r="E1083"/>
          <cell r="F1083"/>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Q1083"/>
          <cell r="R1083"/>
          <cell r="S1083" t="str">
            <v>จังหวัดฮอด</v>
          </cell>
          <cell r="T1083" t="str">
            <v>ผบE709</v>
          </cell>
          <cell r="U1083">
            <v>2566</v>
          </cell>
          <cell r="V1083" t="str">
            <v>ผบE909</v>
          </cell>
          <cell r="W1083">
            <v>2566</v>
          </cell>
          <cell r="X1083"/>
          <cell r="Y1083"/>
          <cell r="Z1083"/>
          <cell r="AA1083">
            <v>26</v>
          </cell>
          <cell r="AB1083">
            <v>7</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A1083"/>
          <cell r="CB1083">
            <v>5</v>
          </cell>
          <cell r="CC1083"/>
          <cell r="CD1083" t="str">
            <v>นายประจักษ์ แก้วจันทร์</v>
          </cell>
          <cell r="CE1083"/>
          <cell r="CF1083"/>
          <cell r="CG1083"/>
          <cell r="CH1083"/>
          <cell r="CI1083"/>
          <cell r="CJ1083"/>
          <cell r="CK1083"/>
          <cell r="CL1083"/>
          <cell r="CT1083"/>
          <cell r="CU1083"/>
          <cell r="CV1083"/>
          <cell r="CW1083"/>
        </row>
        <row r="1084">
          <cell r="B1084">
            <v>2556</v>
          </cell>
          <cell r="C1084">
            <v>1080</v>
          </cell>
          <cell r="D1084"/>
          <cell r="E1084"/>
          <cell r="F1084"/>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แขวงเชียงใหม่</v>
          </cell>
          <cell r="T1084" t="str">
            <v>ผบE7755</v>
          </cell>
          <cell r="U1084">
            <v>2565</v>
          </cell>
          <cell r="V1084" t="str">
            <v>ผบE2349</v>
          </cell>
          <cell r="W1084">
            <v>2566</v>
          </cell>
          <cell r="X1084"/>
          <cell r="Y1084"/>
          <cell r="Z1084"/>
          <cell r="AA1084">
            <v>25</v>
          </cell>
          <cell r="AB1084">
            <v>4</v>
          </cell>
          <cell r="AC1084">
            <v>2566</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สืบทรัพย์7/05/67//ลงผล 23/5/67//รายงานผล23/5/67</v>
          </cell>
          <cell r="BC1084">
            <v>900</v>
          </cell>
          <cell r="BD1084">
            <v>20</v>
          </cell>
          <cell r="BE1084">
            <v>6</v>
          </cell>
          <cell r="BF1084">
            <v>2568</v>
          </cell>
          <cell r="BG1084">
            <v>0</v>
          </cell>
          <cell r="BH1084" t="str">
            <v>-</v>
          </cell>
          <cell r="BI1084" t="str">
            <v>-</v>
          </cell>
          <cell r="BJ1084" t="str">
            <v>-</v>
          </cell>
          <cell r="BK1084">
            <v>0</v>
          </cell>
          <cell r="BL1084">
            <v>855</v>
          </cell>
          <cell r="BM1084">
            <v>0</v>
          </cell>
          <cell r="BN1084" t="str">
            <v/>
          </cell>
          <cell r="BO1084" t="str">
            <v/>
          </cell>
          <cell r="BP1084" t="str">
            <v/>
          </cell>
          <cell r="BQ1084" t="str">
            <v>-</v>
          </cell>
          <cell r="BR1084" t="str">
            <v>-</v>
          </cell>
          <cell r="BS1084" t="str">
            <v>-</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A1084"/>
          <cell r="CB1084">
            <v>3</v>
          </cell>
          <cell r="CC1084"/>
          <cell r="CD1084" t="str">
            <v>นายอานิสงส์ เจริญธรรม</v>
          </cell>
          <cell r="CE1084"/>
          <cell r="CF1084"/>
          <cell r="CG1084"/>
          <cell r="CH1084"/>
          <cell r="CI1084"/>
          <cell r="CJ1084"/>
          <cell r="CK1084"/>
          <cell r="CL1084"/>
          <cell r="CT1084"/>
          <cell r="CU1084"/>
          <cell r="CV1084"/>
          <cell r="CW1084"/>
        </row>
        <row r="1085">
          <cell r="B1085">
            <v>2557</v>
          </cell>
          <cell r="C1085">
            <v>1081</v>
          </cell>
          <cell r="D1085"/>
          <cell r="E1085"/>
          <cell r="F1085"/>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Q1085"/>
          <cell r="R1085"/>
          <cell r="S1085" t="str">
            <v>จังหวัดฮอด</v>
          </cell>
          <cell r="T1085" t="str">
            <v>ผบE850</v>
          </cell>
          <cell r="U1085">
            <v>2566</v>
          </cell>
          <cell r="V1085" t="str">
            <v>ผบE1096</v>
          </cell>
          <cell r="W1085">
            <v>2566</v>
          </cell>
          <cell r="X1085">
            <v>18</v>
          </cell>
          <cell r="Y1085">
            <v>9</v>
          </cell>
          <cell r="Z1085">
            <v>2566</v>
          </cell>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สืบ7/05/67//ลงผล 27/5/67//รายงาน29/5/2567//</v>
          </cell>
          <cell r="BC1085">
            <v>900</v>
          </cell>
          <cell r="BD1085">
            <v>20</v>
          </cell>
          <cell r="BE1085">
            <v>6</v>
          </cell>
          <cell r="BF1085">
            <v>2568</v>
          </cell>
          <cell r="BG1085">
            <v>0</v>
          </cell>
          <cell r="BH1085" t="str">
            <v>-</v>
          </cell>
          <cell r="BI1085" t="str">
            <v>-</v>
          </cell>
          <cell r="BJ1085" t="str">
            <v>-</v>
          </cell>
          <cell r="BK1085">
            <v>0</v>
          </cell>
          <cell r="BL1085">
            <v>1040</v>
          </cell>
          <cell r="BM1085">
            <v>0</v>
          </cell>
          <cell r="BN1085" t="str">
            <v/>
          </cell>
          <cell r="BO1085" t="str">
            <v/>
          </cell>
          <cell r="BP1085" t="str">
            <v/>
          </cell>
          <cell r="BQ1085" t="str">
            <v>-</v>
          </cell>
          <cell r="BR1085" t="str">
            <v>-</v>
          </cell>
          <cell r="BS1085" t="str">
            <v>-</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A1085"/>
          <cell r="CB1085">
            <v>3</v>
          </cell>
          <cell r="CC1085"/>
          <cell r="CD1085" t="str">
            <v>นางสาวแก่นจันทร์ ดีอูป</v>
          </cell>
          <cell r="CE1085"/>
          <cell r="CF1085"/>
          <cell r="CG1085"/>
          <cell r="CH1085"/>
          <cell r="CI1085"/>
          <cell r="CJ1085"/>
          <cell r="CK1085"/>
          <cell r="CL1085"/>
          <cell r="CT1085"/>
          <cell r="CU1085"/>
          <cell r="CV1085"/>
          <cell r="CW1085"/>
        </row>
        <row r="1086">
          <cell r="B1086">
            <v>2558</v>
          </cell>
          <cell r="C1086">
            <v>1082</v>
          </cell>
          <cell r="D1086"/>
          <cell r="E1086"/>
          <cell r="F1086"/>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Q1086"/>
          <cell r="R1086"/>
          <cell r="S1086" t="str">
            <v>แขวงเชียงใหม่</v>
          </cell>
          <cell r="T1086" t="str">
            <v>ผบE2730</v>
          </cell>
          <cell r="U1086">
            <v>2566</v>
          </cell>
          <cell r="V1086">
            <v>5666</v>
          </cell>
          <cell r="W1086">
            <v>2566</v>
          </cell>
          <cell r="X1086"/>
          <cell r="Y1086"/>
          <cell r="Z1086"/>
          <cell r="AA1086">
            <v>10</v>
          </cell>
          <cell r="AB1086">
            <v>7</v>
          </cell>
          <cell r="AC1086">
            <v>2566</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สืบทรัพย์7/05/67//ลงผล 23/5/67//รายงานผล23/5/67</v>
          </cell>
          <cell r="BC1086">
            <v>600</v>
          </cell>
          <cell r="BD1086">
            <v>20</v>
          </cell>
          <cell r="BE1086">
            <v>6</v>
          </cell>
          <cell r="BF1086">
            <v>2568</v>
          </cell>
          <cell r="BG1086">
            <v>0</v>
          </cell>
          <cell r="BH1086" t="str">
            <v>-</v>
          </cell>
          <cell r="BI1086" t="str">
            <v>-</v>
          </cell>
          <cell r="BJ1086" t="str">
            <v>-</v>
          </cell>
          <cell r="BK1086">
            <v>0</v>
          </cell>
          <cell r="BL1086">
            <v>450</v>
          </cell>
          <cell r="BM1086">
            <v>0</v>
          </cell>
          <cell r="BN1086" t="str">
            <v/>
          </cell>
          <cell r="BO1086" t="str">
            <v/>
          </cell>
          <cell r="BP1086" t="str">
            <v/>
          </cell>
          <cell r="BQ1086" t="str">
            <v>-</v>
          </cell>
          <cell r="BR1086" t="str">
            <v>-</v>
          </cell>
          <cell r="BS1086" t="str">
            <v>-</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A1086"/>
          <cell r="CB1086">
            <v>2</v>
          </cell>
          <cell r="CC1086"/>
          <cell r="CD1086" t="str">
            <v>นายธนวัฒน์ กันธา</v>
          </cell>
          <cell r="CE1086"/>
          <cell r="CF1086"/>
          <cell r="CG1086"/>
          <cell r="CH1086"/>
          <cell r="CI1086"/>
          <cell r="CJ1086"/>
          <cell r="CK1086"/>
          <cell r="CL1086"/>
          <cell r="CT1086"/>
          <cell r="CU1086"/>
          <cell r="CV1086"/>
          <cell r="CW1086"/>
        </row>
        <row r="1087">
          <cell r="B1087">
            <v>2559</v>
          </cell>
          <cell r="C1087">
            <v>1083</v>
          </cell>
          <cell r="D1087"/>
          <cell r="E1087"/>
          <cell r="F1087"/>
          <cell r="G1087"/>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Q1087"/>
          <cell r="R1087"/>
          <cell r="S1087" t="str">
            <v>จังหวัดฝาง</v>
          </cell>
          <cell r="T1087" t="str">
            <v>ผบE1031</v>
          </cell>
          <cell r="U1087">
            <v>2566</v>
          </cell>
          <cell r="V1087" t="str">
            <v>ผบE1200</v>
          </cell>
          <cell r="W1087">
            <v>2566</v>
          </cell>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7"/>
          <cell r="CA1087"/>
          <cell r="CB1087">
            <v>4</v>
          </cell>
          <cell r="CC1087"/>
          <cell r="CD1087" t="str">
            <v>นางสาวนันธิกา สุภา</v>
          </cell>
          <cell r="CE1087"/>
          <cell r="CF1087"/>
          <cell r="CG1087"/>
          <cell r="CH1087"/>
          <cell r="CI1087"/>
          <cell r="CJ1087"/>
          <cell r="CK1087"/>
          <cell r="CL1087"/>
          <cell r="CT1087"/>
          <cell r="CU1087"/>
          <cell r="CV1087"/>
          <cell r="CW1087"/>
        </row>
        <row r="1088">
          <cell r="B1088">
            <v>2560</v>
          </cell>
          <cell r="C1088">
            <v>1084</v>
          </cell>
          <cell r="D1088"/>
          <cell r="E1088"/>
          <cell r="F1088"/>
          <cell r="G1088"/>
          <cell r="H1088" t="str">
            <v>นาง</v>
          </cell>
          <cell r="I1088" t="str">
            <v>กฤษณา</v>
          </cell>
          <cell r="J1088" t="str">
            <v>โค้วตระกูล</v>
          </cell>
          <cell r="K1088" t="str">
            <v>3-5009-00346-79-5</v>
          </cell>
          <cell r="L1088" t="str">
            <v>ฝาง</v>
          </cell>
          <cell r="M1088"/>
          <cell r="N1088"/>
          <cell r="O1088" t="str">
            <v>สินเชื่อพัฒนาองค์กร</v>
          </cell>
          <cell r="P1088" t="str">
            <v>1.บุคคลค้ำประกัน</v>
          </cell>
          <cell r="Q1088"/>
          <cell r="R1088"/>
          <cell r="S1088" t="str">
            <v>จังหวัดฝาง</v>
          </cell>
          <cell r="T1088" t="str">
            <v>ผบE1027</v>
          </cell>
          <cell r="U1088">
            <v>2566</v>
          </cell>
          <cell r="V1088" t="str">
            <v>ผบE1335</v>
          </cell>
          <cell r="W1088">
            <v>2566</v>
          </cell>
          <cell r="X1088">
            <v>31</v>
          </cell>
          <cell r="Y1088">
            <v>11</v>
          </cell>
          <cell r="Z1088">
            <v>2566</v>
          </cell>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8"/>
          <cell r="CA1088"/>
          <cell r="CB1088"/>
          <cell r="CC1088"/>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8"/>
          <cell r="CI1088"/>
          <cell r="CJ1088">
            <v>8</v>
          </cell>
          <cell r="CK1088"/>
          <cell r="CL1088"/>
          <cell r="CT1088"/>
          <cell r="CU1088"/>
          <cell r="CV1088"/>
          <cell r="CW1088"/>
        </row>
        <row r="1089">
          <cell r="B1089">
            <v>2561</v>
          </cell>
          <cell r="C1089">
            <v>1085</v>
          </cell>
          <cell r="D1089"/>
          <cell r="E1089"/>
          <cell r="F1089"/>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Q1089"/>
          <cell r="R1089"/>
          <cell r="S1089" t="str">
            <v>แขวงเชียงใหม่</v>
          </cell>
          <cell r="T1089" t="str">
            <v>ผบE1909</v>
          </cell>
          <cell r="U1089">
            <v>2566</v>
          </cell>
          <cell r="V1089">
            <v>3386</v>
          </cell>
          <cell r="W1089">
            <v>2566</v>
          </cell>
          <cell r="X1089"/>
          <cell r="Y1089"/>
          <cell r="Z1089"/>
          <cell r="AA1089">
            <v>19</v>
          </cell>
          <cell r="AB1089">
            <v>5</v>
          </cell>
          <cell r="AC1089">
            <v>2566</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สืบทรัพย์ (คำสั่ง 16/3/2566) // รายงานวันที่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A1089"/>
          <cell r="CB1089"/>
          <cell r="CC1089"/>
          <cell r="CD1089" t="str">
            <v>นางสาวพัชรพร ลาภโต</v>
          </cell>
          <cell r="CE1089"/>
          <cell r="CF1089"/>
          <cell r="CG1089"/>
          <cell r="CH1089"/>
          <cell r="CI1089"/>
          <cell r="CJ1089"/>
          <cell r="CK1089"/>
          <cell r="CL1089"/>
          <cell r="CT1089"/>
          <cell r="CU1089"/>
          <cell r="CV1089"/>
          <cell r="CW1089"/>
        </row>
        <row r="1090">
          <cell r="B1090">
            <v>2562</v>
          </cell>
          <cell r="C1090">
            <v>1086</v>
          </cell>
          <cell r="D1090"/>
          <cell r="E1090"/>
          <cell r="F1090"/>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แขวงเชียงใหม่</v>
          </cell>
          <cell r="T1090" t="str">
            <v>ผบE2740</v>
          </cell>
          <cell r="U1090">
            <v>2566</v>
          </cell>
          <cell r="V1090" t="str">
            <v>ผบE5703</v>
          </cell>
          <cell r="W1090">
            <v>2566</v>
          </cell>
          <cell r="X1090">
            <v>10</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t="str">
            <v/>
          </cell>
          <cell r="BO1090" t="str">
            <v/>
          </cell>
          <cell r="BP1090" t="str">
            <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90"/>
          <cell r="CA1090"/>
          <cell r="CB1090">
            <v>5</v>
          </cell>
          <cell r="CC1090"/>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90"/>
          <cell r="CI1090"/>
          <cell r="CJ1090">
            <v>5</v>
          </cell>
          <cell r="CK1090"/>
          <cell r="CL1090"/>
          <cell r="CT1090"/>
          <cell r="CU1090"/>
          <cell r="CV1090"/>
          <cell r="CW1090"/>
        </row>
        <row r="1091">
          <cell r="B1091">
            <v>2563</v>
          </cell>
          <cell r="C1091">
            <v>1087</v>
          </cell>
          <cell r="D1091"/>
          <cell r="E1091"/>
          <cell r="F1091"/>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Q1091"/>
          <cell r="R1091"/>
          <cell r="S1091" t="str">
            <v>แขวงเชียงดาว</v>
          </cell>
          <cell r="T1091" t="str">
            <v>ผบE466</v>
          </cell>
          <cell r="U1091">
            <v>2566</v>
          </cell>
          <cell r="V1091" t="str">
            <v>ผบE579</v>
          </cell>
          <cell r="W1091">
            <v>2566</v>
          </cell>
          <cell r="X1091">
            <v>4</v>
          </cell>
          <cell r="Y1091">
            <v>7</v>
          </cell>
          <cell r="Z1091">
            <v>2566</v>
          </cell>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1"/>
          <cell r="CA1091"/>
          <cell r="CB1091">
            <v>5</v>
          </cell>
          <cell r="CC1091"/>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1"/>
          <cell r="CI1091"/>
          <cell r="CJ1091">
            <v>5</v>
          </cell>
          <cell r="CK1091"/>
          <cell r="CL1091"/>
          <cell r="CT1091"/>
          <cell r="CU1091"/>
          <cell r="CV1091"/>
          <cell r="CW1091"/>
        </row>
        <row r="1092">
          <cell r="B1092">
            <v>2564</v>
          </cell>
          <cell r="C1092">
            <v>1088</v>
          </cell>
          <cell r="D1092"/>
          <cell r="E1092"/>
          <cell r="F1092"/>
          <cell r="G1092">
            <v>800029149260</v>
          </cell>
          <cell r="H1092" t="str">
            <v>นางสาว</v>
          </cell>
          <cell r="I1092" t="str">
            <v>วรรณวิภา</v>
          </cell>
          <cell r="J1092" t="str">
            <v>คำใจ</v>
          </cell>
          <cell r="K1092"/>
          <cell r="L1092" t="str">
            <v>อมก๋อย</v>
          </cell>
          <cell r="M1092" t="str">
            <v>เชียงใหม่ 3</v>
          </cell>
          <cell r="N1092">
            <v>8</v>
          </cell>
          <cell r="O1092" t="str">
            <v>สินเชื่อธนาคารประชาชน</v>
          </cell>
          <cell r="P1092" t="str">
            <v>1.บุคคลค้ำประกัน</v>
          </cell>
          <cell r="Q1092"/>
          <cell r="R1092"/>
          <cell r="S1092" t="str">
            <v>จังหวัดฮอด</v>
          </cell>
          <cell r="T1092" t="str">
            <v>ผบE504</v>
          </cell>
          <cell r="U1092">
            <v>2564</v>
          </cell>
          <cell r="V1092" t="str">
            <v>ผบE628</v>
          </cell>
          <cell r="W1092">
            <v>2564</v>
          </cell>
          <cell r="X1092"/>
          <cell r="Y1092"/>
          <cell r="Z1092"/>
          <cell r="AA1092">
            <v>25</v>
          </cell>
          <cell r="AB1092">
            <v>10</v>
          </cell>
          <cell r="AC1092">
            <v>2564</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X1092"/>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A1092"/>
          <cell r="CB1092">
            <v>3</v>
          </cell>
          <cell r="CC1092"/>
          <cell r="CD1092" t="str">
            <v>นางสาววรรณวิภา คำใจ</v>
          </cell>
          <cell r="CE1092"/>
          <cell r="CF1092"/>
          <cell r="CG1092"/>
          <cell r="CH1092"/>
          <cell r="CI1092"/>
          <cell r="CJ1092"/>
          <cell r="CK1092"/>
          <cell r="CL1092"/>
          <cell r="CT1092"/>
          <cell r="CU1092"/>
          <cell r="CV1092"/>
          <cell r="CW1092"/>
        </row>
        <row r="1093">
          <cell r="B1093">
            <v>2565</v>
          </cell>
          <cell r="C1093">
            <v>1089</v>
          </cell>
          <cell r="D1093"/>
          <cell r="E1093"/>
          <cell r="F1093"/>
          <cell r="G1093">
            <v>800017921357</v>
          </cell>
          <cell r="H1093" t="str">
            <v>นางสาว</v>
          </cell>
          <cell r="I1093" t="str">
            <v>ธิตินันท์</v>
          </cell>
          <cell r="J1093" t="str">
            <v>เรือนจินเจ็ก</v>
          </cell>
          <cell r="K1093"/>
          <cell r="L1093" t="str">
            <v>ฮอด</v>
          </cell>
          <cell r="M1093" t="str">
            <v>เชียงใหม่ 3</v>
          </cell>
          <cell r="N1093">
            <v>8</v>
          </cell>
          <cell r="O1093"/>
          <cell r="P1093" t="str">
            <v>1.บุคคลค้ำประกัน</v>
          </cell>
          <cell r="Q1093"/>
          <cell r="R1093"/>
          <cell r="S1093" t="str">
            <v>แขวงเชียงใหม่</v>
          </cell>
          <cell r="T1093" t="str">
            <v>ผบ.5799</v>
          </cell>
          <cell r="U1093">
            <v>2557</v>
          </cell>
          <cell r="V1093" t="str">
            <v>ผบ.6210</v>
          </cell>
          <cell r="W1093">
            <v>2557</v>
          </cell>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BV1093"/>
          <cell r="BW1093"/>
          <cell r="BX1093"/>
          <cell r="BY1093"/>
          <cell r="BZ1093"/>
          <cell r="CA1093"/>
          <cell r="CB1093"/>
          <cell r="CC1093"/>
          <cell r="CD1093" t="str">
            <v>นางสาวธิตินันท์ เรือนจินเจ็ก</v>
          </cell>
          <cell r="CE1093"/>
          <cell r="CF1093"/>
          <cell r="CG1093"/>
          <cell r="CH1093"/>
          <cell r="CI1093"/>
          <cell r="CJ1093"/>
          <cell r="CK1093"/>
          <cell r="CL1093"/>
          <cell r="CT1093"/>
          <cell r="CU1093"/>
          <cell r="CV1093"/>
          <cell r="CW1093"/>
        </row>
        <row r="1094">
          <cell r="B1094">
            <v>2566</v>
          </cell>
          <cell r="C1094">
            <v>1090</v>
          </cell>
          <cell r="D1094"/>
          <cell r="E1094"/>
          <cell r="F1094"/>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X1094"/>
          <cell r="Y1094"/>
          <cell r="Z1094"/>
          <cell r="AA1094">
            <v>15</v>
          </cell>
          <cell r="AB1094">
            <v>5</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cell r="CA1094"/>
          <cell r="CB1094"/>
          <cell r="CC1094"/>
          <cell r="CD1094"/>
          <cell r="CE1094"/>
          <cell r="CF1094"/>
          <cell r="CG1094"/>
          <cell r="CH1094"/>
          <cell r="CI1094"/>
          <cell r="CJ1094"/>
          <cell r="CK1094"/>
          <cell r="CL1094"/>
          <cell r="CT1094"/>
          <cell r="CU1094"/>
          <cell r="CV1094"/>
          <cell r="CW1094"/>
        </row>
        <row r="1095">
          <cell r="B1095">
            <v>2567</v>
          </cell>
          <cell r="C1095">
            <v>1091</v>
          </cell>
          <cell r="D1095"/>
          <cell r="E1095"/>
          <cell r="F1095"/>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Q1095"/>
          <cell r="R1095"/>
          <cell r="S1095" t="str">
            <v>จังหวัดลำพูน</v>
          </cell>
          <cell r="T1095" t="str">
            <v>ผบE3372</v>
          </cell>
          <cell r="U1095">
            <v>2566</v>
          </cell>
          <cell r="V1095" t="str">
            <v>ผบE4046</v>
          </cell>
          <cell r="W1095">
            <v>2566</v>
          </cell>
          <cell r="X1095"/>
          <cell r="Y1095"/>
          <cell r="Z1095"/>
          <cell r="AA1095">
            <v>20</v>
          </cell>
          <cell r="AB1095">
            <v>11</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X1095"/>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A1095"/>
          <cell r="CB1095">
            <v>6</v>
          </cell>
          <cell r="CC1095"/>
          <cell r="CD1095" t="str">
            <v>นางสาวณวรา หยองอนุกูล</v>
          </cell>
          <cell r="CE1095"/>
          <cell r="CF1095"/>
          <cell r="CG1095"/>
          <cell r="CH1095"/>
          <cell r="CI1095"/>
          <cell r="CJ1095"/>
          <cell r="CK1095"/>
          <cell r="CL1095"/>
          <cell r="CT1095"/>
          <cell r="CU1095"/>
          <cell r="CV1095"/>
          <cell r="CW1095"/>
        </row>
        <row r="1096">
          <cell r="B1096">
            <v>2568</v>
          </cell>
          <cell r="C1096">
            <v>1092</v>
          </cell>
          <cell r="D1096"/>
          <cell r="E1096"/>
          <cell r="F1096"/>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Q1096"/>
          <cell r="R1096"/>
          <cell r="S1096" t="str">
            <v>จังหวัดเชียงใหม่</v>
          </cell>
          <cell r="T1096" t="str">
            <v>ผบE68</v>
          </cell>
          <cell r="U1096">
            <v>2566</v>
          </cell>
          <cell r="V1096" t="str">
            <v>ผบE470</v>
          </cell>
          <cell r="W1096">
            <v>2566</v>
          </cell>
          <cell r="X1096"/>
          <cell r="Y1096"/>
          <cell r="Z1096"/>
          <cell r="AA1096">
            <v>29</v>
          </cell>
          <cell r="AB1096">
            <v>3</v>
          </cell>
          <cell r="AC1096">
            <v>2566</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7/05/67//ลงผล 27/5/67//</v>
          </cell>
          <cell r="BC1096">
            <v>900</v>
          </cell>
          <cell r="BD1096">
            <v>20</v>
          </cell>
          <cell r="BE1096">
            <v>6</v>
          </cell>
          <cell r="BF1096">
            <v>2568</v>
          </cell>
          <cell r="BG1096">
            <v>0</v>
          </cell>
          <cell r="BH1096" t="str">
            <v>-</v>
          </cell>
          <cell r="BI1096" t="str">
            <v>-</v>
          </cell>
          <cell r="BJ1096" t="str">
            <v>-</v>
          </cell>
          <cell r="BK1096">
            <v>0</v>
          </cell>
          <cell r="BL1096">
            <v>1435</v>
          </cell>
          <cell r="BM1096">
            <v>0</v>
          </cell>
          <cell r="BN1096" t="str">
            <v/>
          </cell>
          <cell r="BO1096" t="str">
            <v/>
          </cell>
          <cell r="BP1096" t="str">
            <v/>
          </cell>
          <cell r="BQ1096" t="str">
            <v>-</v>
          </cell>
          <cell r="BR1096" t="str">
            <v>-</v>
          </cell>
          <cell r="BS1096" t="str">
            <v>-</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A1096"/>
          <cell r="CB1096">
            <v>3</v>
          </cell>
          <cell r="CC1096"/>
          <cell r="CD1096" t="str">
            <v>นายวัชระ บัวใหญ่</v>
          </cell>
          <cell r="CE1096"/>
          <cell r="CF1096"/>
          <cell r="CG1096"/>
          <cell r="CH1096"/>
          <cell r="CI1096"/>
          <cell r="CJ1096"/>
          <cell r="CK1096"/>
          <cell r="CL1096"/>
          <cell r="CT1096"/>
          <cell r="CU1096"/>
          <cell r="CV1096"/>
          <cell r="CW1096"/>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cell r="CA1097"/>
          <cell r="CB1097"/>
          <cell r="CC1097"/>
          <cell r="CD1097"/>
          <cell r="CE1097"/>
          <cell r="CF1097"/>
          <cell r="CG1097"/>
          <cell r="CH1097"/>
          <cell r="CI1097"/>
          <cell r="CJ1097"/>
          <cell r="CK1097"/>
          <cell r="CL1097"/>
          <cell r="CU1097"/>
          <cell r="CV1097"/>
          <cell r="CW1097"/>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K1098"/>
          <cell r="L1098" t="str">
            <v>ไชยปราการ</v>
          </cell>
          <cell r="M1098" t="str">
            <v>เชียงใหม่ 2</v>
          </cell>
          <cell r="N1098">
            <v>8</v>
          </cell>
          <cell r="O1098" t="str">
            <v>สินเชื่อธนาคารประชาชน</v>
          </cell>
          <cell r="P1098"/>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A1098"/>
          <cell r="CB1098">
            <v>6</v>
          </cell>
          <cell r="CC1098" t="str">
            <v>นุสบา</v>
          </cell>
          <cell r="CD1098"/>
          <cell r="CE1098"/>
          <cell r="CF1098"/>
          <cell r="CG1098"/>
          <cell r="CH1098"/>
          <cell r="CI1098"/>
          <cell r="CJ1098"/>
          <cell r="CK1098"/>
          <cell r="CL1098"/>
          <cell r="CT1098">
            <v>243936</v>
          </cell>
          <cell r="CU1098"/>
          <cell r="CV1098"/>
          <cell r="CW1098"/>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X1099"/>
          <cell r="Y1099"/>
          <cell r="Z1099"/>
          <cell r="AA1099">
            <v>4</v>
          </cell>
          <cell r="AB1099">
            <v>8</v>
          </cell>
          <cell r="AC1099">
            <v>2563</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v>10</v>
          </cell>
          <cell r="BO1099">
            <v>4</v>
          </cell>
          <cell r="BP1099">
            <v>2568</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A1099"/>
          <cell r="CB1099">
            <v>2</v>
          </cell>
          <cell r="CC1099" t="str">
            <v>ธิติพร</v>
          </cell>
          <cell r="CD1099"/>
          <cell r="CE1099"/>
          <cell r="CF1099"/>
          <cell r="CG1099"/>
          <cell r="CH1099"/>
          <cell r="CI1099"/>
          <cell r="CJ1099"/>
          <cell r="CK1099"/>
          <cell r="CL1099"/>
          <cell r="CT1099">
            <v>243857</v>
          </cell>
          <cell r="CU1099"/>
          <cell r="CV1099"/>
          <cell r="CW1099"/>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X1100"/>
          <cell r="Y1100"/>
          <cell r="Z1100"/>
          <cell r="AA1100">
            <v>19</v>
          </cell>
          <cell r="AB1100">
            <v>4</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v>10</v>
          </cell>
          <cell r="BO1100">
            <v>4</v>
          </cell>
          <cell r="BP1100">
            <v>2568</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A1100"/>
          <cell r="CB1100">
            <v>2</v>
          </cell>
          <cell r="CC1100" t="str">
            <v>ธิติพร</v>
          </cell>
          <cell r="CD1100"/>
          <cell r="CE1100"/>
          <cell r="CF1100"/>
          <cell r="CG1100"/>
          <cell r="CH1100"/>
          <cell r="CI1100"/>
          <cell r="CJ1100"/>
          <cell r="CK1100"/>
          <cell r="CL1100"/>
          <cell r="CT1100">
            <v>243857</v>
          </cell>
          <cell r="CU1100"/>
          <cell r="CV1100"/>
          <cell r="CW1100"/>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X1101"/>
          <cell r="Y1101"/>
          <cell r="Z1101"/>
          <cell r="AA1101">
            <v>6</v>
          </cell>
          <cell r="AB1101">
            <v>12</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v>6</v>
          </cell>
          <cell r="BO1101">
            <v>3</v>
          </cell>
          <cell r="BP1101">
            <v>2568</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A1101"/>
          <cell r="CB1101">
            <v>4</v>
          </cell>
          <cell r="CC1101"/>
          <cell r="CD1101" t="str">
            <v>นางสาวโชติรส ประทุมมา</v>
          </cell>
          <cell r="CE1101"/>
          <cell r="CF1101"/>
          <cell r="CG1101"/>
          <cell r="CH1101"/>
          <cell r="CI1101"/>
          <cell r="CJ1101"/>
          <cell r="CK1101"/>
          <cell r="CL1101"/>
          <cell r="CT1101"/>
          <cell r="CU1101"/>
          <cell r="CV1101"/>
          <cell r="CW1101"/>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X1102"/>
          <cell r="Y1102"/>
          <cell r="Z1102"/>
          <cell r="AA1102">
            <v>15</v>
          </cell>
          <cell r="AB1102">
            <v>3</v>
          </cell>
          <cell r="AC1102">
            <v>2565</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A1102"/>
          <cell r="CB1102">
            <v>5</v>
          </cell>
          <cell r="CC1102"/>
          <cell r="CD1102" t="str">
            <v>นางสาวศิราณี ฟูเมือง</v>
          </cell>
          <cell r="CE1102"/>
          <cell r="CF1102"/>
          <cell r="CG1102"/>
          <cell r="CH1102"/>
          <cell r="CI1102"/>
          <cell r="CJ1102"/>
          <cell r="CK1102"/>
          <cell r="CL1102"/>
          <cell r="CT1102"/>
          <cell r="CU1102"/>
          <cell r="CV1102"/>
          <cell r="CW1102"/>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X1103"/>
          <cell r="Y1103"/>
          <cell r="Z1103"/>
          <cell r="AA1103">
            <v>21</v>
          </cell>
          <cell r="AB1103">
            <v>11</v>
          </cell>
          <cell r="AC1103">
            <v>2564</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v>10</v>
          </cell>
          <cell r="BO1103">
            <v>4</v>
          </cell>
          <cell r="BP1103">
            <v>2568</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A1103"/>
          <cell r="CB1103">
            <v>3</v>
          </cell>
          <cell r="CC1103" t="str">
            <v>ธิติพร</v>
          </cell>
          <cell r="CE1103"/>
          <cell r="CF1103"/>
          <cell r="CG1103"/>
          <cell r="CH1103"/>
          <cell r="CI1103"/>
          <cell r="CJ1103"/>
          <cell r="CK1103"/>
          <cell r="CL1103"/>
          <cell r="CM1103"/>
          <cell r="CN1103"/>
          <cell r="CO1103"/>
          <cell r="CP1103"/>
          <cell r="CQ1103"/>
          <cell r="CR1103"/>
          <cell r="CS1103"/>
          <cell r="CT1103">
            <v>243840</v>
          </cell>
          <cell r="CU1103"/>
          <cell r="CV1103"/>
          <cell r="CW1103"/>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X1104"/>
          <cell r="Y1104"/>
          <cell r="Z1104"/>
          <cell r="AA1104">
            <v>20</v>
          </cell>
          <cell r="AB1104">
            <v>10</v>
          </cell>
          <cell r="AC1104">
            <v>2565</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row>
        <row r="1105">
          <cell r="B1105">
            <v>2581</v>
          </cell>
          <cell r="C1105">
            <v>1101</v>
          </cell>
          <cell r="D1105"/>
          <cell r="E1105"/>
          <cell r="F1105"/>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ผบE434</v>
          </cell>
          <cell r="U1105">
            <v>2565</v>
          </cell>
          <cell r="V1105" t="str">
            <v>ผบE544</v>
          </cell>
          <cell r="W1105">
            <v>2565</v>
          </cell>
          <cell r="X1105"/>
          <cell r="Y1105"/>
          <cell r="Z1105"/>
          <cell r="AA1105">
            <v>27</v>
          </cell>
          <cell r="AB1105">
            <v>7</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A1105"/>
          <cell r="CB1105">
            <v>4</v>
          </cell>
          <cell r="CC1105"/>
          <cell r="CD1105"/>
          <cell r="CE1105"/>
          <cell r="CF1105"/>
          <cell r="CG1105"/>
          <cell r="CH1105"/>
          <cell r="CI1105"/>
          <cell r="CJ1105"/>
          <cell r="CK1105"/>
          <cell r="CT1105"/>
          <cell r="CU1105"/>
          <cell r="CV1105"/>
          <cell r="CW1105"/>
        </row>
        <row r="1106">
          <cell r="B1106">
            <v>2582</v>
          </cell>
          <cell r="C1106">
            <v>1102</v>
          </cell>
          <cell r="D1106"/>
          <cell r="E1106"/>
          <cell r="F1106"/>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Q1106"/>
          <cell r="R1106"/>
          <cell r="S1106" t="str">
            <v>จังหวัดฮอด</v>
          </cell>
          <cell r="T1106" t="str">
            <v>ผบE429</v>
          </cell>
          <cell r="U1106">
            <v>2565</v>
          </cell>
          <cell r="V1106" t="str">
            <v>ผบE626</v>
          </cell>
          <cell r="W1106">
            <v>2565</v>
          </cell>
          <cell r="X1106"/>
          <cell r="Y1106"/>
          <cell r="Z1106"/>
          <cell r="AA1106">
            <v>23</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t="str">
            <v xml:space="preserve"> </v>
          </cell>
          <cell r="BA1106"/>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v>25</v>
          </cell>
          <cell r="BO1106">
            <v>2</v>
          </cell>
          <cell r="BP1106">
            <v>2568</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A1106"/>
          <cell r="CB1106">
            <v>3</v>
          </cell>
          <cell r="CC1106"/>
          <cell r="CD1106"/>
          <cell r="CE1106"/>
          <cell r="CF1106"/>
          <cell r="CG1106"/>
          <cell r="CH1106"/>
          <cell r="CI1106"/>
          <cell r="CJ1106"/>
          <cell r="CK1106"/>
          <cell r="CT1106"/>
          <cell r="CU1106"/>
          <cell r="CV1106"/>
          <cell r="CW1106"/>
        </row>
        <row r="1107">
          <cell r="B1107">
            <v>2583</v>
          </cell>
          <cell r="C1107">
            <v>1103</v>
          </cell>
          <cell r="D1107"/>
          <cell r="E1107"/>
          <cell r="F1107"/>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Q1107"/>
          <cell r="R1107"/>
          <cell r="S1107" t="str">
            <v>แขวงเชียงใหม่</v>
          </cell>
          <cell r="T1107" t="str">
            <v>ผบ.889</v>
          </cell>
          <cell r="U1107">
            <v>2565</v>
          </cell>
          <cell r="V1107" t="str">
            <v>ผบ.1303</v>
          </cell>
          <cell r="W1107">
            <v>2565</v>
          </cell>
          <cell r="X1107"/>
          <cell r="Y1107"/>
          <cell r="Z1107"/>
          <cell r="AA1107">
            <v>17</v>
          </cell>
          <cell r="AB1107">
            <v>8</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A1107"/>
          <cell r="CB1107">
            <v>4</v>
          </cell>
          <cell r="CC1107"/>
          <cell r="CD1107"/>
          <cell r="CE1107"/>
          <cell r="CF1107"/>
          <cell r="CG1107"/>
          <cell r="CH1107"/>
          <cell r="CI1107"/>
          <cell r="CJ1107"/>
          <cell r="CK1107"/>
          <cell r="CT1107"/>
          <cell r="CU1107"/>
          <cell r="CV1107"/>
          <cell r="CW1107"/>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X1108"/>
          <cell r="Y1108"/>
          <cell r="Z1108"/>
          <cell r="AA1108">
            <v>27</v>
          </cell>
          <cell r="AB1108">
            <v>7</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v>25</v>
          </cell>
          <cell r="BO1108">
            <v>2</v>
          </cell>
          <cell r="BP1108">
            <v>2568</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A1108"/>
          <cell r="CB1108">
            <v>4</v>
          </cell>
          <cell r="CC1108"/>
          <cell r="CD1108"/>
          <cell r="CE1108"/>
          <cell r="CF1108"/>
          <cell r="CG1108"/>
          <cell r="CH1108"/>
          <cell r="CI1108"/>
          <cell r="CJ1108"/>
          <cell r="CK1108"/>
          <cell r="CT1108"/>
          <cell r="CU1108"/>
          <cell r="CV1108"/>
          <cell r="CW1108"/>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X1109"/>
          <cell r="Y1109"/>
          <cell r="Z1109"/>
          <cell r="AA1109">
            <v>25</v>
          </cell>
          <cell r="AB1109">
            <v>10</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v>10</v>
          </cell>
          <cell r="BO1109">
            <v>4</v>
          </cell>
          <cell r="BP1109">
            <v>2568</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A1109"/>
          <cell r="CB1109">
            <v>3</v>
          </cell>
          <cell r="CC1109" t="str">
            <v>ธิติพร</v>
          </cell>
          <cell r="CD1109"/>
          <cell r="CE1109"/>
          <cell r="CF1109"/>
          <cell r="CG1109"/>
          <cell r="CH1109"/>
          <cell r="CI1109"/>
          <cell r="CJ1109"/>
          <cell r="CK1109"/>
          <cell r="CT1109">
            <v>243857</v>
          </cell>
          <cell r="CU1109"/>
          <cell r="CV1109"/>
          <cell r="CW1109"/>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v>10</v>
          </cell>
          <cell r="BO1110">
            <v>4</v>
          </cell>
          <cell r="BP1110">
            <v>2568</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A1110"/>
          <cell r="CB1110">
            <v>3</v>
          </cell>
          <cell r="CC1110" t="str">
            <v>ธิติพร</v>
          </cell>
          <cell r="CD1110"/>
          <cell r="CE1110"/>
          <cell r="CF1110"/>
          <cell r="CG1110"/>
          <cell r="CH1110"/>
          <cell r="CI1110"/>
          <cell r="CJ1110"/>
          <cell r="CK1110"/>
          <cell r="CT1110">
            <v>243854</v>
          </cell>
          <cell r="CU1110"/>
          <cell r="CV1110"/>
          <cell r="CW1110"/>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X1111"/>
          <cell r="Y1111"/>
          <cell r="Z1111"/>
          <cell r="AA1111">
            <v>17</v>
          </cell>
          <cell r="AB1111">
            <v>8</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v>10</v>
          </cell>
          <cell r="BO1111">
            <v>4</v>
          </cell>
          <cell r="BP1111">
            <v>2568</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A1111"/>
          <cell r="CB1111">
            <v>2</v>
          </cell>
          <cell r="CC1111" t="str">
            <v>ธิติพร</v>
          </cell>
          <cell r="CD1111"/>
          <cell r="CE1111"/>
          <cell r="CF1111"/>
          <cell r="CG1111"/>
          <cell r="CH1111"/>
          <cell r="CI1111"/>
          <cell r="CJ1111"/>
          <cell r="CK1111"/>
          <cell r="CT1111">
            <v>243857</v>
          </cell>
          <cell r="CU1111"/>
          <cell r="CV1111"/>
          <cell r="CW1111"/>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X1112"/>
          <cell r="Y1112"/>
          <cell r="Z1112"/>
          <cell r="AA1112">
            <v>11</v>
          </cell>
          <cell r="AB1112">
            <v>10</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A1112"/>
          <cell r="CB1112">
            <v>5</v>
          </cell>
          <cell r="CC1112"/>
          <cell r="CD1112"/>
          <cell r="CE1112"/>
          <cell r="CF1112"/>
          <cell r="CG1112"/>
          <cell r="CH1112"/>
          <cell r="CI1112"/>
          <cell r="CJ1112"/>
          <cell r="CK1112"/>
          <cell r="CT1112"/>
          <cell r="CU1112"/>
          <cell r="CV1112"/>
          <cell r="CW1112"/>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X1113"/>
          <cell r="Y1113"/>
          <cell r="Z1113"/>
          <cell r="AA1113">
            <v>31</v>
          </cell>
          <cell r="AB1113">
            <v>1</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A1113"/>
          <cell r="CB1113">
            <v>4</v>
          </cell>
          <cell r="CC1113"/>
          <cell r="CD1113"/>
          <cell r="CE1113"/>
          <cell r="CF1113"/>
          <cell r="CG1113"/>
          <cell r="CH1113"/>
          <cell r="CI1113"/>
          <cell r="CJ1113"/>
          <cell r="CK1113"/>
          <cell r="CT1113"/>
          <cell r="CU1113"/>
          <cell r="CV1113"/>
          <cell r="CW1113"/>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X1114"/>
          <cell r="Y1114"/>
          <cell r="Z1114"/>
          <cell r="AA1114">
            <v>31</v>
          </cell>
          <cell r="AB1114">
            <v>10</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สืบแล้ว รายงานผล25/6/2567</v>
          </cell>
          <cell r="BC1114">
            <v>1500</v>
          </cell>
          <cell r="BD1114">
            <v>18</v>
          </cell>
          <cell r="BE1114">
            <v>7</v>
          </cell>
          <cell r="BF1114">
            <v>2568</v>
          </cell>
          <cell r="BG1114">
            <v>0</v>
          </cell>
          <cell r="BH1114" t="str">
            <v>-</v>
          </cell>
          <cell r="BI1114" t="str">
            <v>-</v>
          </cell>
          <cell r="BJ1114" t="str">
            <v>-</v>
          </cell>
          <cell r="BK1114">
            <v>0</v>
          </cell>
          <cell r="BL1114">
            <v>1475</v>
          </cell>
          <cell r="BM1114">
            <v>0</v>
          </cell>
          <cell r="BN1114" t="str">
            <v/>
          </cell>
          <cell r="BO1114" t="str">
            <v/>
          </cell>
          <cell r="BP1114" t="str">
            <v/>
          </cell>
          <cell r="BQ1114" t="str">
            <v>-</v>
          </cell>
          <cell r="BR1114" t="str">
            <v>-</v>
          </cell>
          <cell r="BS1114" t="str">
            <v>-</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4"/>
          <cell r="CA1114"/>
          <cell r="CB1114"/>
          <cell r="CC1114"/>
          <cell r="CD1114"/>
          <cell r="CE1114"/>
          <cell r="CF1114"/>
          <cell r="CG1114"/>
          <cell r="CH1114"/>
          <cell r="CI1114"/>
          <cell r="CJ1114"/>
          <cell r="CK1114"/>
          <cell r="CT1114"/>
          <cell r="CU1114"/>
          <cell r="CV1114"/>
          <cell r="CW1114"/>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A1115"/>
          <cell r="CB1115">
            <v>5</v>
          </cell>
          <cell r="CC1115"/>
          <cell r="CD1115"/>
          <cell r="CE1115"/>
          <cell r="CF1115"/>
          <cell r="CG1115"/>
          <cell r="CH1115"/>
          <cell r="CI1115"/>
          <cell r="CJ1115"/>
          <cell r="CK1115"/>
          <cell r="CT1115"/>
          <cell r="CU1115"/>
          <cell r="CV1115"/>
          <cell r="CW1115"/>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X1116"/>
          <cell r="Y1116"/>
          <cell r="Z1116"/>
          <cell r="AA1116">
            <v>22</v>
          </cell>
          <cell r="AB1116">
            <v>11</v>
          </cell>
          <cell r="AC1116">
            <v>2565</v>
          </cell>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6"/>
          <cell r="CA1116"/>
          <cell r="CB1116"/>
          <cell r="CC1116"/>
          <cell r="CD1116"/>
          <cell r="CE1116"/>
          <cell r="CF1116"/>
          <cell r="CG1116"/>
          <cell r="CH1116"/>
          <cell r="CI1116"/>
          <cell r="CJ1116"/>
          <cell r="CK1116"/>
          <cell r="CT1116"/>
          <cell r="CU1116"/>
          <cell r="CV1116"/>
          <cell r="CW1116"/>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O1117"/>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X1117"/>
          <cell r="Y1117"/>
          <cell r="Z1117"/>
          <cell r="AA1117">
            <v>25</v>
          </cell>
          <cell r="AB1117">
            <v>10</v>
          </cell>
          <cell r="AC1117">
            <v>2565</v>
          </cell>
          <cell r="AD1117" t="str">
            <v>สินเชื่อธนาคารประชาชน</v>
          </cell>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v>6</v>
          </cell>
          <cell r="BO1117">
            <v>3</v>
          </cell>
          <cell r="BP1117">
            <v>2568</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A1117"/>
          <cell r="CB1117">
            <v>6</v>
          </cell>
          <cell r="CC1117"/>
          <cell r="CD1117"/>
          <cell r="CE1117"/>
          <cell r="CF1117"/>
          <cell r="CG1117"/>
          <cell r="CH1117"/>
          <cell r="CI1117"/>
          <cell r="CJ1117"/>
          <cell r="CK1117"/>
          <cell r="CT1117"/>
          <cell r="CU1117"/>
          <cell r="CV1117"/>
          <cell r="CW1117"/>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X1118"/>
          <cell r="Y1118"/>
          <cell r="Z1118"/>
          <cell r="AA1118">
            <v>31</v>
          </cell>
          <cell r="AB1118">
            <v>10</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A1118"/>
          <cell r="CB1118">
            <v>6</v>
          </cell>
          <cell r="CC1118"/>
          <cell r="CD1118"/>
          <cell r="CE1118"/>
          <cell r="CF1118"/>
          <cell r="CG1118"/>
          <cell r="CH1118"/>
          <cell r="CI1118"/>
          <cell r="CJ1118"/>
          <cell r="CK1118"/>
          <cell r="CT1118"/>
          <cell r="CU1118"/>
          <cell r="CV1118"/>
          <cell r="CW1118"/>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X1120"/>
          <cell r="Y1120"/>
          <cell r="Z1120"/>
          <cell r="AA1120">
            <v>21</v>
          </cell>
          <cell r="AB1120">
            <v>11</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X1121"/>
          <cell r="Y1121"/>
          <cell r="Z1121"/>
          <cell r="AA1121">
            <v>11</v>
          </cell>
          <cell r="AB1121">
            <v>10</v>
          </cell>
          <cell r="AC1121">
            <v>2565</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v>6</v>
          </cell>
          <cell r="BO1121">
            <v>3</v>
          </cell>
          <cell r="BP1121">
            <v>2568</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cell r="CA1121"/>
          <cell r="CB1121"/>
          <cell r="CC1121"/>
          <cell r="CD1121"/>
          <cell r="CE1121"/>
          <cell r="CF1121"/>
          <cell r="CG1121"/>
          <cell r="CH1121"/>
          <cell r="CI1121"/>
          <cell r="CJ1121"/>
          <cell r="CK1121"/>
          <cell r="CT1121"/>
          <cell r="CU1121"/>
          <cell r="CV1121"/>
          <cell r="CW1121"/>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X1122"/>
          <cell r="Y1122"/>
          <cell r="Z1122"/>
          <cell r="AA1122">
            <v>6</v>
          </cell>
          <cell r="AB1122">
            <v>12</v>
          </cell>
          <cell r="AC1122">
            <v>2566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2"/>
          <cell r="CA1122"/>
          <cell r="CB1122"/>
          <cell r="CC1122"/>
          <cell r="CD1122"/>
          <cell r="CE1122"/>
          <cell r="CF1122"/>
          <cell r="CG1122"/>
          <cell r="CH1122"/>
          <cell r="CI1122"/>
          <cell r="CJ1122"/>
          <cell r="CK1122"/>
          <cell r="CT1122"/>
          <cell r="CU1122"/>
          <cell r="CV1122"/>
          <cell r="CW1122"/>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X1123"/>
          <cell r="Y1123"/>
          <cell r="Z1123"/>
          <cell r="AA1123">
            <v>11</v>
          </cell>
          <cell r="AB1123">
            <v>10</v>
          </cell>
          <cell r="AC1123">
            <v>2565</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v>6</v>
          </cell>
          <cell r="BO1123">
            <v>3</v>
          </cell>
          <cell r="BP1123">
            <v>2568</v>
          </cell>
          <cell r="BQ1123" t="str">
            <v>-</v>
          </cell>
          <cell r="BR1123" t="str">
            <v>-</v>
          </cell>
          <cell r="BS1123" t="str">
            <v>-</v>
          </cell>
          <cell r="BT1123" t="str">
            <v>นายเกร็ดทอง ภูดอนตอง</v>
          </cell>
          <cell r="BU1123">
            <v>888165010320</v>
          </cell>
          <cell r="BV1123"/>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A1123"/>
          <cell r="CB1123">
            <v>4</v>
          </cell>
          <cell r="CC1123"/>
          <cell r="CD1123"/>
          <cell r="CE1123"/>
          <cell r="CF1123"/>
          <cell r="CG1123"/>
          <cell r="CH1123"/>
          <cell r="CI1123"/>
          <cell r="CJ1123"/>
          <cell r="CK1123"/>
          <cell r="CT1123"/>
          <cell r="CU1123"/>
          <cell r="CV1123"/>
          <cell r="CW1123"/>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X1124"/>
          <cell r="Y1124"/>
          <cell r="Z1124"/>
          <cell r="AA1124">
            <v>8</v>
          </cell>
          <cell r="AB1124">
            <v>5</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X1125"/>
          <cell r="Y1125"/>
          <cell r="Z1125"/>
          <cell r="AA1125">
            <v>26</v>
          </cell>
          <cell r="AB1125">
            <v>7</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X1126"/>
          <cell r="Y1126"/>
          <cell r="Z1126"/>
          <cell r="AA1126">
            <v>12</v>
          </cell>
          <cell r="AB1126">
            <v>10</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6"/>
          <cell r="CA1126"/>
          <cell r="CB1126"/>
          <cell r="CC1126"/>
          <cell r="CD1126"/>
          <cell r="CE1126"/>
          <cell r="CF1126"/>
          <cell r="CG1126"/>
          <cell r="CH1126"/>
          <cell r="CI1126"/>
          <cell r="CJ1126"/>
          <cell r="CK1126"/>
          <cell r="CT1126"/>
          <cell r="CU1126"/>
          <cell r="CV1126"/>
          <cell r="CW1126"/>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X1127"/>
          <cell r="Y1127"/>
          <cell r="Z1127"/>
          <cell r="AA1127">
            <v>26</v>
          </cell>
          <cell r="AB1127">
            <v>7</v>
          </cell>
          <cell r="AC1127">
            <v>2566</v>
          </cell>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cell r="CA1127"/>
          <cell r="CB1127"/>
          <cell r="CC1127"/>
          <cell r="CD1127"/>
          <cell r="CE1127"/>
          <cell r="CF1127"/>
          <cell r="CG1127"/>
          <cell r="CH1127"/>
          <cell r="CI1127"/>
          <cell r="CJ1127"/>
          <cell r="CK1127"/>
          <cell r="CT1127"/>
          <cell r="CU1127"/>
          <cell r="CV1127"/>
          <cell r="CW1127"/>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A1128"/>
          <cell r="CB1128">
            <v>4</v>
          </cell>
          <cell r="CC1128" t="str">
            <v>นุสบา</v>
          </cell>
          <cell r="CD1128"/>
          <cell r="CE1128"/>
          <cell r="CF1128"/>
          <cell r="CG1128"/>
          <cell r="CH1128"/>
          <cell r="CI1128"/>
          <cell r="CJ1128"/>
          <cell r="CK1128"/>
          <cell r="CT1128">
            <v>243884</v>
          </cell>
          <cell r="CU1128"/>
          <cell r="CV1128"/>
          <cell r="CW1128"/>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X1129"/>
          <cell r="Y1129"/>
          <cell r="Z1129"/>
          <cell r="AA1129">
            <v>18</v>
          </cell>
          <cell r="AB1129">
            <v>9</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v>10</v>
          </cell>
          <cell r="BO1129">
            <v>4</v>
          </cell>
          <cell r="BP1129">
            <v>2568</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T1129">
            <v>243857</v>
          </cell>
          <cell r="CU1129"/>
          <cell r="CV1129"/>
          <cell r="CW1129"/>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X1130"/>
          <cell r="Y1130"/>
          <cell r="Z1130"/>
          <cell r="AA1130">
            <v>24</v>
          </cell>
          <cell r="AB1130">
            <v>10</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v>10</v>
          </cell>
          <cell r="BO1130">
            <v>4</v>
          </cell>
          <cell r="BP1130">
            <v>2568</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A1130"/>
          <cell r="CB1130">
            <v>5</v>
          </cell>
          <cell r="CC1130" t="str">
            <v>ธิติพร</v>
          </cell>
          <cell r="CD1130"/>
          <cell r="CE1130"/>
          <cell r="CF1130"/>
          <cell r="CG1130"/>
          <cell r="CH1130"/>
          <cell r="CI1130"/>
          <cell r="CJ1130"/>
          <cell r="CK1130"/>
          <cell r="CT1130">
            <v>243857</v>
          </cell>
          <cell r="CU1130"/>
          <cell r="CV1130"/>
          <cell r="CW1130"/>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X1131"/>
          <cell r="Y1131"/>
          <cell r="Z1131"/>
          <cell r="AA1131">
            <v>29</v>
          </cell>
          <cell r="AB1131">
            <v>8</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A1131"/>
          <cell r="CB1131">
            <v>2</v>
          </cell>
          <cell r="CC1131" t="str">
            <v xml:space="preserve">นุสบา </v>
          </cell>
          <cell r="CD1131"/>
          <cell r="CE1131"/>
          <cell r="CF1131"/>
          <cell r="CG1131"/>
          <cell r="CH1131"/>
          <cell r="CI1131"/>
          <cell r="CJ1131"/>
          <cell r="CK1131"/>
          <cell r="CT1131">
            <v>243884</v>
          </cell>
          <cell r="CU1131"/>
          <cell r="CV1131"/>
          <cell r="CW1131"/>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X1132"/>
          <cell r="Y1132"/>
          <cell r="Z1132"/>
          <cell r="AA1132">
            <v>26</v>
          </cell>
          <cell r="AB1132">
            <v>7</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A1132"/>
          <cell r="CB1132">
            <v>2</v>
          </cell>
          <cell r="CC1132" t="str">
            <v xml:space="preserve">นุสบา </v>
          </cell>
          <cell r="CD1132"/>
          <cell r="CE1132"/>
          <cell r="CF1132"/>
          <cell r="CG1132"/>
          <cell r="CH1132"/>
          <cell r="CI1132"/>
          <cell r="CJ1132"/>
          <cell r="CK1132"/>
          <cell r="CT1132">
            <v>243884</v>
          </cell>
          <cell r="CU1132"/>
          <cell r="CV1132"/>
          <cell r="CW1132"/>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A1133"/>
          <cell r="CB1133">
            <v>2</v>
          </cell>
          <cell r="CC1133" t="str">
            <v xml:space="preserve">นุสบา </v>
          </cell>
          <cell r="CD1133"/>
          <cell r="CE1133"/>
          <cell r="CF1133"/>
          <cell r="CG1133"/>
          <cell r="CH1133"/>
          <cell r="CI1133"/>
          <cell r="CJ1133"/>
          <cell r="CK1133"/>
          <cell r="CT1133">
            <v>243884</v>
          </cell>
          <cell r="CU1133"/>
          <cell r="CV1133"/>
          <cell r="CW1133"/>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X1134"/>
          <cell r="Y1134"/>
          <cell r="Z1134"/>
          <cell r="AA1134">
            <v>18</v>
          </cell>
          <cell r="AB1134">
            <v>9</v>
          </cell>
          <cell r="AC1134">
            <v>2566</v>
          </cell>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A1134"/>
          <cell r="CB1134">
            <v>5</v>
          </cell>
          <cell r="CC1134" t="str">
            <v>นุสบา</v>
          </cell>
          <cell r="CD1134"/>
          <cell r="CE1134"/>
          <cell r="CF1134"/>
          <cell r="CG1134"/>
          <cell r="CH1134"/>
          <cell r="CI1134"/>
          <cell r="CJ1134"/>
          <cell r="CK1134"/>
          <cell r="CT1134">
            <v>243884</v>
          </cell>
          <cell r="CU1134"/>
          <cell r="CV1134"/>
          <cell r="CW1134"/>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cell r="CA1135"/>
          <cell r="CB1135"/>
          <cell r="CC1135"/>
          <cell r="CD1135"/>
          <cell r="CE1135"/>
          <cell r="CF1135"/>
          <cell r="CG1135"/>
          <cell r="CH1135"/>
          <cell r="CI1135"/>
          <cell r="CJ1135"/>
          <cell r="CK1135"/>
          <cell r="CT1135"/>
          <cell r="CU1135"/>
          <cell r="CV1135"/>
          <cell r="CW1135"/>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X1136"/>
          <cell r="Y1136"/>
          <cell r="Z1136"/>
          <cell r="AA1136">
            <v>16</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6"/>
          <cell r="CA1136"/>
          <cell r="CB1136"/>
          <cell r="CC1136"/>
          <cell r="CD1136" t="str">
            <v>นางพจนา บุญสุทธิ์</v>
          </cell>
          <cell r="CE1136"/>
          <cell r="CF1136"/>
          <cell r="CG1136"/>
          <cell r="CH1136"/>
          <cell r="CI1136"/>
          <cell r="CJ1136"/>
          <cell r="CK1136"/>
          <cell r="CT1136"/>
          <cell r="CU1136"/>
          <cell r="CV1136"/>
          <cell r="CW1136"/>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X1137"/>
          <cell r="Y1137"/>
          <cell r="Z1137"/>
          <cell r="AA1137">
            <v>30</v>
          </cell>
          <cell r="AB1137">
            <v>1</v>
          </cell>
          <cell r="AC1137">
            <v>2560</v>
          </cell>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7"/>
          <cell r="CA1137"/>
          <cell r="CB1137"/>
          <cell r="CC1137"/>
          <cell r="CD1137" t="str">
            <v>นางสาวอัญชลินทร์  ธนะปรียวัชร์</v>
          </cell>
          <cell r="CE1137"/>
          <cell r="CF1137"/>
          <cell r="CG1137"/>
          <cell r="CH1137"/>
          <cell r="CI1137"/>
          <cell r="CJ1137"/>
          <cell r="CK1137"/>
          <cell r="CT1137"/>
          <cell r="CU1137"/>
          <cell r="CV1137"/>
          <cell r="CW1137"/>
        </row>
        <row r="1138">
          <cell r="B1138">
            <v>2618</v>
          </cell>
          <cell r="C1138">
            <v>1134</v>
          </cell>
          <cell r="D1138">
            <v>26</v>
          </cell>
          <cell r="E1138">
            <v>6</v>
          </cell>
          <cell r="F1138">
            <v>2567</v>
          </cell>
          <cell r="G1138">
            <v>800085055963</v>
          </cell>
          <cell r="H1138" t="str">
            <v>นาง</v>
          </cell>
          <cell r="I1138" t="str">
            <v>ประนอม</v>
          </cell>
          <cell r="J1138" t="str">
            <v>วงศ์สูง</v>
          </cell>
          <cell r="K1138" t="str">
            <v>3-5401-00777-31-7</v>
          </cell>
          <cell r="L1138" t="str">
            <v>หนองหอย</v>
          </cell>
          <cell r="M1138" t="str">
            <v>เชียงใหม่ 1</v>
          </cell>
          <cell r="N1138">
            <v>8</v>
          </cell>
          <cell r="O1138" t="str">
            <v>สินเชื่อธนาคารประชาชน</v>
          </cell>
          <cell r="P1138" t="str">
            <v>1.บุคคลค้ำประกัน</v>
          </cell>
          <cell r="Q1138">
            <v>138520.07999999999</v>
          </cell>
          <cell r="R1138">
            <v>49642.17</v>
          </cell>
          <cell r="S1138" t="str">
            <v>แขวงเชียงใหม่</v>
          </cell>
          <cell r="T1138" t="str">
            <v>ผบE8960</v>
          </cell>
          <cell r="U1138">
            <v>2566</v>
          </cell>
          <cell r="V1138" t="str">
            <v>ผบE395</v>
          </cell>
          <cell r="W1138">
            <v>2567</v>
          </cell>
          <cell r="X1138">
            <v>22</v>
          </cell>
          <cell r="Y1138">
            <v>1</v>
          </cell>
          <cell r="Z1138">
            <v>2567</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สั่งสืบทรัพย์ 26/3/67//คัดสมรส13/5/67//รายงาน29/5/2567//</v>
          </cell>
          <cell r="BC1138">
            <v>600</v>
          </cell>
          <cell r="BD1138">
            <v>20</v>
          </cell>
          <cell r="BE1138">
            <v>6</v>
          </cell>
          <cell r="BF1138">
            <v>2568</v>
          </cell>
          <cell r="BG1138">
            <v>0</v>
          </cell>
          <cell r="BH1138" t="str">
            <v>-</v>
          </cell>
          <cell r="BI1138" t="str">
            <v>-</v>
          </cell>
          <cell r="BJ1138" t="str">
            <v>-</v>
          </cell>
          <cell r="BK1138">
            <v>0</v>
          </cell>
          <cell r="BL1138">
            <v>740</v>
          </cell>
          <cell r="BM1138">
            <v>0</v>
          </cell>
          <cell r="BN1138" t="str">
            <v/>
          </cell>
          <cell r="BO1138" t="str">
            <v/>
          </cell>
          <cell r="BP1138" t="str">
            <v/>
          </cell>
          <cell r="BQ1138" t="str">
            <v>-</v>
          </cell>
          <cell r="BR1138" t="str">
            <v>-</v>
          </cell>
          <cell r="BS1138" t="str">
            <v>-</v>
          </cell>
          <cell r="BT1138" t="str">
            <v>นางประนอม วงศ์สูง</v>
          </cell>
          <cell r="BU1138">
            <v>0</v>
          </cell>
          <cell r="BV1138" t="str">
            <v>1.นางประนอม วงศ์สูง
2.นางสาวพัศชนันท์ อุ่นอารมย์</v>
          </cell>
          <cell r="BW1138" t="str">
            <v xml:space="preserve">จำเลยที่ 1
จำเลยที่ 2 
</v>
          </cell>
          <cell r="BX1138" t="str">
            <v>3-5401-00777-31-7
1-5499-00140-37-4</v>
          </cell>
          <cell r="BY1138"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8" t="str">
            <v>พบ</v>
          </cell>
          <cell r="CA1138"/>
          <cell r="CB1138">
            <v>2</v>
          </cell>
          <cell r="CC1138"/>
          <cell r="CD1138"/>
          <cell r="CE1138"/>
          <cell r="CF1138"/>
          <cell r="CG1138"/>
          <cell r="CH1138"/>
          <cell r="CI1138"/>
          <cell r="CJ1138"/>
          <cell r="CK1138"/>
          <cell r="CT1138"/>
          <cell r="CU1138"/>
          <cell r="CV1138"/>
          <cell r="CW1138"/>
        </row>
        <row r="1139">
          <cell r="B1139">
            <v>2619</v>
          </cell>
          <cell r="C1139">
            <v>1135</v>
          </cell>
          <cell r="D1139">
            <v>20</v>
          </cell>
          <cell r="E1139">
            <v>1</v>
          </cell>
          <cell r="F1139">
            <v>2566</v>
          </cell>
          <cell r="G1139">
            <v>800094137182</v>
          </cell>
          <cell r="H1139" t="str">
            <v>นางสาว</v>
          </cell>
          <cell r="I1139" t="str">
            <v>อุไรวรรณ</v>
          </cell>
          <cell r="J1139" t="str">
            <v>เปี้ยกันทา</v>
          </cell>
          <cell r="K1139" t="str">
            <v>3-5012-00116-05-4</v>
          </cell>
          <cell r="L1139" t="str">
            <v>หางดง</v>
          </cell>
          <cell r="M1139" t="str">
            <v>เชียงใหม่ 3</v>
          </cell>
          <cell r="N1139">
            <v>8</v>
          </cell>
          <cell r="O1139" t="str">
            <v>สินเชื่อธนาคารประชาชน</v>
          </cell>
          <cell r="P1139" t="str">
            <v>1.บุคคลค้ำประกัน</v>
          </cell>
          <cell r="Q1139" t="str">
            <v>50,000.00</v>
          </cell>
          <cell r="R1139"/>
          <cell r="S1139" t="str">
            <v>แขวงเชียงใหม่</v>
          </cell>
          <cell r="T1139" t="str">
            <v>ผบE7484</v>
          </cell>
          <cell r="U1139">
            <v>2565</v>
          </cell>
          <cell r="V1139" t="str">
            <v>ผบE5214</v>
          </cell>
          <cell r="W1139">
            <v>2565</v>
          </cell>
          <cell r="X1139">
            <v>25</v>
          </cell>
          <cell r="Y1139">
            <v>10</v>
          </cell>
          <cell r="Z1139">
            <v>2565</v>
          </cell>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21/05/67//ลงผล 23/5/67//รายงานผล24/5/67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นางสาวอุไรวรรณ เปี้ยกันทา</v>
          </cell>
          <cell r="BU1139">
            <v>0</v>
          </cell>
          <cell r="BV1139" t="str">
            <v>1.นางสาวอุไรวรรณ เปี้ยกันทา
2.นายจิรวัฒน์ สิงห์หอม
3. นางสาวตุ๊กตา คันธะจันทร์</v>
          </cell>
          <cell r="BW1139" t="str">
            <v xml:space="preserve">จำเลยที่ 1
จำเลยที่ 2
จำเลยที่ 3
</v>
          </cell>
          <cell r="BX1139" t="str">
            <v xml:space="preserve">3-5012-0116-05-4
5-5015-00019-18-2
1-1299-00294-30-8
</v>
          </cell>
          <cell r="BY1139" t="str">
            <v>-ไม่พบว่ามีกรรมสิทธิ์ในที่ดิน อ.หางดง จ.เชียงใหม่</v>
          </cell>
          <cell r="BZ1139" t="str">
            <v>ไม่พบ</v>
          </cell>
          <cell r="CA1139"/>
          <cell r="CB1139">
            <v>3</v>
          </cell>
          <cell r="CC1139"/>
          <cell r="CD1139" t="str">
            <v>นางสาวอุไรวรรณ เปี้ยกันทา</v>
          </cell>
          <cell r="CE1139"/>
          <cell r="CF1139"/>
          <cell r="CG1139"/>
          <cell r="CH1139"/>
          <cell r="CI1139"/>
          <cell r="CJ1139"/>
          <cell r="CK1139"/>
          <cell r="CT1139"/>
          <cell r="CU1139"/>
          <cell r="CV1139"/>
          <cell r="CW1139"/>
        </row>
        <row r="1140">
          <cell r="B1140">
            <v>2620</v>
          </cell>
          <cell r="C1140">
            <v>1136</v>
          </cell>
          <cell r="D1140"/>
          <cell r="E1140"/>
          <cell r="F1140"/>
          <cell r="G1140">
            <v>800086238386</v>
          </cell>
          <cell r="H1140" t="str">
            <v>นาย</v>
          </cell>
          <cell r="I1140" t="str">
            <v>ประสพโชค</v>
          </cell>
          <cell r="J1140" t="str">
            <v>ตุ้ยดง</v>
          </cell>
          <cell r="K1140" t="str">
            <v>1-5099-00842-95-6</v>
          </cell>
          <cell r="L1140" t="str">
            <v>บิ๊กซี หางดง</v>
          </cell>
          <cell r="M1140" t="str">
            <v>เชียงใหม่ 3</v>
          </cell>
          <cell r="N1140">
            <v>8</v>
          </cell>
          <cell r="O1140" t="str">
            <v>สินเชื่อธนาคารประชาชน</v>
          </cell>
          <cell r="P1140"/>
          <cell r="Q1140"/>
          <cell r="R1140"/>
          <cell r="S1140" t="str">
            <v>แขวงเชียงใหม่</v>
          </cell>
          <cell r="T1140" t="str">
            <v>ผบE331</v>
          </cell>
          <cell r="U1140">
            <v>2566</v>
          </cell>
          <cell r="V1140" t="str">
            <v>ผบE3539</v>
          </cell>
          <cell r="W1140">
            <v>2566</v>
          </cell>
          <cell r="X1140"/>
          <cell r="Y1140"/>
          <cell r="Z1140"/>
          <cell r="AA1140">
            <v>23</v>
          </cell>
          <cell r="AB1140">
            <v>5</v>
          </cell>
          <cell r="AC1140">
            <v>2566</v>
          </cell>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สืบทรัพย์ 27/05/67//ลงผล 5/6/67//รายงานผลสืบทรัพย์11/6/2567//</v>
          </cell>
          <cell r="BC1140">
            <v>900</v>
          </cell>
          <cell r="BD1140">
            <v>18</v>
          </cell>
          <cell r="BE1140">
            <v>7</v>
          </cell>
          <cell r="BF1140">
            <v>2568</v>
          </cell>
          <cell r="BG1140">
            <v>0</v>
          </cell>
          <cell r="BH1140" t="str">
            <v>-</v>
          </cell>
          <cell r="BI1140" t="str">
            <v>-</v>
          </cell>
          <cell r="BJ1140" t="str">
            <v>-</v>
          </cell>
          <cell r="BK1140">
            <v>0</v>
          </cell>
          <cell r="BL1140">
            <v>1425</v>
          </cell>
          <cell r="BM1140">
            <v>0</v>
          </cell>
          <cell r="BN1140" t="str">
            <v/>
          </cell>
          <cell r="BO1140" t="str">
            <v/>
          </cell>
          <cell r="BP1140" t="str">
            <v/>
          </cell>
          <cell r="BQ1140" t="str">
            <v>-</v>
          </cell>
          <cell r="BR1140" t="str">
            <v>-</v>
          </cell>
          <cell r="BS1140" t="str">
            <v>-</v>
          </cell>
          <cell r="BT1140" t="str">
            <v>นายประสพโชค ตุ้ยดง</v>
          </cell>
          <cell r="BU1140">
            <v>0</v>
          </cell>
          <cell r="BV1140" t="str">
            <v>1.นายประสพโชค ตุ้ยดง
2.นายธนพัฒน์  พรรณะ
3.นางสาวพิมพกานต์ ลำคำหรือพรรณะ</v>
          </cell>
          <cell r="BW1140" t="str">
            <v>จำเลยที่ 1
จำเลยที่ 2
คู่สมรสจำเลยที่ 2</v>
          </cell>
          <cell r="BX1140" t="str">
            <v>1-5099-00842-95-6
1-5099-01211-44-5
1-5506-00060-61-0</v>
          </cell>
          <cell r="BY1140" t="e">
            <v>#NAME?</v>
          </cell>
          <cell r="BZ1140"/>
          <cell r="CA1140"/>
          <cell r="CB1140"/>
          <cell r="CC1140"/>
          <cell r="CD1140" t="str">
            <v>นายประสพโชค ตุ้ยดง</v>
          </cell>
          <cell r="CE1140"/>
          <cell r="CF1140"/>
          <cell r="CG1140"/>
          <cell r="CH1140"/>
          <cell r="CI1140"/>
          <cell r="CJ1140"/>
          <cell r="CK1140"/>
          <cell r="CT1140"/>
          <cell r="CU1140"/>
          <cell r="CV1140"/>
          <cell r="CW1140"/>
        </row>
        <row r="1141">
          <cell r="B1141">
            <v>2621</v>
          </cell>
          <cell r="C1141">
            <v>1137</v>
          </cell>
          <cell r="D1141"/>
          <cell r="E1141"/>
          <cell r="F1141"/>
          <cell r="G1141">
            <v>800094936146</v>
          </cell>
          <cell r="H1141" t="str">
            <v>นาง</v>
          </cell>
          <cell r="I1141" t="str">
            <v xml:space="preserve">จันทร์ดี </v>
          </cell>
          <cell r="J1141" t="str">
            <v>ทำสวน</v>
          </cell>
          <cell r="K1141" t="str">
            <v>3-5015-00136-11-5</v>
          </cell>
          <cell r="L1141" t="str">
            <v>บิ๊กซี หางดง</v>
          </cell>
          <cell r="M1141" t="str">
            <v>เชียงใหม่ 3</v>
          </cell>
          <cell r="N1141">
            <v>8</v>
          </cell>
          <cell r="O1141"/>
          <cell r="P1141"/>
          <cell r="Q1141"/>
          <cell r="R1141"/>
          <cell r="S1141" t="str">
            <v>แขวงเชียงใหม่</v>
          </cell>
          <cell r="T1141" t="str">
            <v>ผบE323</v>
          </cell>
          <cell r="U1141">
            <v>2566</v>
          </cell>
          <cell r="V1141" t="str">
            <v>ผบE2298</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นางจันทร์ดี  ทำสวน</v>
          </cell>
          <cell r="BU1141">
            <v>0</v>
          </cell>
          <cell r="BV1141" t="str">
            <v>1.นางจันทร์ดี ทำสวน
2.นายนันท์พิพัฒน์ สุจริต</v>
          </cell>
          <cell r="BW1141" t="str">
            <v>จำเลยที่ 1
จำเลยที่ 2</v>
          </cell>
          <cell r="BX1141" t="str">
            <v xml:space="preserve">3-5015-00136-11-5
3-5015-00136-13-1
</v>
          </cell>
          <cell r="BY1141" t="str">
            <v xml:space="preserve">-ไม่พบว่ามีกรรมสิทธิ์ในที่ดิน อ.หางดง จ.เชียงใหม่ 
-ไม่พบว่ามีกรรมสิทธิ์ในที่ดิน อ.หางดง จ.เชียงใหม่ </v>
          </cell>
          <cell r="BZ1141" t="str">
            <v>ไม่พบ</v>
          </cell>
          <cell r="CA1141"/>
          <cell r="CB1141">
            <v>2</v>
          </cell>
          <cell r="CC1141"/>
          <cell r="CD1141" t="str">
            <v>นางจันทร์ดี  ทำสวน</v>
          </cell>
          <cell r="CE1141"/>
          <cell r="CF1141"/>
          <cell r="CG1141"/>
          <cell r="CH1141"/>
          <cell r="CI1141"/>
          <cell r="CJ1141"/>
          <cell r="CK1141"/>
          <cell r="CT1141"/>
          <cell r="CU1141"/>
          <cell r="CV1141"/>
          <cell r="CW1141"/>
        </row>
        <row r="1142">
          <cell r="B1142">
            <v>2622</v>
          </cell>
          <cell r="C1142">
            <v>1138</v>
          </cell>
          <cell r="D1142"/>
          <cell r="E1142"/>
          <cell r="F1142"/>
          <cell r="G1142"/>
          <cell r="H1142" t="str">
            <v>นางสาว</v>
          </cell>
          <cell r="I1142" t="str">
            <v>จุฑามาศ</v>
          </cell>
          <cell r="J1142" t="str">
            <v>ปุดตา</v>
          </cell>
          <cell r="K1142" t="str">
            <v>1-5099-01257-21-6</v>
          </cell>
          <cell r="L1142" t="str">
            <v>บิ๊กซี หางดง</v>
          </cell>
          <cell r="M1142" t="str">
            <v>เชียงใหม่ 3</v>
          </cell>
          <cell r="N1142">
            <v>8</v>
          </cell>
          <cell r="O1142"/>
          <cell r="P1142"/>
          <cell r="Q1142"/>
          <cell r="R1142"/>
          <cell r="S1142" t="str">
            <v>แขวงเชียงใหม่</v>
          </cell>
          <cell r="T1142" t="str">
            <v>ผบE379</v>
          </cell>
          <cell r="U1142">
            <v>2566</v>
          </cell>
          <cell r="V1142" t="str">
            <v>ผบE2332</v>
          </cell>
          <cell r="W1142">
            <v>2566</v>
          </cell>
          <cell r="X1142">
            <v>24</v>
          </cell>
          <cell r="Y1142">
            <v>4</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นางสาวจุฑามาศ ปุดตา</v>
          </cell>
          <cell r="BU1142">
            <v>0</v>
          </cell>
          <cell r="BV1142" t="str">
            <v>1.นางสาวจุฑามาศ ปุดตา</v>
          </cell>
          <cell r="BW1142" t="str">
            <v>จำเลยที่ 1</v>
          </cell>
          <cell r="BX1142" t="str">
            <v>1-5099-01257-21-6</v>
          </cell>
          <cell r="BY1142" t="str">
            <v>-ไม่พบว่ามีกรรมสิทธิ์ในที่ดิน อ.สารภี จ.เชียงใหม่</v>
          </cell>
          <cell r="BZ1142" t="str">
            <v>ไม่พบ</v>
          </cell>
          <cell r="CA1142"/>
          <cell r="CB1142">
            <v>1</v>
          </cell>
          <cell r="CC1142"/>
          <cell r="CD1142" t="str">
            <v>นางสาวจุฑามาศ ปุดตา</v>
          </cell>
          <cell r="CE1142"/>
          <cell r="CF1142"/>
          <cell r="CG1142"/>
          <cell r="CH1142"/>
          <cell r="CI1142"/>
          <cell r="CJ1142"/>
          <cell r="CK1142"/>
          <cell r="CT1142"/>
          <cell r="CU1142"/>
          <cell r="CV1142"/>
          <cell r="CW1142"/>
        </row>
        <row r="1143">
          <cell r="B1143">
            <v>2623</v>
          </cell>
          <cell r="C1143">
            <v>1139</v>
          </cell>
          <cell r="D1143"/>
          <cell r="E1143"/>
          <cell r="F1143"/>
          <cell r="G1143">
            <v>800097784568</v>
          </cell>
          <cell r="H1143" t="str">
            <v>นางสาว</v>
          </cell>
          <cell r="I1143" t="str">
            <v>ลิขิตตา</v>
          </cell>
          <cell r="J1143" t="str">
            <v>มุ่งหมาย</v>
          </cell>
          <cell r="K1143" t="str">
            <v>3-5006-00445-41-1</v>
          </cell>
          <cell r="L1143" t="str">
            <v>บิ๊กซี หางดง</v>
          </cell>
          <cell r="M1143" t="str">
            <v>เชียงใหม่ 3</v>
          </cell>
          <cell r="N1143">
            <v>8</v>
          </cell>
          <cell r="O1143"/>
          <cell r="P1143"/>
          <cell r="Q1143"/>
          <cell r="R1143"/>
          <cell r="S1143" t="str">
            <v>แขวงเชียงใหม่</v>
          </cell>
          <cell r="T1143" t="str">
            <v>ผบE1895</v>
          </cell>
          <cell r="U1143">
            <v>2566</v>
          </cell>
          <cell r="V1143" t="str">
            <v>ผบE3378</v>
          </cell>
          <cell r="W1143">
            <v>2566</v>
          </cell>
          <cell r="X1143">
            <v>19</v>
          </cell>
          <cell r="Y1143">
            <v>5</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t="str">
            <v>สืบครั้งที่ 1 31/5/2567//ลงผลสืบทรัพย์5/6/2567//รายงานผลสืบทรัพย์11/6/2567//</v>
          </cell>
          <cell r="BC1143">
            <v>900</v>
          </cell>
          <cell r="BD1143">
            <v>17</v>
          </cell>
          <cell r="BE1143">
            <v>1</v>
          </cell>
          <cell r="BF1143">
            <v>2568</v>
          </cell>
          <cell r="BG1143">
            <v>0</v>
          </cell>
          <cell r="BH1143" t="str">
            <v>-</v>
          </cell>
          <cell r="BI1143" t="str">
            <v>-</v>
          </cell>
          <cell r="BJ1143" t="str">
            <v>-</v>
          </cell>
          <cell r="BK1143">
            <v>0</v>
          </cell>
          <cell r="BL1143">
            <v>1145</v>
          </cell>
          <cell r="BM1143">
            <v>0</v>
          </cell>
          <cell r="BN1143">
            <v>10</v>
          </cell>
          <cell r="BO1143">
            <v>4</v>
          </cell>
          <cell r="BP1143">
            <v>2568</v>
          </cell>
          <cell r="BQ1143" t="str">
            <v>-</v>
          </cell>
          <cell r="BR1143" t="str">
            <v>-</v>
          </cell>
          <cell r="BS1143" t="str">
            <v>-</v>
          </cell>
          <cell r="BT1143" t="str">
            <v>นางสาวลิขิตตา มุ่งหมาย</v>
          </cell>
          <cell r="BU1143">
            <v>0</v>
          </cell>
          <cell r="BV1143" t="str">
            <v>1.นางสาวลิขิตตา  มุ่งหมาย
2.นายสมศักดิ์  ปาละหมู่
3.นายประจักษ์  พงศ์แหงม</v>
          </cell>
          <cell r="BW1143" t="str">
            <v>จำเลยที่ 1
คู่สมรสจำเลยที่ 1
จำเลยที่ 2</v>
          </cell>
          <cell r="BX1143" t="str">
            <v>3-5006-00445-41-1
3-5016-00052-41-0
3-5016-00727-55-6</v>
          </cell>
          <cell r="BY1143"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3"/>
          <cell r="CA1143"/>
          <cell r="CB1143"/>
          <cell r="CC1143"/>
          <cell r="CD1143" t="str">
            <v>นางสาวลิขิตตา มุ่งหมาย</v>
          </cell>
          <cell r="CE1143"/>
          <cell r="CF1143"/>
          <cell r="CG1143"/>
          <cell r="CH1143"/>
          <cell r="CI1143"/>
          <cell r="CJ1143"/>
          <cell r="CK1143"/>
          <cell r="CT1143"/>
          <cell r="CU1143"/>
          <cell r="CV1143"/>
          <cell r="CW1143"/>
        </row>
        <row r="1144">
          <cell r="B1144">
            <v>2624</v>
          </cell>
          <cell r="C1144">
            <v>1140</v>
          </cell>
          <cell r="D1144"/>
          <cell r="E1144"/>
          <cell r="F1144"/>
          <cell r="G1144">
            <v>800122807012</v>
          </cell>
          <cell r="H1144" t="str">
            <v>นาย</v>
          </cell>
          <cell r="I1144" t="str">
            <v>อนุพงค์</v>
          </cell>
          <cell r="J1144" t="str">
            <v>ต่อมคำ</v>
          </cell>
          <cell r="K1144" t="str">
            <v>1-5099-01445-08-0</v>
          </cell>
          <cell r="L1144" t="str">
            <v>บิ๊กซี หางดง</v>
          </cell>
          <cell r="M1144" t="str">
            <v>เชียงใหม่ 3</v>
          </cell>
          <cell r="N1144">
            <v>8</v>
          </cell>
          <cell r="O1144"/>
          <cell r="P1144"/>
          <cell r="Q1144"/>
          <cell r="R1144"/>
          <cell r="S1144" t="str">
            <v>แขวงเชียงใหม่</v>
          </cell>
          <cell r="T1144" t="str">
            <v>ผบE326</v>
          </cell>
          <cell r="U1144">
            <v>2566</v>
          </cell>
          <cell r="V1144" t="str">
            <v>ผบE2299</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v>300</v>
          </cell>
          <cell r="BD1144">
            <v>26</v>
          </cell>
          <cell r="BE1144">
            <v>3</v>
          </cell>
          <cell r="BF1144">
            <v>2568</v>
          </cell>
          <cell r="BG1144">
            <v>0</v>
          </cell>
          <cell r="BH1144" t="str">
            <v>-</v>
          </cell>
          <cell r="BI1144" t="str">
            <v>-</v>
          </cell>
          <cell r="BJ1144" t="str">
            <v>-</v>
          </cell>
          <cell r="BK1144">
            <v>0</v>
          </cell>
          <cell r="BL1144">
            <v>260</v>
          </cell>
          <cell r="BM1144">
            <v>0</v>
          </cell>
          <cell r="BN1144" t="str">
            <v/>
          </cell>
          <cell r="BO1144" t="str">
            <v/>
          </cell>
          <cell r="BP1144" t="str">
            <v/>
          </cell>
          <cell r="BQ1144" t="str">
            <v>-</v>
          </cell>
          <cell r="BR1144" t="str">
            <v>-</v>
          </cell>
          <cell r="BS1144" t="str">
            <v>-</v>
          </cell>
          <cell r="BT1144" t="str">
            <v>นายอนุพงค์ ต่อมคำ</v>
          </cell>
          <cell r="BU1144">
            <v>0</v>
          </cell>
          <cell r="BV1144" t="str">
            <v>1.นายอนุพงศ์ ต่อมคำ</v>
          </cell>
          <cell r="BW1144" t="str">
            <v>จำเลยที่ 1</v>
          </cell>
          <cell r="BX1144" t="str">
            <v>1-5099-01445-08-0</v>
          </cell>
          <cell r="BY1144" t="str">
            <v>-ไม่พบว่ามีกรรมสิทธิ์ในที่ดิน อ.หางดง จ.เชียงใหม่</v>
          </cell>
          <cell r="BZ1144" t="str">
            <v>ไม่พบ</v>
          </cell>
          <cell r="CA1144"/>
          <cell r="CB1144">
            <v>1</v>
          </cell>
          <cell r="CC1144"/>
          <cell r="CD1144" t="str">
            <v>นายอนุพงค์ ต่อมคำ</v>
          </cell>
          <cell r="CE1144"/>
          <cell r="CF1144"/>
          <cell r="CG1144"/>
          <cell r="CH1144"/>
          <cell r="CI1144"/>
          <cell r="CJ1144"/>
          <cell r="CK1144"/>
          <cell r="CT1144"/>
          <cell r="CU1144"/>
          <cell r="CV1144"/>
          <cell r="CW1144"/>
        </row>
        <row r="1145">
          <cell r="B1145">
            <v>2625</v>
          </cell>
          <cell r="C1145">
            <v>1141</v>
          </cell>
          <cell r="D1145"/>
          <cell r="E1145"/>
          <cell r="F1145"/>
          <cell r="G1145">
            <v>800122181962</v>
          </cell>
          <cell r="H1145" t="str">
            <v>นาย</v>
          </cell>
          <cell r="I1145" t="str">
            <v>ปราณนต์</v>
          </cell>
          <cell r="J1145" t="str">
            <v>หน่ออินตา</v>
          </cell>
          <cell r="K1145" t="str">
            <v>1-5053-00022-76-8</v>
          </cell>
          <cell r="L1145" t="str">
            <v>บิ๊กซี หางดง</v>
          </cell>
          <cell r="M1145" t="str">
            <v>เชียงใหม่ 3</v>
          </cell>
          <cell r="N1145">
            <v>8</v>
          </cell>
          <cell r="O1145"/>
          <cell r="P1145"/>
          <cell r="Q1145"/>
          <cell r="R1145"/>
          <cell r="S1145" t="str">
            <v>แขวงเชียงใหม่</v>
          </cell>
          <cell r="T1145" t="str">
            <v>ผบE328</v>
          </cell>
          <cell r="U1145">
            <v>2566</v>
          </cell>
          <cell r="V1145" t="str">
            <v>ผบE2331</v>
          </cell>
          <cell r="W1145">
            <v>2566</v>
          </cell>
          <cell r="X1145">
            <v>24</v>
          </cell>
          <cell r="Y1145">
            <v>4</v>
          </cell>
          <cell r="Z1145">
            <v>2566</v>
          </cell>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ลงผล31/5/67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นายปราณนต์ หน่ออินตา</v>
          </cell>
          <cell r="BU1145">
            <v>0</v>
          </cell>
          <cell r="BV1145" t="str">
            <v>1.นายปราณนต์ หน่ออินตา
2.นางสาวอภิสรา ตันตะปาล</v>
          </cell>
          <cell r="BW1145" t="str">
            <v>จำเลยที่ 1
จำเลยที่ 2</v>
          </cell>
          <cell r="BX1145" t="str">
            <v>1-5053-00022-76-8
1-1007-01947-53-2</v>
          </cell>
          <cell r="BY1145"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5" t="str">
            <v>ไม่พบ</v>
          </cell>
          <cell r="CA1145"/>
          <cell r="CB1145">
            <v>2</v>
          </cell>
          <cell r="CC1145"/>
          <cell r="CD1145" t="str">
            <v>นายปราณนต์ หน่ออินตา</v>
          </cell>
          <cell r="CE1145"/>
          <cell r="CF1145"/>
          <cell r="CG1145"/>
          <cell r="CH1145"/>
          <cell r="CI1145"/>
          <cell r="CJ1145"/>
          <cell r="CK1145"/>
          <cell r="CT1145"/>
          <cell r="CU1145"/>
          <cell r="CV1145"/>
          <cell r="CW1145"/>
        </row>
        <row r="1146">
          <cell r="B1146">
            <v>2626</v>
          </cell>
          <cell r="C1146">
            <v>1142</v>
          </cell>
          <cell r="D1146"/>
          <cell r="E1146"/>
          <cell r="F1146"/>
          <cell r="G1146">
            <v>800123043641</v>
          </cell>
          <cell r="H1146" t="str">
            <v>นางสาว</v>
          </cell>
          <cell r="I1146" t="str">
            <v>นงเยาว์</v>
          </cell>
          <cell r="J1146" t="str">
            <v>โพธานารักษ์</v>
          </cell>
          <cell r="K1146" t="str">
            <v>3-5001-00189-25-3</v>
          </cell>
          <cell r="L1146" t="str">
            <v>บิ๊กซี หางดง</v>
          </cell>
          <cell r="M1146" t="str">
            <v>เชียงใหม่ 3</v>
          </cell>
          <cell r="N1146">
            <v>8</v>
          </cell>
          <cell r="O1146"/>
          <cell r="P1146"/>
          <cell r="Q1146"/>
          <cell r="R1146"/>
          <cell r="S1146" t="str">
            <v>แขวงเชียงใหม่</v>
          </cell>
          <cell r="T1146" t="str">
            <v>ผบE383</v>
          </cell>
          <cell r="U1146">
            <v>2566</v>
          </cell>
          <cell r="V1146" t="str">
            <v>ผบE2280</v>
          </cell>
          <cell r="W1146">
            <v>2566</v>
          </cell>
          <cell r="X1146"/>
          <cell r="Y1146"/>
          <cell r="Z1146"/>
          <cell r="AA1146">
            <v>24</v>
          </cell>
          <cell r="AB1146">
            <v>4</v>
          </cell>
          <cell r="AC1146">
            <v>2566</v>
          </cell>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สืบทรัพย์วันที่ 24/5/2567// ลงผลสืบวันที่ 5/6/2567//รายงานผลสืบทรัพย์11/6/2567//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นางสาวนงเยาว์ โพธานารักษ์</v>
          </cell>
          <cell r="BU1146">
            <v>0</v>
          </cell>
          <cell r="BV1146" t="str">
            <v>1.นางสาวนงเยาว์  โพธานารักษ์</v>
          </cell>
          <cell r="BW1146" t="str">
            <v>จำเลย</v>
          </cell>
          <cell r="BX1146" t="str">
            <v>3-5001-00189-25-3</v>
          </cell>
          <cell r="BY1146"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6"/>
          <cell r="CA1146"/>
          <cell r="CB1146"/>
          <cell r="CC1146"/>
          <cell r="CD1146" t="str">
            <v>นางสาวนงเยาว์ โพธานารักษ์</v>
          </cell>
          <cell r="CE1146"/>
          <cell r="CF1146"/>
          <cell r="CG1146"/>
          <cell r="CH1146"/>
          <cell r="CI1146"/>
          <cell r="CJ1146"/>
          <cell r="CK1146"/>
          <cell r="CT1146"/>
          <cell r="CU1146"/>
          <cell r="CV1146"/>
          <cell r="CW1146"/>
        </row>
        <row r="1147">
          <cell r="B1147">
            <v>2627</v>
          </cell>
          <cell r="C1147">
            <v>1143</v>
          </cell>
          <cell r="D1147"/>
          <cell r="E1147"/>
          <cell r="F1147"/>
          <cell r="G1147">
            <v>800081828736</v>
          </cell>
          <cell r="H1147" t="str">
            <v>นาย</v>
          </cell>
          <cell r="I1147" t="str">
            <v>สุรวัช</v>
          </cell>
          <cell r="J1147" t="str">
            <v>ฟ้ากุศล</v>
          </cell>
          <cell r="K1147" t="str">
            <v>3-5001-00189-25-4</v>
          </cell>
          <cell r="L1147" t="str">
            <v>มีโชคพลาซ่า</v>
          </cell>
          <cell r="M1147" t="str">
            <v>เชียงใหม่ 2</v>
          </cell>
          <cell r="N1147">
            <v>8</v>
          </cell>
          <cell r="O1147"/>
          <cell r="P1147"/>
          <cell r="Q1147"/>
          <cell r="R1147"/>
          <cell r="S1147" t="str">
            <v>จังหวัดฮอด</v>
          </cell>
          <cell r="T1147" t="str">
            <v>ผบE203</v>
          </cell>
          <cell r="U1147">
            <v>2566</v>
          </cell>
          <cell r="V1147" t="str">
            <v>ผบE566</v>
          </cell>
          <cell r="W1147">
            <v>2566</v>
          </cell>
          <cell r="X1147">
            <v>1</v>
          </cell>
          <cell r="Y1147">
            <v>6</v>
          </cell>
          <cell r="Z1147">
            <v>2566</v>
          </cell>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v>1200</v>
          </cell>
          <cell r="BD1147">
            <v>25</v>
          </cell>
          <cell r="BE1147">
            <v>6</v>
          </cell>
          <cell r="BF1147">
            <v>2568</v>
          </cell>
          <cell r="BG1147">
            <v>0</v>
          </cell>
          <cell r="BH1147" t="str">
            <v>-</v>
          </cell>
          <cell r="BI1147" t="str">
            <v>-</v>
          </cell>
          <cell r="BJ1147" t="str">
            <v>-</v>
          </cell>
          <cell r="BK1147">
            <v>0</v>
          </cell>
          <cell r="BL1147">
            <v>1170</v>
          </cell>
          <cell r="BM1147">
            <v>0</v>
          </cell>
          <cell r="BN1147" t="str">
            <v/>
          </cell>
          <cell r="BO1147" t="str">
            <v/>
          </cell>
          <cell r="BP1147" t="str">
            <v/>
          </cell>
          <cell r="BQ1147" t="str">
            <v>-</v>
          </cell>
          <cell r="BR1147" t="str">
            <v>-</v>
          </cell>
          <cell r="BS1147" t="str">
            <v>-</v>
          </cell>
          <cell r="BT1147" t="str">
            <v>นายสุรวัช ฟ้ากุศล</v>
          </cell>
          <cell r="BU1147">
            <v>0</v>
          </cell>
          <cell r="BV1147" t="str">
            <v xml:space="preserve">1.นายสุรวัช  ฟ้ากุศล
2.นายณัชพัฒน์ศักย์  โกไศยกานนท์
3.นายทิวากร  ปัญจริง
4.นางสาวศิริพร  พรหมมะ
</v>
          </cell>
          <cell r="BW1147" t="str">
            <v>จำเลยที่ 1
จำเลยที่ 2
จำเลยที่ 3
คู่สมรสจำเลยที่ 3</v>
          </cell>
          <cell r="BX1147" t="str">
            <v xml:space="preserve">5-5018-01086-58-0
5-5099-00075-91-5
1-5099-00085-56-0
1-5099-00070-36-8
</v>
          </cell>
          <cell r="BY1147"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7"/>
          <cell r="CA1147"/>
          <cell r="CB1147">
            <v>4</v>
          </cell>
          <cell r="CC1147"/>
          <cell r="CD1147" t="str">
            <v>นายสุรวัช ฟ้ากุศล</v>
          </cell>
          <cell r="CE1147"/>
          <cell r="CF1147"/>
          <cell r="CG1147"/>
          <cell r="CH1147"/>
          <cell r="CI1147"/>
          <cell r="CJ1147"/>
          <cell r="CK1147"/>
          <cell r="CT1147"/>
          <cell r="CU1147"/>
          <cell r="CV1147"/>
          <cell r="CW1147"/>
        </row>
        <row r="1148">
          <cell r="B1148">
            <v>2628</v>
          </cell>
          <cell r="C1148">
            <v>1144</v>
          </cell>
          <cell r="D1148"/>
          <cell r="E1148"/>
          <cell r="F1148"/>
          <cell r="G1148">
            <v>800130282687</v>
          </cell>
          <cell r="H1148" t="str">
            <v>นางสาว</v>
          </cell>
          <cell r="I1148" t="str">
            <v>จุฑามาศ</v>
          </cell>
          <cell r="J1148" t="str">
            <v>แก้วภา</v>
          </cell>
          <cell r="K1148" t="str">
            <v>1-5009-00200-74-3</v>
          </cell>
          <cell r="L1148" t="str">
            <v>ฝาง</v>
          </cell>
          <cell r="M1148" t="str">
            <v>เชียงใหม่ 2</v>
          </cell>
          <cell r="N1148">
            <v>8</v>
          </cell>
          <cell r="O1148"/>
          <cell r="P1148"/>
          <cell r="Q1148"/>
          <cell r="R1148"/>
          <cell r="S1148" t="str">
            <v>จังหวัดฝาง</v>
          </cell>
          <cell r="T1148" t="str">
            <v>ผบE1241</v>
          </cell>
          <cell r="U1148">
            <v>2566</v>
          </cell>
          <cell r="V1148" t="str">
            <v>ผบE1473</v>
          </cell>
          <cell r="W1148">
            <v>2566</v>
          </cell>
          <cell r="X1148"/>
          <cell r="Y1148"/>
          <cell r="Z1148"/>
          <cell r="AA1148">
            <v>28</v>
          </cell>
          <cell r="AB1148">
            <v>11</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 25/6/2567</v>
          </cell>
          <cell r="BC1148">
            <v>900</v>
          </cell>
          <cell r="BD1148">
            <v>19</v>
          </cell>
          <cell r="BE1148">
            <v>3</v>
          </cell>
          <cell r="BF1148">
            <v>2568</v>
          </cell>
          <cell r="BG1148">
            <v>0</v>
          </cell>
          <cell r="BH1148" t="str">
            <v>-</v>
          </cell>
          <cell r="BI1148" t="str">
            <v>-</v>
          </cell>
          <cell r="BJ1148" t="str">
            <v>-</v>
          </cell>
          <cell r="BK1148">
            <v>0</v>
          </cell>
          <cell r="BL1148">
            <v>1135</v>
          </cell>
          <cell r="BM1148">
            <v>0</v>
          </cell>
          <cell r="BN1148">
            <v>3</v>
          </cell>
          <cell r="BO1148">
            <v>7</v>
          </cell>
          <cell r="BP1148">
            <v>2568</v>
          </cell>
          <cell r="BQ1148" t="str">
            <v>-</v>
          </cell>
          <cell r="BR1148" t="str">
            <v>-</v>
          </cell>
          <cell r="BS1148" t="str">
            <v>-</v>
          </cell>
          <cell r="BT1148" t="str">
            <v>นางสาวจุฑามาศ แก้วภา</v>
          </cell>
          <cell r="BU1148">
            <v>0</v>
          </cell>
          <cell r="BV1148" t="str">
            <v xml:space="preserve">1.นางสาวจุฑามาศ  แก้วภา
2.นางอมรรัตน์  สิริรักษ์
3.นายอรรถพล  สิริรรักษ์
</v>
          </cell>
          <cell r="BW1148" t="str">
            <v xml:space="preserve">จำเลยที่ 1
จำเลยที่ 2
คู่สมรสจำเลยที่ 2
</v>
          </cell>
          <cell r="BX1148" t="str">
            <v>1-5009-00200-74-3
1-5099-01700-42-0
1-5101-00212-48-8</v>
          </cell>
          <cell r="BY1148"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8"/>
          <cell r="CA1148"/>
          <cell r="CB1148">
            <v>3</v>
          </cell>
          <cell r="CC1148"/>
          <cell r="CD1148" t="str">
            <v>นางสาวจุฑามาศ แก้วภา</v>
          </cell>
          <cell r="CE1148"/>
          <cell r="CF1148"/>
          <cell r="CG1148"/>
          <cell r="CH1148"/>
          <cell r="CI1148"/>
          <cell r="CJ1148"/>
          <cell r="CK1148"/>
          <cell r="CT1148"/>
          <cell r="CU1148"/>
          <cell r="CV1148"/>
          <cell r="CW1148"/>
        </row>
        <row r="1149">
          <cell r="B1149">
            <v>2629</v>
          </cell>
          <cell r="C1149">
            <v>1145</v>
          </cell>
          <cell r="D1149"/>
          <cell r="E1149"/>
          <cell r="F1149"/>
          <cell r="G1149">
            <v>800070648285</v>
          </cell>
          <cell r="H1149" t="str">
            <v>นาย</v>
          </cell>
          <cell r="I1149" t="str">
            <v>สิงหลกะ</v>
          </cell>
          <cell r="J1149" t="str">
            <v>สืบท้าว</v>
          </cell>
          <cell r="K1149" t="str">
            <v>1 3503 00049 10 8</v>
          </cell>
          <cell r="L1149" t="str">
            <v>ไชยปราการ</v>
          </cell>
          <cell r="M1149" t="str">
            <v>เชียงใหม่ 2</v>
          </cell>
          <cell r="N1149">
            <v>8</v>
          </cell>
          <cell r="O1149"/>
          <cell r="P1149"/>
          <cell r="Q1149"/>
          <cell r="R1149"/>
          <cell r="S1149" t="str">
            <v>แขวงเชียงใหม่</v>
          </cell>
          <cell r="T1149" t="str">
            <v>ผบE55</v>
          </cell>
          <cell r="U1149">
            <v>2566</v>
          </cell>
          <cell r="V1149" t="str">
            <v>ผบE1812</v>
          </cell>
          <cell r="W1149">
            <v>2566</v>
          </cell>
          <cell r="X1149"/>
          <cell r="Y1149"/>
          <cell r="Z1149"/>
          <cell r="AA1149">
            <v>13</v>
          </cell>
          <cell r="AB1149">
            <v>3</v>
          </cell>
          <cell r="AC1149">
            <v>2566</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รายงานผลสืบ 5/7/2567</v>
          </cell>
          <cell r="BC1149" t="str">
            <v/>
          </cell>
          <cell r="BD1149" t="str">
            <v/>
          </cell>
          <cell r="BE1149" t="str">
            <v/>
          </cell>
          <cell r="BF1149" t="str">
            <v/>
          </cell>
          <cell r="BG1149" t="str">
            <v/>
          </cell>
          <cell r="BH1149" t="str">
            <v/>
          </cell>
          <cell r="BI1149" t="str">
            <v/>
          </cell>
          <cell r="BJ1149" t="str">
            <v/>
          </cell>
          <cell r="BK1149" t="str">
            <v/>
          </cell>
          <cell r="BL1149" t="str">
            <v/>
          </cell>
          <cell r="BM1149" t="str">
            <v/>
          </cell>
          <cell r="BN1149" t="str">
            <v/>
          </cell>
          <cell r="BO1149" t="str">
            <v/>
          </cell>
          <cell r="BP1149" t="str">
            <v/>
          </cell>
          <cell r="BQ1149" t="str">
            <v/>
          </cell>
          <cell r="BR1149" t="str">
            <v/>
          </cell>
          <cell r="BS1149" t="str">
            <v/>
          </cell>
          <cell r="BT1149" t="str">
            <v>นายสิงหลกะ สืบท้าว</v>
          </cell>
          <cell r="BU1149">
            <v>0</v>
          </cell>
          <cell r="BV1149"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9" t="str">
            <v>จำเลยที่ 1
คู่สมรสจำเลยที่ 1
จำเลยที่ 2
คู่สมรสจำเลยที่ 2
จำเลยที่ 3</v>
          </cell>
          <cell r="BX1149" t="str">
            <v>1-3503-00049-10-8
1-5003-00056-35-8
3-4106-00140-17-3
3-5101-00426-14-0
1-5009-00027-91-0</v>
          </cell>
          <cell r="BY1149"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9"/>
          <cell r="CA1149"/>
          <cell r="CB1149">
            <v>5</v>
          </cell>
          <cell r="CC1149"/>
          <cell r="CD1149" t="str">
            <v>นายสิงหลกะ สืบท้าว</v>
          </cell>
          <cell r="CE1149"/>
          <cell r="CF1149"/>
          <cell r="CG1149"/>
          <cell r="CH1149"/>
          <cell r="CI1149"/>
          <cell r="CJ1149"/>
          <cell r="CK1149"/>
          <cell r="CT1149"/>
          <cell r="CU1149"/>
          <cell r="CV1149"/>
          <cell r="CW1149"/>
        </row>
        <row r="1150">
          <cell r="B1150">
            <v>2630</v>
          </cell>
          <cell r="C1150">
            <v>1146</v>
          </cell>
          <cell r="D1150"/>
          <cell r="E1150"/>
          <cell r="F1150"/>
          <cell r="G1150">
            <v>800030283462</v>
          </cell>
          <cell r="H1150" t="str">
            <v>นาง</v>
          </cell>
          <cell r="I1150" t="str">
            <v>พิกุล</v>
          </cell>
          <cell r="J1150" t="str">
            <v>ปวงคำ</v>
          </cell>
          <cell r="K1150" t="str">
            <v>3-5009-00523-71-9</v>
          </cell>
          <cell r="L1150" t="str">
            <v>ฝาง</v>
          </cell>
          <cell r="M1150" t="str">
            <v>เชียงใหม่ 2</v>
          </cell>
          <cell r="N1150">
            <v>8</v>
          </cell>
          <cell r="O1150"/>
          <cell r="P1150"/>
          <cell r="Q1150"/>
          <cell r="R1150"/>
          <cell r="S1150" t="str">
            <v>จังหวัดฮอด</v>
          </cell>
          <cell r="T1150" t="str">
            <v>ผบ.603</v>
          </cell>
          <cell r="U1150">
            <v>2557</v>
          </cell>
          <cell r="V1150" t="str">
            <v>ผบE721</v>
          </cell>
          <cell r="W1150">
            <v>2567</v>
          </cell>
          <cell r="X1150"/>
          <cell r="Y1150"/>
          <cell r="Z1150"/>
          <cell r="AA1150">
            <v>7</v>
          </cell>
          <cell r="AB1150">
            <v>10</v>
          </cell>
          <cell r="AC1150">
            <v>2557</v>
          </cell>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v>600</v>
          </cell>
          <cell r="BD1150">
            <v>19</v>
          </cell>
          <cell r="BE1150">
            <v>3</v>
          </cell>
          <cell r="BF1150">
            <v>2568</v>
          </cell>
          <cell r="BG1150">
            <v>0</v>
          </cell>
          <cell r="BH1150" t="str">
            <v>-</v>
          </cell>
          <cell r="BI1150" t="str">
            <v>-</v>
          </cell>
          <cell r="BJ1150" t="str">
            <v>-</v>
          </cell>
          <cell r="BK1150">
            <v>0</v>
          </cell>
          <cell r="BL1150">
            <v>460</v>
          </cell>
          <cell r="BM1150">
            <v>0</v>
          </cell>
          <cell r="BN1150">
            <v>3</v>
          </cell>
          <cell r="BO1150">
            <v>7</v>
          </cell>
          <cell r="BP1150">
            <v>2568</v>
          </cell>
          <cell r="BQ1150" t="str">
            <v>-</v>
          </cell>
          <cell r="BR1150" t="str">
            <v>-</v>
          </cell>
          <cell r="BS1150" t="str">
            <v>-</v>
          </cell>
          <cell r="BT1150" t="str">
            <v>นางพิกุล ปวงคำ</v>
          </cell>
          <cell r="BU1150">
            <v>0</v>
          </cell>
          <cell r="BV1150" t="str">
            <v>1.นางพิกุล  ปวงคำ 
2.ร.ต.เกรียงศักดิ์  ดอกเคน</v>
          </cell>
          <cell r="BW1150" t="str">
            <v>จำเลยที่ 1
จำเลยที่ 2</v>
          </cell>
          <cell r="BX1150" t="str">
            <v>3-5009-00523-71-9
3-3021-00290-20-9</v>
          </cell>
          <cell r="BY1150" t="str">
            <v xml:space="preserve">-ไม่พบว่ามีกรรมสิทธิ์ในที่ดิน อ.ฝาง จ.เชียงใหม่
-ไม่พบว่ามีกรรมสิทธิ์ในที่ดิน อ.ฝาง จ.เชียงใหม่
</v>
          </cell>
          <cell r="BZ1150"/>
          <cell r="CA1150"/>
          <cell r="CB1150">
            <v>2</v>
          </cell>
          <cell r="CC1150"/>
          <cell r="CD1150" t="str">
            <v>นางพิกุล ปวงคำ</v>
          </cell>
          <cell r="CE1150"/>
          <cell r="CF1150"/>
          <cell r="CG1150"/>
          <cell r="CH1150"/>
          <cell r="CI1150"/>
          <cell r="CJ1150"/>
          <cell r="CK1150"/>
          <cell r="CT1150"/>
          <cell r="CU1150"/>
          <cell r="CV1150"/>
          <cell r="CW1150"/>
        </row>
        <row r="1151">
          <cell r="B1151">
            <v>2631</v>
          </cell>
          <cell r="C1151">
            <v>1147</v>
          </cell>
          <cell r="D1151"/>
          <cell r="E1151"/>
          <cell r="F1151"/>
          <cell r="G1151">
            <v>800120934800</v>
          </cell>
          <cell r="H1151" t="str">
            <v>นางสาว</v>
          </cell>
          <cell r="I1151" t="str">
            <v>สาระภี</v>
          </cell>
          <cell r="J1151" t="str">
            <v>สีสมหรือยะตุ้ย</v>
          </cell>
          <cell r="K1151" t="str">
            <v>3-5009-00523-71-10</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ผบE5356</v>
          </cell>
          <cell r="U1151">
            <v>2565</v>
          </cell>
          <cell r="V1151" t="str">
            <v>ผบE8585</v>
          </cell>
          <cell r="W1151">
            <v>2565</v>
          </cell>
          <cell r="X1151">
            <v>29</v>
          </cell>
          <cell r="Y1151">
            <v>11</v>
          </cell>
          <cell r="Z1151">
            <v>2565</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v>600</v>
          </cell>
          <cell r="BD1151">
            <v>30</v>
          </cell>
          <cell r="BE1151">
            <v>4</v>
          </cell>
          <cell r="BF1151">
            <v>2568</v>
          </cell>
          <cell r="BG1151">
            <v>0</v>
          </cell>
          <cell r="BH1151" t="str">
            <v>-</v>
          </cell>
          <cell r="BI1151" t="str">
            <v>-</v>
          </cell>
          <cell r="BJ1151" t="str">
            <v>-</v>
          </cell>
          <cell r="BK1151">
            <v>0</v>
          </cell>
          <cell r="BL1151">
            <v>575</v>
          </cell>
          <cell r="BM1151">
            <v>0</v>
          </cell>
          <cell r="BN1151" t="str">
            <v/>
          </cell>
          <cell r="BO1151" t="str">
            <v/>
          </cell>
          <cell r="BP1151" t="str">
            <v/>
          </cell>
          <cell r="BQ1151" t="str">
            <v>-</v>
          </cell>
          <cell r="BR1151" t="str">
            <v>-</v>
          </cell>
          <cell r="BS1151" t="str">
            <v>-</v>
          </cell>
          <cell r="BT1151" t="str">
            <v>นางสาวสาระภี สีสมหรือยะตุ้ย</v>
          </cell>
          <cell r="BU1151">
            <v>0</v>
          </cell>
          <cell r="BV1151" t="str">
            <v xml:space="preserve">1.นางสาวสาระภี  สีสมหรือยะตุ้ย 
2.นายชิษณุพงศ์  ยะตุ้ย </v>
          </cell>
          <cell r="BW1151" t="str">
            <v xml:space="preserve">จำเลย 
คู่สมรสจำเลย </v>
          </cell>
          <cell r="BX1151" t="str">
            <v>1-5299-00979-22-6
1-5016-00075-15-4</v>
          </cell>
          <cell r="BY1151"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1"/>
          <cell r="CA1151"/>
          <cell r="CB1151">
            <v>2</v>
          </cell>
          <cell r="CC1151"/>
          <cell r="CD1151" t="str">
            <v>นางสาวสาระภี สีสมหรือยะตุ้ย</v>
          </cell>
          <cell r="CE1151"/>
          <cell r="CF1151"/>
          <cell r="CG1151"/>
          <cell r="CH1151"/>
          <cell r="CI1151"/>
          <cell r="CJ1151"/>
          <cell r="CK1151"/>
          <cell r="CT1151"/>
          <cell r="CU1151"/>
          <cell r="CV1151"/>
          <cell r="CW1151"/>
        </row>
        <row r="1152">
          <cell r="B1152">
            <v>2632</v>
          </cell>
          <cell r="C1152">
            <v>1148</v>
          </cell>
          <cell r="D1152"/>
          <cell r="E1152"/>
          <cell r="F1152"/>
          <cell r="G1152">
            <v>800121336070</v>
          </cell>
          <cell r="H1152" t="str">
            <v>นาย</v>
          </cell>
          <cell r="I1152" t="str">
            <v>พรมงคล</v>
          </cell>
          <cell r="J1152" t="str">
            <v>ตาแก้ว</v>
          </cell>
          <cell r="K1152" t="str">
            <v>1-5099-01713-58-1</v>
          </cell>
          <cell r="L1152" t="str">
            <v>เซ็นทรัล แอร์พอร์ต พลาซ่า เชียงใหม่</v>
          </cell>
          <cell r="M1152" t="str">
            <v>เชียงใหม่ 1</v>
          </cell>
          <cell r="N1152">
            <v>8</v>
          </cell>
          <cell r="O1152"/>
          <cell r="P1152"/>
          <cell r="Q1152"/>
          <cell r="R1152"/>
          <cell r="S1152" t="str">
            <v>แขวงเชียงใหม่</v>
          </cell>
          <cell r="T1152" t="str">
            <v>ผบE5353</v>
          </cell>
          <cell r="U1152">
            <v>2565</v>
          </cell>
          <cell r="V1152" t="str">
            <v>ผบE311</v>
          </cell>
          <cell r="W1152">
            <v>2566</v>
          </cell>
          <cell r="X1152">
            <v>23</v>
          </cell>
          <cell r="Y1152">
            <v>1</v>
          </cell>
          <cell r="Z1152">
            <v>2566</v>
          </cell>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รายงานผล25/6/2567</v>
          </cell>
          <cell r="BC1152">
            <v>300</v>
          </cell>
          <cell r="BD1152">
            <v>30</v>
          </cell>
          <cell r="BE1152">
            <v>4</v>
          </cell>
          <cell r="BF1152">
            <v>2568</v>
          </cell>
          <cell r="BG1152">
            <v>0</v>
          </cell>
          <cell r="BH1152" t="str">
            <v>-</v>
          </cell>
          <cell r="BI1152" t="str">
            <v>-</v>
          </cell>
          <cell r="BJ1152" t="str">
            <v>-</v>
          </cell>
          <cell r="BK1152">
            <v>0</v>
          </cell>
          <cell r="BL1152">
            <v>260</v>
          </cell>
          <cell r="BM1152">
            <v>0</v>
          </cell>
          <cell r="BN1152" t="str">
            <v/>
          </cell>
          <cell r="BO1152" t="str">
            <v/>
          </cell>
          <cell r="BP1152" t="str">
            <v/>
          </cell>
          <cell r="BQ1152" t="str">
            <v>-</v>
          </cell>
          <cell r="BR1152" t="str">
            <v>-</v>
          </cell>
          <cell r="BS1152" t="str">
            <v>-</v>
          </cell>
          <cell r="BT1152" t="str">
            <v>นายพรมงคล ตาแก้ว</v>
          </cell>
          <cell r="BU1152">
            <v>0</v>
          </cell>
          <cell r="BV1152" t="str">
            <v>1.นายพรมงคล  ตาแก้ว</v>
          </cell>
          <cell r="BW1152" t="str">
            <v>จำเลย</v>
          </cell>
          <cell r="BX1152" t="str">
            <v>1-5099-01713-58-1</v>
          </cell>
          <cell r="BY1152" t="str">
            <v xml:space="preserve">-ไม่พบว่ามีกรรมสิทธิ์ในที่ดิน อ.เมือง จ.เชียงใหม่
</v>
          </cell>
          <cell r="BZ1152"/>
          <cell r="CA1152"/>
          <cell r="CB1152">
            <v>1</v>
          </cell>
          <cell r="CC1152"/>
          <cell r="CD1152" t="str">
            <v>นายพรมงคล ตาแก้ว</v>
          </cell>
          <cell r="CE1152"/>
          <cell r="CF1152"/>
          <cell r="CG1152"/>
          <cell r="CH1152"/>
          <cell r="CI1152"/>
          <cell r="CJ1152"/>
          <cell r="CK1152"/>
          <cell r="CT1152"/>
          <cell r="CU1152"/>
          <cell r="CV1152"/>
          <cell r="CW1152"/>
        </row>
        <row r="1153">
          <cell r="B1153">
            <v>2633</v>
          </cell>
          <cell r="C1153">
            <v>1149</v>
          </cell>
          <cell r="D1153"/>
          <cell r="E1153"/>
          <cell r="F1153"/>
          <cell r="G1153">
            <v>800013237402</v>
          </cell>
          <cell r="H1153" t="str">
            <v>นางสาว</v>
          </cell>
          <cell r="I1153" t="str">
            <v>นันทิยา</v>
          </cell>
          <cell r="J1153" t="str">
            <v>นวฐิติกุล</v>
          </cell>
          <cell r="K1153" t="str">
            <v>3-5701-01673-34-5</v>
          </cell>
          <cell r="L1153" t="str">
            <v>ท่าแพ</v>
          </cell>
          <cell r="M1153" t="str">
            <v>เชียงใหม่ 1</v>
          </cell>
          <cell r="N1153">
            <v>8</v>
          </cell>
          <cell r="O1153" t="str">
            <v>สินเชื่อเพื่อพัฒนากลุ่มอาชีพ (พัฒนาชีวิตครู)</v>
          </cell>
          <cell r="P1153"/>
          <cell r="Q1153"/>
          <cell r="R1153"/>
          <cell r="S1153" t="str">
            <v>จังหวัดเชียงใหม่</v>
          </cell>
          <cell r="T1153" t="str">
            <v>ผบ1244</v>
          </cell>
          <cell r="U1153">
            <v>2561</v>
          </cell>
          <cell r="V1153" t="str">
            <v>ผบ1730</v>
          </cell>
          <cell r="W1153">
            <v>2561</v>
          </cell>
          <cell r="X1153"/>
          <cell r="Y1153"/>
          <cell r="Z1153"/>
          <cell r="AA1153">
            <v>26</v>
          </cell>
          <cell r="AB1153">
            <v>7</v>
          </cell>
          <cell r="AC1153">
            <v>2561</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t="str">
            <v>สืบแล้ว รายงานผลสืบ 31/7/2567</v>
          </cell>
          <cell r="BC1153">
            <v>3000</v>
          </cell>
          <cell r="BD1153">
            <v>11</v>
          </cell>
          <cell r="BE1153">
            <v>2</v>
          </cell>
          <cell r="BF1153">
            <v>2568</v>
          </cell>
          <cell r="BG1153">
            <v>0</v>
          </cell>
          <cell r="BH1153" t="str">
            <v>-</v>
          </cell>
          <cell r="BI1153" t="str">
            <v>-</v>
          </cell>
          <cell r="BJ1153" t="str">
            <v>-</v>
          </cell>
          <cell r="BK1153">
            <v>0</v>
          </cell>
          <cell r="BL1153">
            <v>5025</v>
          </cell>
          <cell r="BM1153">
            <v>0</v>
          </cell>
          <cell r="BN1153" t="str">
            <v/>
          </cell>
          <cell r="BO1153" t="str">
            <v/>
          </cell>
          <cell r="BP1153" t="str">
            <v/>
          </cell>
          <cell r="BQ1153" t="str">
            <v>-</v>
          </cell>
          <cell r="BR1153" t="str">
            <v>-</v>
          </cell>
          <cell r="BS1153" t="str">
            <v>-</v>
          </cell>
          <cell r="BT1153" t="str">
            <v>นางสาวนันทิยา นวฐิติกุล</v>
          </cell>
          <cell r="BU1153">
            <v>0</v>
          </cell>
          <cell r="BV1153"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3"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3" t="str">
            <v>3-5701-01673-34-5
5-5804-00019-03-1
3-5019-00506-27-1
3-5407-00306-27-7
3-5705-00753-22-9
3-5014-00192-50-1
3-6707-00461-27-1
3-3609-00285-92-5
3-5006-00188-77-9
3-5803-00038-11-9</v>
          </cell>
          <cell r="BY1153"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3" t="str">
            <v>พบ</v>
          </cell>
          <cell r="CA1153"/>
          <cell r="CB1153">
            <v>10</v>
          </cell>
          <cell r="CC1153" t="str">
            <v>นุสบา</v>
          </cell>
          <cell r="CD1153"/>
          <cell r="CE1153"/>
          <cell r="CF1153"/>
          <cell r="CG1153"/>
          <cell r="CH1153"/>
          <cell r="CI1153"/>
          <cell r="CJ1153"/>
          <cell r="CK1153"/>
          <cell r="CT1153">
            <v>243852</v>
          </cell>
          <cell r="CU1153"/>
          <cell r="CV1153"/>
          <cell r="CW1153"/>
        </row>
        <row r="1154">
          <cell r="B1154">
            <v>2634</v>
          </cell>
          <cell r="C1154">
            <v>1150</v>
          </cell>
          <cell r="D1154"/>
          <cell r="E1154"/>
          <cell r="F1154"/>
          <cell r="G1154">
            <v>800038185768</v>
          </cell>
          <cell r="H1154" t="str">
            <v>นาย</v>
          </cell>
          <cell r="I1154" t="str">
            <v>ณัฐวัฒน์</v>
          </cell>
          <cell r="J1154" t="str">
            <v>วรเมธากร</v>
          </cell>
          <cell r="K1154" t="str">
            <v>1-5099-00538-23-8</v>
          </cell>
          <cell r="L1154" t="str">
            <v>ท่าแพ</v>
          </cell>
          <cell r="M1154" t="str">
            <v>เชียงใหม่ 1</v>
          </cell>
          <cell r="N1154">
            <v>8</v>
          </cell>
          <cell r="O1154"/>
          <cell r="P1154"/>
          <cell r="Q1154"/>
          <cell r="R1154"/>
          <cell r="S1154" t="str">
            <v>แขวงเชียงใหม่</v>
          </cell>
          <cell r="T1154" t="str">
            <v>ผบ.4830</v>
          </cell>
          <cell r="U1154">
            <v>2562</v>
          </cell>
          <cell r="V1154" t="str">
            <v>ผบ.4990</v>
          </cell>
          <cell r="W1154">
            <v>2562</v>
          </cell>
          <cell r="X1154"/>
          <cell r="Y1154"/>
          <cell r="Z1154"/>
          <cell r="AA1154">
            <v>16</v>
          </cell>
          <cell r="AB1154">
            <v>6</v>
          </cell>
          <cell r="AC1154">
            <v>2562</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ปิดบัญชี</v>
          </cell>
          <cell r="BC1154">
            <v>1200</v>
          </cell>
          <cell r="BD1154">
            <v>30</v>
          </cell>
          <cell r="BE1154">
            <v>4</v>
          </cell>
          <cell r="BF1154">
            <v>2568</v>
          </cell>
          <cell r="BG1154">
            <v>0</v>
          </cell>
          <cell r="BH1154" t="str">
            <v>-</v>
          </cell>
          <cell r="BI1154" t="str">
            <v>-</v>
          </cell>
          <cell r="BJ1154" t="str">
            <v>-</v>
          </cell>
          <cell r="BK1154">
            <v>0</v>
          </cell>
          <cell r="BL1154">
            <v>2140</v>
          </cell>
          <cell r="BM1154">
            <v>0</v>
          </cell>
          <cell r="BN1154" t="str">
            <v/>
          </cell>
          <cell r="BO1154" t="str">
            <v/>
          </cell>
          <cell r="BP1154" t="str">
            <v/>
          </cell>
          <cell r="BQ1154" t="str">
            <v>-</v>
          </cell>
          <cell r="BR1154" t="str">
            <v>-</v>
          </cell>
          <cell r="BS1154" t="str">
            <v>-</v>
          </cell>
          <cell r="BT1154" t="str">
            <v>นายณัฐวัฒน์ วรเมธากร</v>
          </cell>
          <cell r="BU1154">
            <v>0</v>
          </cell>
          <cell r="BV1154" t="str">
            <v>1.นายณัฐวัฒน์  วรเมธากร 
2.นางสาวอัมภิกา  จาปัญญะ 
3.นางสาวนิภาพร  ทุกอย่าง
4.นายโสภณ  พรมจิตต์</v>
          </cell>
          <cell r="BW1154" t="str">
            <v>จำเลยที่ 1
จำเลยที่ 2
จำเลยที่ 3
คู่สมรสจำเลยที่ 3</v>
          </cell>
          <cell r="BX1154" t="str">
            <v>1-5099-00538-23-8
1-5099-00527-82-1
1-5009-00020-25-7
5-5703-00111-03-3</v>
          </cell>
          <cell r="BY1154"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4"/>
          <cell r="CA1154"/>
          <cell r="CB1154">
            <v>4</v>
          </cell>
          <cell r="CC1154"/>
          <cell r="CD1154" t="str">
            <v>นายณัฐวัฒน์ วรเมธากร</v>
          </cell>
          <cell r="CE1154"/>
          <cell r="CF1154"/>
          <cell r="CG1154"/>
          <cell r="CH1154"/>
          <cell r="CI1154"/>
          <cell r="CJ1154"/>
          <cell r="CK1154"/>
          <cell r="CT1154"/>
          <cell r="CU1154"/>
          <cell r="CV1154"/>
          <cell r="CW1154"/>
        </row>
        <row r="1155">
          <cell r="B1155">
            <v>2635</v>
          </cell>
          <cell r="C1155">
            <v>1151</v>
          </cell>
          <cell r="D1155"/>
          <cell r="E1155"/>
          <cell r="F1155"/>
          <cell r="G1155">
            <v>800052127449</v>
          </cell>
          <cell r="H1155" t="str">
            <v>นาย</v>
          </cell>
          <cell r="I1155" t="str">
            <v>ดาวชัย</v>
          </cell>
          <cell r="J1155" t="str">
            <v>สุกันทา</v>
          </cell>
          <cell r="K1155" t="str">
            <v>3-5019-00289-70-9</v>
          </cell>
          <cell r="L1155" t="str">
            <v>สารภี</v>
          </cell>
          <cell r="M1155" t="str">
            <v>เชียงใหม่ 3</v>
          </cell>
          <cell r="N1155">
            <v>8</v>
          </cell>
          <cell r="O1155" t="str">
            <v>สินเชื่อธนาคารประชาชน</v>
          </cell>
          <cell r="P1155" t="str">
            <v>1.บุคคลค้ำประกัน</v>
          </cell>
          <cell r="Q1155">
            <v>60991.31</v>
          </cell>
          <cell r="R1155">
            <v>38864.449999999997</v>
          </cell>
          <cell r="S1155" t="str">
            <v>แขวงเชียงใหม่</v>
          </cell>
          <cell r="T1155" t="str">
            <v>ผบE9605</v>
          </cell>
          <cell r="U1155">
            <v>2566</v>
          </cell>
          <cell r="V1155" t="str">
            <v>ผบE10980</v>
          </cell>
          <cell r="W1155">
            <v>2566</v>
          </cell>
          <cell r="X1155"/>
          <cell r="Y1155"/>
          <cell r="Z1155"/>
          <cell r="AA1155">
            <v>17</v>
          </cell>
          <cell r="AB1155">
            <v>11</v>
          </cell>
          <cell r="AC1155">
            <v>2566</v>
          </cell>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รายงานผลสืบทรัพย์ 11/9/2567</v>
          </cell>
          <cell r="BC1155">
            <v>1800</v>
          </cell>
          <cell r="BD1155">
            <v>11</v>
          </cell>
          <cell r="BE1155">
            <v>4</v>
          </cell>
          <cell r="BF1155">
            <v>2568</v>
          </cell>
          <cell r="BG1155">
            <v>0</v>
          </cell>
          <cell r="BH1155" t="str">
            <v>-</v>
          </cell>
          <cell r="BI1155" t="str">
            <v>-</v>
          </cell>
          <cell r="BJ1155" t="str">
            <v>-</v>
          </cell>
          <cell r="BK1155">
            <v>0</v>
          </cell>
          <cell r="BL1155">
            <v>3390</v>
          </cell>
          <cell r="BM1155">
            <v>0</v>
          </cell>
          <cell r="BN1155" t="str">
            <v/>
          </cell>
          <cell r="BO1155" t="str">
            <v/>
          </cell>
          <cell r="BP1155" t="str">
            <v/>
          </cell>
          <cell r="BQ1155" t="str">
            <v>-</v>
          </cell>
          <cell r="BR1155" t="str">
            <v>-</v>
          </cell>
          <cell r="BS1155" t="str">
            <v>-</v>
          </cell>
          <cell r="BT1155" t="str">
            <v>นายดาวชัย สุกันทา</v>
          </cell>
          <cell r="BU1155">
            <v>888166010339</v>
          </cell>
          <cell r="BV1155"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5" t="str">
            <v>จำเลยที่ 1
คู่สมรสจำเลยที่ 1
จำเลยที่ 2
คู่สมรสจำเลยที่ 2
จำเลยที่ 3
คู่สมรสจำเลยที่ 3</v>
          </cell>
          <cell r="BX1155" t="str">
            <v>3-5019-00289-70-9
3-5012-00094-42-5
3-5019-00299-85-2
1-5099-00849-06-3
3-5019-00289-83-1
3-5019-00289-09-1</v>
          </cell>
          <cell r="BY1155"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5" t="str">
            <v>พบทรัพย์</v>
          </cell>
          <cell r="CA1155"/>
          <cell r="CB1155"/>
          <cell r="CC1155" t="str">
            <v>วชิราภรณ์</v>
          </cell>
          <cell r="CD1155" t="str">
            <v>นายดาวชัย สุกันทา</v>
          </cell>
          <cell r="CE1155"/>
          <cell r="CF1155"/>
          <cell r="CG1155"/>
          <cell r="CH1155"/>
          <cell r="CI1155"/>
          <cell r="CJ1155"/>
          <cell r="CK1155"/>
          <cell r="CT1155">
            <v>243902</v>
          </cell>
          <cell r="CU1155"/>
          <cell r="CV1155"/>
          <cell r="CW1155"/>
        </row>
        <row r="1156">
          <cell r="B1156">
            <v>2636</v>
          </cell>
          <cell r="C1156">
            <v>1152</v>
          </cell>
          <cell r="D1156"/>
          <cell r="E1156"/>
          <cell r="F1156"/>
          <cell r="G1156">
            <v>800087714260</v>
          </cell>
          <cell r="H1156" t="str">
            <v>นาย</v>
          </cell>
          <cell r="I1156" t="str">
            <v>ทีแป</v>
          </cell>
          <cell r="J1156" t="str">
            <v>จารุเมธาวี</v>
          </cell>
          <cell r="K1156" t="str">
            <v>3-5003-00105-99-1</v>
          </cell>
          <cell r="L1156" t="str">
            <v>แม่แจ่ม</v>
          </cell>
          <cell r="M1156" t="str">
            <v>เชียงใหม่ 3</v>
          </cell>
          <cell r="N1156">
            <v>8</v>
          </cell>
          <cell r="O1156"/>
          <cell r="P1156"/>
          <cell r="Q1156"/>
          <cell r="R1156"/>
          <cell r="S1156" t="str">
            <v>จังหวัดฮอด</v>
          </cell>
          <cell r="T1156" t="str">
            <v>ผบE715</v>
          </cell>
          <cell r="U1156">
            <v>2566</v>
          </cell>
          <cell r="V1156" t="str">
            <v>ผบE898</v>
          </cell>
          <cell r="W1156">
            <v>2566</v>
          </cell>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สืบทรัพย์ (คำสั่ง 18/1/2567) // รายงานวันที่ 26/7/2567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นายทีแป จารุเมธาวี</v>
          </cell>
          <cell r="BU1156">
            <v>0</v>
          </cell>
          <cell r="BV1156"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6" t="str">
            <v>จำเลยที่ 1
คู่สมรสจำเลยที่ 1
จำเลยที่ 2
คู่สมรสจำเลยที่ 2
จำเลยที่ 3</v>
          </cell>
          <cell r="BX1156" t="str">
            <v xml:space="preserve">3-5003-00105-99-1
2-5003-00003-68-6
2-5003-00032-26-1
2-5003-00030-84-5
2-5003-00016-64-8
</v>
          </cell>
          <cell r="BY11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6"/>
          <cell r="CA1156"/>
          <cell r="CB1156"/>
          <cell r="CC1156"/>
          <cell r="CD1156"/>
          <cell r="CE1156"/>
          <cell r="CF1156"/>
          <cell r="CG1156"/>
          <cell r="CH1156"/>
          <cell r="CI1156"/>
          <cell r="CJ1156"/>
          <cell r="CK1156"/>
          <cell r="CT1156"/>
          <cell r="CU1156"/>
          <cell r="CV1156"/>
          <cell r="CW1156"/>
        </row>
        <row r="1157">
          <cell r="B1157">
            <v>2637</v>
          </cell>
          <cell r="C1157">
            <v>1153</v>
          </cell>
          <cell r="D1157"/>
          <cell r="E1157"/>
          <cell r="F1157"/>
          <cell r="G1157">
            <v>843052005547</v>
          </cell>
          <cell r="H1157" t="str">
            <v>นาย</v>
          </cell>
          <cell r="I1157" t="str">
            <v>สุขคำ</v>
          </cell>
          <cell r="J1157" t="str">
            <v>ป๊อกแก้ว</v>
          </cell>
          <cell r="K1157" t="str">
            <v>3 5011 00244 34 4</v>
          </cell>
          <cell r="L1157" t="str">
            <v>หนองหอย</v>
          </cell>
          <cell r="M1157" t="str">
            <v>เชียงใหม่ 1</v>
          </cell>
          <cell r="N1157">
            <v>8</v>
          </cell>
          <cell r="O1157"/>
          <cell r="P1157"/>
          <cell r="Q1157"/>
          <cell r="R1157"/>
          <cell r="S1157" t="str">
            <v>จังหวัดเชียงใหม่</v>
          </cell>
          <cell r="T1157" t="str">
            <v>ผบE1518</v>
          </cell>
          <cell r="U1157">
            <v>2566</v>
          </cell>
          <cell r="V1157" t="str">
            <v>ผบE1902</v>
          </cell>
          <cell r="W1157">
            <v>2566</v>
          </cell>
          <cell r="X1157">
            <v>16</v>
          </cell>
          <cell r="Y1157">
            <v>10</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สืบแล้ว รายงานผล 5/7/2567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นายสุขคำ ป๊อกแก้ว</v>
          </cell>
          <cell r="BU1157">
            <v>0</v>
          </cell>
          <cell r="BV1157" t="str">
            <v xml:space="preserve">1.นายสุขคำ  ป๊อกแก้ว 
2.นางผ่องพรรณ  ทองข่าย </v>
          </cell>
          <cell r="BW1157" t="str">
            <v>จำเลยที่ 1
คู่สมรสจำเลยที่ 1</v>
          </cell>
          <cell r="BX1157" t="str">
            <v>3-5011-00244-34-4
3-5020-00104-52-5</v>
          </cell>
          <cell r="BY1157"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7"/>
          <cell r="CA1157"/>
          <cell r="CB1157">
            <v>2</v>
          </cell>
          <cell r="CC1157"/>
          <cell r="CD1157" t="str">
            <v>นายสุขคำ ป๊อกแก้ว</v>
          </cell>
          <cell r="CE1157"/>
          <cell r="CF1157"/>
          <cell r="CG1157"/>
          <cell r="CH1157"/>
          <cell r="CI1157"/>
          <cell r="CJ1157"/>
          <cell r="CK1157"/>
          <cell r="CT1157"/>
          <cell r="CU1157"/>
          <cell r="CV1157"/>
          <cell r="CW1157"/>
        </row>
        <row r="1158">
          <cell r="B1158">
            <v>2638</v>
          </cell>
          <cell r="C1158">
            <v>1154</v>
          </cell>
          <cell r="D1158"/>
          <cell r="E1158"/>
          <cell r="F1158"/>
          <cell r="G1158">
            <v>800087714468</v>
          </cell>
          <cell r="H1158" t="str">
            <v>นาย</v>
          </cell>
          <cell r="I1158" t="str">
            <v>ยุทรพัทธ์</v>
          </cell>
          <cell r="J1158" t="str">
            <v>พรพชรเดช</v>
          </cell>
          <cell r="K1158" t="str">
            <v>2-5003-00016-64-8</v>
          </cell>
          <cell r="L1158" t="str">
            <v>แม่แจ่ม</v>
          </cell>
          <cell r="M1158" t="str">
            <v>เชียงใหม่ 3</v>
          </cell>
          <cell r="N1158">
            <v>8</v>
          </cell>
          <cell r="O1158"/>
          <cell r="P1158"/>
          <cell r="Q1158"/>
          <cell r="R1158"/>
          <cell r="S1158" t="str">
            <v>จังหวัดฮอด</v>
          </cell>
          <cell r="T1158" t="str">
            <v>ผบE707</v>
          </cell>
          <cell r="U1158">
            <v>2566</v>
          </cell>
          <cell r="V1158" t="str">
            <v>ผบE897</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26/7/2567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นายยุทรพัทธ์ พรพชรเดช</v>
          </cell>
          <cell r="BU1158">
            <v>0</v>
          </cell>
          <cell r="BV1158"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8" t="str">
            <v>จำเลยที่ 1
จำเลยที่ 2
คู่สมรสจำเลยที่ 2
จำเลยที่ 3
คู่สมรสจำเลยที่ 3</v>
          </cell>
          <cell r="BX1158" t="str">
            <v>2-5003-00016-64-8
2-5003-00032-26-1
2-5003-00030-84-5
3-5003-00105-99-1
2-5003-00003-68-6</v>
          </cell>
          <cell r="BY11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8"/>
          <cell r="CA1158"/>
          <cell r="CB1158"/>
          <cell r="CC1158"/>
          <cell r="CD1158"/>
          <cell r="CE1158"/>
          <cell r="CF1158"/>
          <cell r="CG1158"/>
          <cell r="CH1158"/>
          <cell r="CI1158"/>
          <cell r="CJ1158"/>
          <cell r="CK1158"/>
          <cell r="CT1158"/>
          <cell r="CU1158"/>
          <cell r="CV1158"/>
          <cell r="CW1158"/>
        </row>
        <row r="1159">
          <cell r="B1159">
            <v>2639</v>
          </cell>
          <cell r="C1159">
            <v>1155</v>
          </cell>
          <cell r="D1159"/>
          <cell r="E1159"/>
          <cell r="F1159"/>
          <cell r="G1159">
            <v>800068913345</v>
          </cell>
          <cell r="H1159" t="str">
            <v>นางสาว</v>
          </cell>
          <cell r="I1159" t="str">
            <v>ชุลีมาส</v>
          </cell>
          <cell r="J1159" t="str">
            <v>บุญเทียม</v>
          </cell>
          <cell r="K1159" t="str">
            <v>1-5003-00016-88-7</v>
          </cell>
          <cell r="L1159" t="str">
            <v>แม่แจ่ม</v>
          </cell>
          <cell r="M1159" t="str">
            <v>เชียงใหม่ 3</v>
          </cell>
          <cell r="N1159">
            <v>8</v>
          </cell>
          <cell r="O1159" t="str">
            <v>สินเชื่อธนาคารประชาชน</v>
          </cell>
          <cell r="P1159"/>
          <cell r="Q1159"/>
          <cell r="R1159"/>
          <cell r="S1159" t="str">
            <v>จังหวัดฮอด</v>
          </cell>
          <cell r="T1159" t="str">
            <v>ผบE720</v>
          </cell>
          <cell r="U1159">
            <v>2566</v>
          </cell>
          <cell r="V1159" t="str">
            <v>ผบE904</v>
          </cell>
          <cell r="W1159">
            <v>2566</v>
          </cell>
          <cell r="X1159">
            <v>26</v>
          </cell>
          <cell r="Y1159">
            <v>7</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16/8/2567</v>
          </cell>
          <cell r="BC1159">
            <v>1800</v>
          </cell>
          <cell r="BD1159">
            <v>26</v>
          </cell>
          <cell r="BE1159">
            <v>3</v>
          </cell>
          <cell r="BF1159">
            <v>2568</v>
          </cell>
          <cell r="BG1159">
            <v>0</v>
          </cell>
          <cell r="BH1159" t="str">
            <v>-</v>
          </cell>
          <cell r="BI1159" t="str">
            <v>-</v>
          </cell>
          <cell r="BJ1159" t="str">
            <v>-</v>
          </cell>
          <cell r="BK1159">
            <v>0</v>
          </cell>
          <cell r="BL1159">
            <v>2825</v>
          </cell>
          <cell r="BM1159">
            <v>0</v>
          </cell>
          <cell r="BN1159">
            <v>26</v>
          </cell>
          <cell r="BO1159">
            <v>5</v>
          </cell>
          <cell r="BP1159">
            <v>2568</v>
          </cell>
          <cell r="BQ1159" t="str">
            <v>-</v>
          </cell>
          <cell r="BR1159" t="str">
            <v>-</v>
          </cell>
          <cell r="BS1159" t="str">
            <v>-</v>
          </cell>
          <cell r="BT1159" t="str">
            <v>นางสาวชุลีมาส บุญเทียม</v>
          </cell>
          <cell r="BU1159">
            <v>0</v>
          </cell>
          <cell r="BV1159"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9" t="str">
            <v>จำเลยที่ 1
คู่สมรสจำเลยที่ 1
จำเลยที่ 2
คู่สมรสจำเลยที่ 2
จำเลยที่ 3
คู่สมรสจำเลยที่ 3
คู่สมรสจำเลยที่ 2
จำเลยที่ 3</v>
          </cell>
          <cell r="BX1159" t="str">
            <v>1-5003-00016-88-7
1-5099-00925-89-4
3-5003-00235-19-4
3-5003-00046-36-7
3-5003-00053-13-4
3-5003-00053-12-6</v>
          </cell>
          <cell r="BY1159"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9"/>
          <cell r="CA1159"/>
          <cell r="CB1159"/>
          <cell r="CC1159"/>
          <cell r="CD1159" t="str">
            <v>นางสาวชุลีมาส บุญเทียม</v>
          </cell>
          <cell r="CE1159"/>
          <cell r="CF1159"/>
          <cell r="CG1159"/>
          <cell r="CH1159"/>
          <cell r="CI1159"/>
          <cell r="CJ1159"/>
          <cell r="CK1159"/>
          <cell r="CT1159"/>
          <cell r="CU1159"/>
          <cell r="CV1159"/>
          <cell r="CW1159"/>
        </row>
        <row r="1160">
          <cell r="B1160">
            <v>2640</v>
          </cell>
          <cell r="C1160">
            <v>1156</v>
          </cell>
          <cell r="D1160"/>
          <cell r="E1160"/>
          <cell r="F1160"/>
          <cell r="G1160">
            <v>800058546105</v>
          </cell>
          <cell r="H1160" t="str">
            <v>นาย</v>
          </cell>
          <cell r="I1160" t="str">
            <v>ณัฐวุฒิ</v>
          </cell>
          <cell r="J1160" t="str">
            <v>สุนันตา</v>
          </cell>
          <cell r="K1160" t="str">
            <v>1-5003-00106-49-5</v>
          </cell>
          <cell r="L1160" t="str">
            <v>แม่แจ่ม</v>
          </cell>
          <cell r="M1160" t="str">
            <v>เชียงใหม่ 3</v>
          </cell>
          <cell r="N1160">
            <v>8</v>
          </cell>
          <cell r="O1160"/>
          <cell r="P1160"/>
          <cell r="Q1160"/>
          <cell r="R1160"/>
          <cell r="S1160" t="str">
            <v>แขวงเชียงใหม่</v>
          </cell>
          <cell r="T1160" t="str">
            <v>ผบE6890</v>
          </cell>
          <cell r="U1160">
            <v>2566</v>
          </cell>
          <cell r="V1160" t="str">
            <v>ผบE11045</v>
          </cell>
          <cell r="W1160">
            <v>2566</v>
          </cell>
          <cell r="X1160">
            <v>20</v>
          </cell>
          <cell r="Y1160">
            <v>11</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นายณัฐวุฒิ สุนันตา</v>
          </cell>
          <cell r="BU1160">
            <v>0</v>
          </cell>
          <cell r="BV1160"/>
          <cell r="BW1160" t="str">
            <v>จำเลยที่ 1
จำเลยที่ 2
คู่สมรสจำเลยที่ 2
จำเลยที่ 3
คู่สมรสจำเลยที่ 3</v>
          </cell>
          <cell r="BX1160" t="str">
            <v>1-5003-00106-49-5
1-5003-00071-48-9
3-5201-01513-41-1
3-5003-00092-41-5
3-5003-00095-53-8</v>
          </cell>
          <cell r="BY1160"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0" t="str">
            <v>ไม่พบ</v>
          </cell>
          <cell r="CA1160"/>
          <cell r="CB1160"/>
          <cell r="CC1160"/>
          <cell r="CD1160"/>
          <cell r="CE1160"/>
          <cell r="CF1160"/>
          <cell r="CG1160"/>
          <cell r="CH1160"/>
          <cell r="CI1160"/>
          <cell r="CJ1160"/>
          <cell r="CK1160"/>
          <cell r="CT1160"/>
          <cell r="CU1160"/>
          <cell r="CV1160"/>
          <cell r="CW1160"/>
        </row>
        <row r="1161">
          <cell r="B1161">
            <v>2641</v>
          </cell>
          <cell r="C1161">
            <v>1157</v>
          </cell>
          <cell r="D1161"/>
          <cell r="E1161"/>
          <cell r="F1161"/>
          <cell r="G1161">
            <v>800074624860</v>
          </cell>
          <cell r="H1161" t="str">
            <v>นาย</v>
          </cell>
          <cell r="I1161" t="str">
            <v>สุทัศน์</v>
          </cell>
          <cell r="J1161" t="str">
            <v>ยงศักดิ์วัฒน์</v>
          </cell>
          <cell r="K1161" t="str">
            <v>3-5003-00383-34-7</v>
          </cell>
          <cell r="L1161" t="str">
            <v>แม่แจ่ม</v>
          </cell>
          <cell r="M1161" t="str">
            <v>เชียงใหม่ 3</v>
          </cell>
          <cell r="N1161">
            <v>8</v>
          </cell>
          <cell r="O1161"/>
          <cell r="P1161"/>
          <cell r="Q1161"/>
          <cell r="R1161"/>
          <cell r="S1161" t="str">
            <v>จังหวัดฮอด</v>
          </cell>
          <cell r="T1161" t="str">
            <v>ผบE710</v>
          </cell>
          <cell r="U1161">
            <v>2566</v>
          </cell>
          <cell r="V1161" t="str">
            <v>ผบE901</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นายสุทัศน์ ยงศักดิ์วัฒน์</v>
          </cell>
          <cell r="BU1161">
            <v>0</v>
          </cell>
          <cell r="BV1161"/>
          <cell r="BW1161" t="str">
            <v>จำเลยที่ 1
คู่สมรสจำเลยที่ 1
จำเลยที่ 2
คู่สมรสจำเลยที่ 2
จำเลยที่ 3
๕สมรสจำเลยที่ 3</v>
          </cell>
          <cell r="BX1161" t="str">
            <v>3-5003-00383-34-7
3-5003-00447-96-5
3-5003-00382-14-6
2-5003-00031-98-1
3-5003-00382-58-8
2-5001-00016-31-8</v>
          </cell>
          <cell r="BY11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1" t="str">
            <v>ไม่พบ</v>
          </cell>
          <cell r="CA1161"/>
          <cell r="CB1161"/>
          <cell r="CC1161"/>
          <cell r="CD1161"/>
          <cell r="CE1161"/>
          <cell r="CF1161"/>
          <cell r="CG1161"/>
          <cell r="CH1161"/>
          <cell r="CI1161"/>
          <cell r="CJ1161"/>
          <cell r="CK1161"/>
          <cell r="CT1161"/>
          <cell r="CU1161"/>
          <cell r="CV1161"/>
          <cell r="CW1161"/>
        </row>
        <row r="1162">
          <cell r="B1162">
            <v>2642</v>
          </cell>
          <cell r="C1162">
            <v>1158</v>
          </cell>
          <cell r="D1162"/>
          <cell r="E1162"/>
          <cell r="F1162"/>
          <cell r="G1162">
            <v>800041303580</v>
          </cell>
          <cell r="H1162" t="str">
            <v>นางสาว</v>
          </cell>
          <cell r="I1162" t="str">
            <v>จันทร์</v>
          </cell>
          <cell r="J1162" t="str">
            <v>เป็งติ๊บ</v>
          </cell>
          <cell r="K1162" t="str">
            <v>3-5017-00199-03-0</v>
          </cell>
          <cell r="L1162" t="str">
            <v>ดอยเต่า</v>
          </cell>
          <cell r="M1162" t="str">
            <v>เชียงใหม่ 3</v>
          </cell>
          <cell r="N1162">
            <v>8</v>
          </cell>
          <cell r="O1162" t="str">
            <v>สินเชื่อพัฒนาองค์กรชุมชน (รายบุคคล)</v>
          </cell>
          <cell r="P1162"/>
          <cell r="Q1162"/>
          <cell r="R1162"/>
          <cell r="S1162" t="str">
            <v>จังหวัดฮอด</v>
          </cell>
          <cell r="T1162" t="str">
            <v>ผบE719</v>
          </cell>
          <cell r="U1162">
            <v>2566</v>
          </cell>
          <cell r="V1162" t="str">
            <v>ผบE899</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รายงานผลสืบทรัพย์ (รอบ 1) - ไม่พบทรัพย์ 7/8/2567</v>
          </cell>
          <cell r="BC1162">
            <v>1500</v>
          </cell>
          <cell r="BD1162">
            <v>17</v>
          </cell>
          <cell r="BE1162">
            <v>2</v>
          </cell>
          <cell r="BF1162">
            <v>2568</v>
          </cell>
          <cell r="BG1162">
            <v>0</v>
          </cell>
          <cell r="BH1162" t="str">
            <v>-</v>
          </cell>
          <cell r="BI1162" t="str">
            <v>-</v>
          </cell>
          <cell r="BJ1162" t="str">
            <v>-</v>
          </cell>
          <cell r="BK1162">
            <v>0</v>
          </cell>
          <cell r="BL1162">
            <v>1000</v>
          </cell>
          <cell r="BM1162">
            <v>0</v>
          </cell>
          <cell r="BN1162">
            <v>10</v>
          </cell>
          <cell r="BO1162">
            <v>4</v>
          </cell>
          <cell r="BP1162">
            <v>2568</v>
          </cell>
          <cell r="BQ1162" t="str">
            <v>-</v>
          </cell>
          <cell r="BR1162" t="str">
            <v>-</v>
          </cell>
          <cell r="BS1162" t="str">
            <v>-</v>
          </cell>
          <cell r="BT1162" t="str">
            <v>นางสาวจันทร์ เป็งติ๊บ</v>
          </cell>
          <cell r="BU1162">
            <v>888166010120</v>
          </cell>
          <cell r="BV1162" t="str">
            <v>1. นางจันทร์ เป็งติ๊บ
2. นายก้าน เป็งติ๊บ
3. นายเทวิน ใจหนู
4. นางสาวธัญญรัตน์ แก้วอินต๊ะ
5. นางสาวสุรีรัตน์ แก้วอินต๊ะ</v>
          </cell>
          <cell r="BW1162" t="str">
            <v>จำเลยที่ 1
คู่สมรสจำเลยที่ 1
จำเลยที่ 2
คู่สมรสจำเลยที่ 2
จำเลยที่ 3</v>
          </cell>
          <cell r="BX1162" t="str">
            <v>3-5017-00199-03-0
3-5099-00777-20-4
3-5017-00035-82-7
3-5017-00201-44-1
1-5017-00052-02-4</v>
          </cell>
          <cell r="BY116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2" t="str">
            <v>ไม่พบทรัพย์</v>
          </cell>
          <cell r="CA1162"/>
          <cell r="CB1162">
            <v>5</v>
          </cell>
          <cell r="CC1162" t="str">
            <v>ธิติพร</v>
          </cell>
          <cell r="CD1162"/>
          <cell r="CE1162"/>
          <cell r="CF1162"/>
          <cell r="CG1162"/>
          <cell r="CH1162"/>
          <cell r="CI1162"/>
          <cell r="CJ1162"/>
          <cell r="CK1162"/>
          <cell r="CT1162">
            <v>243840</v>
          </cell>
          <cell r="CU1162"/>
          <cell r="CV1162"/>
          <cell r="CW1162"/>
        </row>
        <row r="1163">
          <cell r="B1163">
            <v>2643</v>
          </cell>
          <cell r="C1163">
            <v>1159</v>
          </cell>
          <cell r="D1163"/>
          <cell r="E1163"/>
          <cell r="F1163"/>
          <cell r="G1163">
            <v>800040741202</v>
          </cell>
          <cell r="H1163" t="str">
            <v>นางสาว</v>
          </cell>
          <cell r="I1163" t="str">
            <v>นันทัชพร</v>
          </cell>
          <cell r="J1163" t="str">
            <v>ไหวยะ</v>
          </cell>
          <cell r="K1163" t="str">
            <v>1-5017-00007-64-9</v>
          </cell>
          <cell r="L1163" t="str">
            <v>ดอยเต่า</v>
          </cell>
          <cell r="M1163" t="str">
            <v>เชียงใหม่ 3</v>
          </cell>
          <cell r="N1163">
            <v>8</v>
          </cell>
          <cell r="O1163" t="str">
            <v>สินเชื่อพัฒนาองค์กรชุมชน (รายบุคคล)</v>
          </cell>
          <cell r="P1163" t="str">
            <v>1.บุคคลค้ำประกัน</v>
          </cell>
          <cell r="Q1163">
            <v>110240.32000000001</v>
          </cell>
          <cell r="R1163">
            <v>46145.81</v>
          </cell>
          <cell r="S1163" t="str">
            <v>จังหวัดฮอด</v>
          </cell>
          <cell r="T1163" t="str">
            <v>ผบE712</v>
          </cell>
          <cell r="U1163">
            <v>2566</v>
          </cell>
          <cell r="V1163" t="str">
            <v>ผบE902</v>
          </cell>
          <cell r="W1163">
            <v>2566</v>
          </cell>
          <cell r="X1163">
            <v>26</v>
          </cell>
          <cell r="Y1163">
            <v>7</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รายงานสืบทรัพย์ - พบทรัพย์ 27/8/2567</v>
          </cell>
          <cell r="BC1163">
            <v>1500</v>
          </cell>
          <cell r="BD1163">
            <v>17</v>
          </cell>
          <cell r="BE1163">
            <v>2</v>
          </cell>
          <cell r="BF1163">
            <v>2568</v>
          </cell>
          <cell r="BG1163">
            <v>0</v>
          </cell>
          <cell r="BH1163" t="str">
            <v>-</v>
          </cell>
          <cell r="BI1163" t="str">
            <v>-</v>
          </cell>
          <cell r="BJ1163" t="str">
            <v>-</v>
          </cell>
          <cell r="BK1163">
            <v>0</v>
          </cell>
          <cell r="BL1163">
            <v>1370</v>
          </cell>
          <cell r="BM1163">
            <v>0</v>
          </cell>
          <cell r="BN1163">
            <v>10</v>
          </cell>
          <cell r="BO1163">
            <v>4</v>
          </cell>
          <cell r="BP1163">
            <v>2568</v>
          </cell>
          <cell r="BQ1163" t="str">
            <v>-</v>
          </cell>
          <cell r="BR1163" t="str">
            <v>-</v>
          </cell>
          <cell r="BS1163" t="str">
            <v>-</v>
          </cell>
          <cell r="BT1163" t="str">
            <v>นางสาวนันทัชพร ไหวยะ</v>
          </cell>
          <cell r="BU1163">
            <v>888165011200</v>
          </cell>
          <cell r="BV1163" t="str">
            <v>1. นางสาวนันทัชพร ไหวยะ
2. นายอ้วน สุขใจแสน
3. นางทองม้วน สุขใจแสน
4. นางทัศนีย์ ยะมัง
5. นายชิต ยะมัง</v>
          </cell>
          <cell r="BW1163" t="str">
            <v>จำเลยที่ 1
จำเลยที่ 2
คู่สมรสจำเลยที่ 2
จำเลยที่ 3
คู่สมรสจำเลยที่ 3</v>
          </cell>
          <cell r="BX1163" t="str">
            <v>1-5017-00007-64-9
3-5017-00220-73-0
3-5017-00220-74-8
3-5706-00124-99-1
3-5017-00215-99-0</v>
          </cell>
          <cell r="BY1163"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3" t="str">
            <v>พบทรัพย์</v>
          </cell>
          <cell r="CA1163"/>
          <cell r="CB1163">
            <v>5</v>
          </cell>
          <cell r="CC1163" t="str">
            <v>ธิติพร</v>
          </cell>
          <cell r="CD1163"/>
          <cell r="CE1163"/>
          <cell r="CF1163"/>
          <cell r="CG1163"/>
          <cell r="CH1163"/>
          <cell r="CI1163"/>
          <cell r="CJ1163"/>
          <cell r="CK1163"/>
          <cell r="CT1163">
            <v>243857</v>
          </cell>
          <cell r="CU1163"/>
          <cell r="CV1163"/>
          <cell r="CW1163"/>
        </row>
        <row r="1164">
          <cell r="B1164">
            <v>2644</v>
          </cell>
          <cell r="C1164">
            <v>1160</v>
          </cell>
          <cell r="D1164"/>
          <cell r="E1164"/>
          <cell r="F1164"/>
          <cell r="G1164">
            <v>800018455710</v>
          </cell>
          <cell r="H1164" t="str">
            <v>นาย</v>
          </cell>
          <cell r="I1164" t="str">
            <v>สุวิวัตร</v>
          </cell>
          <cell r="J1164" t="str">
            <v>พุทธา</v>
          </cell>
          <cell r="K1164" t="str">
            <v>3-3411-00744-93-4</v>
          </cell>
          <cell r="L1164" t="str">
            <v>ดอยเต่า</v>
          </cell>
          <cell r="M1164" t="str">
            <v>เชียงใหม่ 3</v>
          </cell>
          <cell r="N1164">
            <v>8</v>
          </cell>
          <cell r="O1164" t="str">
            <v>สินเชื่อเพื่อพัฒนากลุ่มอาชีพ, ลูกหนี้ค่าเบี้ยประกันภัยจ่ายแทน</v>
          </cell>
          <cell r="P1164"/>
          <cell r="Q1164"/>
          <cell r="R1164"/>
          <cell r="S1164" t="str">
            <v>จังหวัดฮอด</v>
          </cell>
          <cell r="T1164" t="str">
            <v>ผบE856</v>
          </cell>
          <cell r="U1164">
            <v>2566</v>
          </cell>
          <cell r="V1164" t="str">
            <v>ผบE1101</v>
          </cell>
          <cell r="W1164">
            <v>2566</v>
          </cell>
          <cell r="X1164">
            <v>18</v>
          </cell>
          <cell r="Y1164">
            <v>9</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1025</v>
          </cell>
          <cell r="BM1164">
            <v>0</v>
          </cell>
          <cell r="BN1164">
            <v>10</v>
          </cell>
          <cell r="BO1164">
            <v>4</v>
          </cell>
          <cell r="BP1164">
            <v>2568</v>
          </cell>
          <cell r="BQ1164" t="str">
            <v>-</v>
          </cell>
          <cell r="BR1164" t="str">
            <v>-</v>
          </cell>
          <cell r="BS1164" t="str">
            <v>-</v>
          </cell>
          <cell r="BT1164" t="str">
            <v>นายสุวิวัตร พุทธา</v>
          </cell>
          <cell r="BU1164">
            <v>888166010128</v>
          </cell>
          <cell r="BV1164" t="str">
            <v>1. นายสุวิวัฒน์ ดีคำ
2. นางวันทนีย์ ธรรมรักษ์
3. ว่าที่ ร.ต. สุขสันต์ แสนเขื่อนแก้ว
4. นางสาวจริยา เบี้ยพอ</v>
          </cell>
          <cell r="BW1164" t="str">
            <v>จำเลยที่ 1
คู่สมรสจำเลยที่ 1
จำเลยที่ 2
จำเลยที่ 3</v>
          </cell>
          <cell r="BX1164" t="str">
            <v>3-3411-00744-93-4
3-5804-00036-86-0
3-5710-00143-62-7
2-5018-00066-80-7</v>
          </cell>
          <cell r="BY1164"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4" t="str">
            <v>ไม่พบทรัพย์</v>
          </cell>
          <cell r="CA1164"/>
          <cell r="CB1164">
            <v>4</v>
          </cell>
          <cell r="CC1164" t="str">
            <v>ธิติพร</v>
          </cell>
          <cell r="CD1164"/>
          <cell r="CE1164"/>
          <cell r="CF1164"/>
          <cell r="CG1164"/>
          <cell r="CH1164"/>
          <cell r="CI1164"/>
          <cell r="CJ1164"/>
          <cell r="CK1164"/>
          <cell r="CT1164">
            <v>243840</v>
          </cell>
          <cell r="CU1164"/>
          <cell r="CV1164"/>
          <cell r="CW1164"/>
        </row>
        <row r="1165">
          <cell r="B1165">
            <v>2645</v>
          </cell>
          <cell r="C1165">
            <v>1161</v>
          </cell>
          <cell r="D1165"/>
          <cell r="E1165"/>
          <cell r="F1165"/>
          <cell r="G1165">
            <v>800058779797</v>
          </cell>
          <cell r="H1165" t="str">
            <v>นาง</v>
          </cell>
          <cell r="I1165" t="str">
            <v>ธารารัตน์</v>
          </cell>
          <cell r="J1165" t="str">
            <v>ดีคำ</v>
          </cell>
          <cell r="K1165" t="str">
            <v>3-5017-00097-51-2</v>
          </cell>
          <cell r="L1165" t="str">
            <v>ดอยเต่า</v>
          </cell>
          <cell r="M1165" t="str">
            <v>เชียงใหม่ 3</v>
          </cell>
          <cell r="N1165">
            <v>8</v>
          </cell>
          <cell r="O1165" t="str">
            <v>สินเชื่อพัฒนาองค์กรชุมชน (รายบุคคล)</v>
          </cell>
          <cell r="P1165"/>
          <cell r="Q1165"/>
          <cell r="R1165"/>
          <cell r="S1165" t="str">
            <v>จังหวัดฮอด</v>
          </cell>
          <cell r="T1165" t="str">
            <v>ผบE718</v>
          </cell>
          <cell r="U1165">
            <v>2566</v>
          </cell>
          <cell r="V1165" t="str">
            <v>ผบE903</v>
          </cell>
          <cell r="W1165">
            <v>2566</v>
          </cell>
          <cell r="X1165">
            <v>26</v>
          </cell>
          <cell r="Y1165">
            <v>7</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740</v>
          </cell>
          <cell r="BM1165">
            <v>0</v>
          </cell>
          <cell r="BN1165">
            <v>10</v>
          </cell>
          <cell r="BO1165">
            <v>4</v>
          </cell>
          <cell r="BP1165">
            <v>2568</v>
          </cell>
          <cell r="BQ1165" t="str">
            <v>-</v>
          </cell>
          <cell r="BR1165" t="str">
            <v>-</v>
          </cell>
          <cell r="BS1165" t="str">
            <v>-</v>
          </cell>
          <cell r="BT1165" t="str">
            <v>นางธารารัตน์ ดีคำ</v>
          </cell>
          <cell r="BU1165">
            <v>888166010126</v>
          </cell>
          <cell r="BV1165" t="str">
            <v>1. นางธารารัตน์ ดีคำ
2. นายสิรวุฒิ สมแก้ว
3. นางสาวชิดชนก แก้วหล้า
4. นายพงศกร ปาทะ</v>
          </cell>
          <cell r="BW1165" t="str">
            <v>จำเลยที่ 1
จำเลยที่ 2
จำเลยที่ 3
คู่สมรสจำเลยที่ 3</v>
          </cell>
          <cell r="BX1165" t="str">
            <v>3-5017-00097-51-2
3-5017-00092-01-4
3-5017-00059-76-9
3-5017-00099-32-9</v>
          </cell>
          <cell r="BY1165"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5" t="str">
            <v>ไม่พบทรัพย์</v>
          </cell>
          <cell r="CA1165"/>
          <cell r="CB1165">
            <v>4</v>
          </cell>
          <cell r="CC1165" t="str">
            <v>ธิติพร</v>
          </cell>
          <cell r="CD1165"/>
          <cell r="CE1165"/>
          <cell r="CF1165"/>
          <cell r="CG1165"/>
          <cell r="CH1165"/>
          <cell r="CI1165"/>
          <cell r="CJ1165"/>
          <cell r="CK1165"/>
          <cell r="CT1165">
            <v>243840</v>
          </cell>
          <cell r="CU1165"/>
          <cell r="CV1165"/>
          <cell r="CW1165"/>
        </row>
        <row r="1166">
          <cell r="B1166">
            <v>2646</v>
          </cell>
          <cell r="C1166">
            <v>1162</v>
          </cell>
          <cell r="D1166"/>
          <cell r="E1166"/>
          <cell r="F1166"/>
          <cell r="G1166">
            <v>800042065428</v>
          </cell>
          <cell r="H1166" t="str">
            <v>นาง</v>
          </cell>
          <cell r="I1166" t="str">
            <v>คริษฐา</v>
          </cell>
          <cell r="J1166" t="str">
            <v>พัฒนไพรงาม</v>
          </cell>
          <cell r="K1166" t="str">
            <v>1-5003-00053-13-8</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แขวงเชียงใหม่</v>
          </cell>
          <cell r="T1166" t="str">
            <v>ผบE6885</v>
          </cell>
          <cell r="U1166">
            <v>2566</v>
          </cell>
          <cell r="V1166" t="str">
            <v>ผบE8677</v>
          </cell>
          <cell r="W1166">
            <v>2566</v>
          </cell>
          <cell r="X1166">
            <v>25</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สืบทรัพย์แล้ว รายงานผลสืบ 15/8/2567</v>
          </cell>
          <cell r="BC1166">
            <v>1200</v>
          </cell>
          <cell r="BD1166">
            <v>24</v>
          </cell>
          <cell r="BE1166">
            <v>1</v>
          </cell>
          <cell r="BF1166">
            <v>2568</v>
          </cell>
          <cell r="BG1166">
            <v>0</v>
          </cell>
          <cell r="BH1166" t="str">
            <v>-</v>
          </cell>
          <cell r="BI1166" t="str">
            <v>-</v>
          </cell>
          <cell r="BJ1166" t="str">
            <v>-</v>
          </cell>
          <cell r="BK1166">
            <v>0</v>
          </cell>
          <cell r="BL1166">
            <v>1620</v>
          </cell>
          <cell r="BM1166">
            <v>0</v>
          </cell>
          <cell r="BN1166" t="str">
            <v/>
          </cell>
          <cell r="BO1166" t="str">
            <v/>
          </cell>
          <cell r="BP1166" t="str">
            <v/>
          </cell>
          <cell r="BQ1166" t="str">
            <v>-</v>
          </cell>
          <cell r="BR1166" t="str">
            <v>-</v>
          </cell>
          <cell r="BS1166" t="str">
            <v>-</v>
          </cell>
          <cell r="BT1166" t="str">
            <v>นางคริษฐา พัฒนไพรงาม</v>
          </cell>
          <cell r="BU1166">
            <v>0</v>
          </cell>
          <cell r="BV1166" t="str">
            <v xml:space="preserve">1.นางคริษฐา  พัฒนไพรงาม 
2.นายธีระพล  พัฒนไพรงาม 
3.นางสาวศิริวัลย์  เพชรพิชิตชัย 
4.นางสาวลัดดาวัลย์  สันติชัยชาญ </v>
          </cell>
          <cell r="BW1166" t="str">
            <v>จำเลยที่ 1
คู่สมรสจำเลยที่ 1
จำเลยที่ 2
จำเลยที่ 3</v>
          </cell>
          <cell r="BX1166" t="str">
            <v>1-5003-00053-13-8
3-5003-00187-27-1
1-5003-00088-17-9
1-5003-00061-98-0</v>
          </cell>
          <cell r="BY1166"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6" t="str">
            <v>ไม่พบ</v>
          </cell>
          <cell r="CA1166"/>
          <cell r="CB1166">
            <v>4</v>
          </cell>
          <cell r="CC1166" t="str">
            <v>นุสบา</v>
          </cell>
          <cell r="CD1166" t="str">
            <v>นางคริษฐา พัฒนไพรงาม</v>
          </cell>
          <cell r="CE1166"/>
          <cell r="CF1166"/>
          <cell r="CG1166"/>
          <cell r="CH1166"/>
          <cell r="CI1166"/>
          <cell r="CJ1166"/>
          <cell r="CK1166"/>
          <cell r="CT1166">
            <v>243884</v>
          </cell>
          <cell r="CU1166"/>
          <cell r="CV1166"/>
          <cell r="CW1166"/>
        </row>
        <row r="1167">
          <cell r="B1167">
            <v>2647</v>
          </cell>
          <cell r="C1167">
            <v>1163</v>
          </cell>
          <cell r="D1167"/>
          <cell r="E1167"/>
          <cell r="F1167"/>
          <cell r="G1167">
            <v>800059596851</v>
          </cell>
          <cell r="H1167" t="str">
            <v>นาย</v>
          </cell>
          <cell r="I1167" t="str">
            <v>บุญมา</v>
          </cell>
          <cell r="J1167" t="str">
            <v>วนาเดชสกุล</v>
          </cell>
          <cell r="K1167" t="str">
            <v>3-5804-00191-94-6</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ผบE854</v>
          </cell>
          <cell r="U1167">
            <v>2566</v>
          </cell>
          <cell r="V1167" t="str">
            <v>ผบE1100</v>
          </cell>
          <cell r="W1167">
            <v>2566</v>
          </cell>
          <cell r="X1167">
            <v>18</v>
          </cell>
          <cell r="Y1167">
            <v>9</v>
          </cell>
          <cell r="Z1167">
            <v>2566</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รายงานผลสืบ 15/8/2567</v>
          </cell>
          <cell r="BC1167">
            <v>1500</v>
          </cell>
          <cell r="BD1167">
            <v>24</v>
          </cell>
          <cell r="BE1167">
            <v>1</v>
          </cell>
          <cell r="BF1167">
            <v>2568</v>
          </cell>
          <cell r="BG1167">
            <v>0</v>
          </cell>
          <cell r="BH1167" t="str">
            <v>-</v>
          </cell>
          <cell r="BI1167" t="str">
            <v>-</v>
          </cell>
          <cell r="BJ1167" t="str">
            <v>-</v>
          </cell>
          <cell r="BK1167">
            <v>0</v>
          </cell>
          <cell r="BL1167">
            <v>1215</v>
          </cell>
          <cell r="BM1167">
            <v>0</v>
          </cell>
          <cell r="BN1167" t="str">
            <v/>
          </cell>
          <cell r="BO1167" t="str">
            <v/>
          </cell>
          <cell r="BP1167" t="str">
            <v/>
          </cell>
          <cell r="BQ1167" t="str">
            <v>-</v>
          </cell>
          <cell r="BR1167" t="str">
            <v>-</v>
          </cell>
          <cell r="BS1167" t="str">
            <v>-</v>
          </cell>
          <cell r="BT1167" t="str">
            <v>นายบุญมา วนาเดชสกุล</v>
          </cell>
          <cell r="BU1167">
            <v>0</v>
          </cell>
          <cell r="BV1167"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7" t="str">
            <v>จำเลยที่ 1
จำเลยที่ 2
คู่สมรสจำเลยที่ 2
จำเลยที่ 3
คู่สมรสจำเลยที่ 3</v>
          </cell>
          <cell r="BX1167" t="str">
            <v>3-5804-00191-94-6
2-5018-01148-65-3
1-5002-00110-35-1
1-5018-00060-58-4
2-5018-00004-40-2</v>
          </cell>
          <cell r="BY1167"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7" t="str">
            <v>ไม่พบ</v>
          </cell>
          <cell r="CA1167"/>
          <cell r="CB1167">
            <v>5</v>
          </cell>
          <cell r="CC1167" t="str">
            <v>นุสบา</v>
          </cell>
          <cell r="CD1167" t="str">
            <v>นายบุญมา วนาเดชสกุล</v>
          </cell>
          <cell r="CE1167"/>
          <cell r="CF1167"/>
          <cell r="CG1167"/>
          <cell r="CH1167"/>
          <cell r="CI1167"/>
          <cell r="CJ1167"/>
          <cell r="CK1167"/>
          <cell r="CT1167">
            <v>243884</v>
          </cell>
          <cell r="CU1167"/>
          <cell r="CV1167"/>
          <cell r="CW1167"/>
        </row>
        <row r="1168">
          <cell r="B1168">
            <v>2648</v>
          </cell>
          <cell r="C1168">
            <v>1164</v>
          </cell>
          <cell r="D1168"/>
          <cell r="E1168"/>
          <cell r="F1168"/>
          <cell r="G1168">
            <v>800080824785</v>
          </cell>
          <cell r="H1168" t="str">
            <v>นาง</v>
          </cell>
          <cell r="I1168" t="str">
            <v>ธีธิดา</v>
          </cell>
          <cell r="J1168" t="str">
            <v>มาคำ</v>
          </cell>
          <cell r="K1168" t="str">
            <v>3-5018-00008-11-2</v>
          </cell>
          <cell r="L1168" t="str">
            <v>อมก๋อย</v>
          </cell>
          <cell r="M1168" t="str">
            <v>เชียงใหม่ 3</v>
          </cell>
          <cell r="N1168">
            <v>8</v>
          </cell>
          <cell r="O1168" t="str">
            <v xml:space="preserve">สินเชื่อธนาคารประชาชน </v>
          </cell>
          <cell r="P1168" t="str">
            <v>1.บุคคลค้ำประกัน</v>
          </cell>
          <cell r="Q1168"/>
          <cell r="R1168"/>
          <cell r="S1168" t="str">
            <v>จังหวัดฮอด</v>
          </cell>
          <cell r="T1168" t="str">
            <v>ผบE800</v>
          </cell>
          <cell r="U1168">
            <v>2565</v>
          </cell>
          <cell r="V1168" t="str">
            <v>ผบE900</v>
          </cell>
          <cell r="W1168">
            <v>2565</v>
          </cell>
          <cell r="X1168">
            <v>22</v>
          </cell>
          <cell r="Y1168">
            <v>11</v>
          </cell>
          <cell r="Z1168">
            <v>2565</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รายงานผล15/8/2567</v>
          </cell>
          <cell r="BC1168">
            <v>1200</v>
          </cell>
          <cell r="BD1168">
            <v>24</v>
          </cell>
          <cell r="BE1168">
            <v>1</v>
          </cell>
          <cell r="BF1168">
            <v>2568</v>
          </cell>
          <cell r="BG1168">
            <v>0</v>
          </cell>
          <cell r="BH1168" t="str">
            <v>-</v>
          </cell>
          <cell r="BI1168" t="str">
            <v>-</v>
          </cell>
          <cell r="BJ1168" t="str">
            <v>-</v>
          </cell>
          <cell r="BK1168">
            <v>0</v>
          </cell>
          <cell r="BL1168">
            <v>1735</v>
          </cell>
          <cell r="BM1168">
            <v>0</v>
          </cell>
          <cell r="BN1168" t="str">
            <v/>
          </cell>
          <cell r="BO1168" t="str">
            <v/>
          </cell>
          <cell r="BP1168" t="str">
            <v/>
          </cell>
          <cell r="BQ1168" t="str">
            <v>-</v>
          </cell>
          <cell r="BR1168" t="str">
            <v>-</v>
          </cell>
          <cell r="BS1168" t="str">
            <v>-</v>
          </cell>
          <cell r="BT1168" t="str">
            <v>นางธีธิดา มาคำ</v>
          </cell>
          <cell r="BU1168">
            <v>0</v>
          </cell>
          <cell r="BV1168" t="str">
            <v xml:space="preserve">1.นางธีธิดา  มาคำ
2.นายศราวุฒิ  มาคำ
3.นายจิรวัฒน์  ใจสุวรรณ
4.นางสวาสดิ์  ใจสุวรรณ </v>
          </cell>
          <cell r="BW1168" t="str">
            <v>จำเลยที่ 1
คู่สมรสจำเลยที่ 1
จำเลยที่ 2
จำเลยที่ 3</v>
          </cell>
          <cell r="BX1168" t="str">
            <v>3-5018-00008-11-2
3-6406-00564-96-6
1-5018-00095-94-9
3-5018-00008-12-1</v>
          </cell>
          <cell r="BY1168"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8" t="str">
            <v>พบ</v>
          </cell>
          <cell r="CA1168"/>
          <cell r="CB1168">
            <v>4</v>
          </cell>
          <cell r="CC1168" t="str">
            <v>นุสบา</v>
          </cell>
          <cell r="CD1168" t="str">
            <v>นางธีธิดา มาคำ</v>
          </cell>
          <cell r="CE1168"/>
          <cell r="CF1168"/>
          <cell r="CG1168"/>
          <cell r="CH1168"/>
          <cell r="CI1168"/>
          <cell r="CJ1168"/>
          <cell r="CK1168"/>
          <cell r="CT1168">
            <v>243884</v>
          </cell>
          <cell r="CU1168"/>
          <cell r="CV1168"/>
          <cell r="CW1168"/>
        </row>
        <row r="1169">
          <cell r="B1169">
            <v>2649</v>
          </cell>
          <cell r="C1169">
            <v>1165</v>
          </cell>
          <cell r="D1169"/>
          <cell r="E1169"/>
          <cell r="F1169"/>
          <cell r="G1169" t="str">
            <v>821951005494,
800143478884</v>
          </cell>
          <cell r="H1169" t="str">
            <v>นาง</v>
          </cell>
          <cell r="I1169" t="str">
            <v>สุนทรี</v>
          </cell>
          <cell r="J1169" t="str">
            <v>พานิชเจริญ</v>
          </cell>
          <cell r="K1169" t="str">
            <v>3-2103-00570-17-4</v>
          </cell>
          <cell r="L1169" t="str">
            <v>สันกำแพง</v>
          </cell>
          <cell r="M1169" t="str">
            <v>เชียงใหม่ 3</v>
          </cell>
          <cell r="N1169">
            <v>8</v>
          </cell>
          <cell r="O1169" t="str">
            <v>สินเชื่อที่อยู่อาศัย, สินเชื่อส่วนบุคคล</v>
          </cell>
          <cell r="P1169"/>
          <cell r="Q1169"/>
          <cell r="R1169"/>
          <cell r="S1169" t="str">
            <v>แขวงเชียงใหม่</v>
          </cell>
          <cell r="T1169" t="str">
            <v>ผบE1469</v>
          </cell>
          <cell r="U1169">
            <v>2566</v>
          </cell>
          <cell r="V1169" t="str">
            <v>ผบE5007</v>
          </cell>
          <cell r="W1169">
            <v>2566</v>
          </cell>
          <cell r="X1169">
            <v>26</v>
          </cell>
          <cell r="Y1169">
            <v>6</v>
          </cell>
          <cell r="Z1169">
            <v>2566</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 xml:space="preserve">สืบแล้ว รายงานผล25/6/2567 </v>
          </cell>
          <cell r="BC1169">
            <v>600</v>
          </cell>
          <cell r="BD1169">
            <v>26</v>
          </cell>
          <cell r="BE1169">
            <v>3</v>
          </cell>
          <cell r="BF1169">
            <v>2568</v>
          </cell>
          <cell r="BG1169">
            <v>0</v>
          </cell>
          <cell r="BH1169" t="str">
            <v>-</v>
          </cell>
          <cell r="BI1169" t="str">
            <v>-</v>
          </cell>
          <cell r="BJ1169" t="str">
            <v>-</v>
          </cell>
          <cell r="BK1169">
            <v>0</v>
          </cell>
          <cell r="BL1169">
            <v>940</v>
          </cell>
          <cell r="BM1169">
            <v>0</v>
          </cell>
          <cell r="BN1169" t="str">
            <v/>
          </cell>
          <cell r="BO1169" t="str">
            <v/>
          </cell>
          <cell r="BP1169" t="str">
            <v/>
          </cell>
          <cell r="BQ1169" t="str">
            <v>-</v>
          </cell>
          <cell r="BR1169" t="str">
            <v>-</v>
          </cell>
          <cell r="BS1169" t="str">
            <v>-</v>
          </cell>
          <cell r="BT1169" t="str">
            <v>นางสุนทรี พานิชเจริญ</v>
          </cell>
          <cell r="BU1169">
            <v>0</v>
          </cell>
          <cell r="BV1169" t="str">
            <v xml:space="preserve">1.นางสุนทรี  ยวดยิ่งหรือพานิชเจริญ 
2.นายรุ่งโรจน์  พานิชเจริญ
</v>
          </cell>
          <cell r="BW1169" t="str">
            <v xml:space="preserve">จำเลย 
คู่สมรสจำเลย 
</v>
          </cell>
          <cell r="BX1169" t="str">
            <v xml:space="preserve">3-2103-00570-17-4
3-2099-00322-52-8
</v>
          </cell>
          <cell r="BY1169"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9"/>
          <cell r="CA1169"/>
          <cell r="CB1169">
            <v>2</v>
          </cell>
          <cell r="CC1169"/>
          <cell r="CD1169" t="str">
            <v>นางสุนทรี พานิชเจริญ</v>
          </cell>
          <cell r="CE1169"/>
          <cell r="CF1169"/>
          <cell r="CG1169"/>
          <cell r="CH1169"/>
          <cell r="CI1169"/>
          <cell r="CJ1169"/>
          <cell r="CK1169"/>
          <cell r="CT1169"/>
          <cell r="CU1169"/>
          <cell r="CV1169"/>
          <cell r="CW1169"/>
        </row>
        <row r="1170">
          <cell r="B1170">
            <v>2650</v>
          </cell>
          <cell r="C1170">
            <v>1166</v>
          </cell>
          <cell r="D1170"/>
          <cell r="E1170"/>
          <cell r="F1170"/>
          <cell r="G1170">
            <v>800068831836</v>
          </cell>
          <cell r="H1170" t="str">
            <v>นาง</v>
          </cell>
          <cell r="I1170" t="str">
            <v>อารี</v>
          </cell>
          <cell r="J1170" t="str">
            <v>เนตรคำยวง</v>
          </cell>
          <cell r="K1170" t="str">
            <v>3-5012-00361-39-3</v>
          </cell>
          <cell r="L1170" t="str">
            <v>สันป่าตอง</v>
          </cell>
          <cell r="M1170" t="str">
            <v>เชียงใหม่ 3</v>
          </cell>
          <cell r="N1170">
            <v>8</v>
          </cell>
          <cell r="O1170" t="str">
            <v>ธนาคารประชาชน</v>
          </cell>
          <cell r="P1170"/>
          <cell r="Q1170"/>
          <cell r="R1170"/>
          <cell r="S1170" t="str">
            <v>แขวงเชียงใหม่</v>
          </cell>
          <cell r="T1170" t="str">
            <v>ผบE8963</v>
          </cell>
          <cell r="U1170">
            <v>2566</v>
          </cell>
          <cell r="V1170" t="str">
            <v>ผบE260</v>
          </cell>
          <cell r="W1170">
            <v>2567</v>
          </cell>
          <cell r="X1170">
            <v>16</v>
          </cell>
          <cell r="Y1170">
            <v>1</v>
          </cell>
          <cell r="Z1170">
            <v>2567</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v>1200</v>
          </cell>
          <cell r="BD1170">
            <v>11</v>
          </cell>
          <cell r="BE1170">
            <v>4</v>
          </cell>
          <cell r="BF1170">
            <v>2568</v>
          </cell>
          <cell r="BG1170">
            <v>0</v>
          </cell>
          <cell r="BH1170" t="str">
            <v>-</v>
          </cell>
          <cell r="BI1170" t="str">
            <v>-</v>
          </cell>
          <cell r="BJ1170" t="str">
            <v>-</v>
          </cell>
          <cell r="BK1170">
            <v>0</v>
          </cell>
          <cell r="BL1170">
            <v>1745</v>
          </cell>
          <cell r="BM1170">
            <v>0</v>
          </cell>
          <cell r="BN1170" t="str">
            <v/>
          </cell>
          <cell r="BO1170" t="str">
            <v/>
          </cell>
          <cell r="BP1170" t="str">
            <v/>
          </cell>
          <cell r="BQ1170" t="str">
            <v>-</v>
          </cell>
          <cell r="BR1170" t="str">
            <v>-</v>
          </cell>
          <cell r="BS1170" t="str">
            <v>-</v>
          </cell>
          <cell r="BT1170" t="str">
            <v>นางอารี เนตรคำยวง</v>
          </cell>
          <cell r="BU1170">
            <v>888166010310</v>
          </cell>
          <cell r="BV1170" t="str">
            <v>1.นางอารี   เนตรคำยวง
2.นายมานพ  เนตรคำยวง
3.นางยุพิน   ศรีแพนบาล
4.นายภาดา  ศรีแพนบาล</v>
          </cell>
          <cell r="BW1170" t="str">
            <v xml:space="preserve">จำเลยที่ 1
คู่สมรสจำเลยที่ 1
จำเลยที่ 2 
คู่สมรสจำเลยที่ 2
</v>
          </cell>
          <cell r="BX1170" t="str">
            <v>3-5012-00361-39-3
3-5106-00095-69-0
3-6599-00773-88-7
3-4009-00652-99-4</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0" t="str">
            <v>พบทรัพย์</v>
          </cell>
          <cell r="CA1170"/>
          <cell r="CB1170"/>
          <cell r="CC1170" t="str">
            <v>วชิราภรณ์</v>
          </cell>
          <cell r="CD1170" t="str">
            <v>นางอารี เนตรคำยวง</v>
          </cell>
          <cell r="CE1170"/>
          <cell r="CF1170"/>
          <cell r="CG1170"/>
          <cell r="CH1170"/>
          <cell r="CI1170"/>
          <cell r="CJ1170"/>
          <cell r="CK1170"/>
          <cell r="CT1170">
            <v>243902</v>
          </cell>
          <cell r="CU1170">
            <v>244061</v>
          </cell>
          <cell r="CV1170"/>
          <cell r="CW1170"/>
        </row>
        <row r="1171">
          <cell r="B1171">
            <v>2651</v>
          </cell>
          <cell r="C1171">
            <v>1167</v>
          </cell>
          <cell r="D1171"/>
          <cell r="E1171"/>
          <cell r="F1171"/>
          <cell r="G1171">
            <v>800094127241</v>
          </cell>
          <cell r="H1171" t="str">
            <v>นาย</v>
          </cell>
          <cell r="I1171" t="str">
            <v>ธนัช</v>
          </cell>
          <cell r="J1171" t="str">
            <v>สุวรรณโฉม</v>
          </cell>
          <cell r="K1171" t="str">
            <v>3-6407-00012-73-6</v>
          </cell>
          <cell r="L1171" t="str">
            <v>สันป่าตอง</v>
          </cell>
          <cell r="M1171" t="str">
            <v>เชียงใหม่ 3</v>
          </cell>
          <cell r="N1171">
            <v>8</v>
          </cell>
          <cell r="O1171" t="str">
            <v>สินเชื่อธนาคารประชาชน</v>
          </cell>
          <cell r="P1171" t="str">
            <v>1.บุคคลค้ำประกัน</v>
          </cell>
          <cell r="Q1171"/>
          <cell r="R1171"/>
          <cell r="S1171" t="str">
            <v>แขวงเชียงใหม่</v>
          </cell>
          <cell r="T1171" t="str">
            <v>ผบE8962</v>
          </cell>
          <cell r="U1171">
            <v>2566</v>
          </cell>
          <cell r="V1171" t="str">
            <v>ผบE11123</v>
          </cell>
          <cell r="W1171">
            <v>2566</v>
          </cell>
          <cell r="X1171"/>
          <cell r="Y1171"/>
          <cell r="Z1171"/>
          <cell r="AA1171">
            <v>21</v>
          </cell>
          <cell r="AB1171">
            <v>11</v>
          </cell>
          <cell r="AC1171">
            <v>2566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รายงานผลสืบทรัพย์ 11/9/2567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นายธนัช สุวรรณโฉม</v>
          </cell>
          <cell r="BU1171">
            <v>888166010308</v>
          </cell>
          <cell r="BV1171" t="str">
            <v>1.นายธนัช    สุวรรณโฉม
2.นางพันธุ์ทิพย์  สุวรรณโฉม
3.นายประพันธ์   คำวงค์ษา
4.นายประชัย  ขาตา</v>
          </cell>
          <cell r="BW1171" t="str">
            <v>จำเลยที่ 1
คู่สมรสจำเลยที่ 1
จำเลยที่ 2
จำเลยที่ 3</v>
          </cell>
          <cell r="BX1171" t="str">
            <v>3-6407-00012-73-6
3-5012-00294-04-1
3-5012-00300-82-3
3-5012-00302-87-7</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1" t="str">
            <v>พบทรัพย์</v>
          </cell>
          <cell r="CA1171"/>
          <cell r="CB1171"/>
          <cell r="CC1171" t="str">
            <v>วชิราภรณ์</v>
          </cell>
          <cell r="CD1171" t="str">
            <v>นายธนัช สุวรรณโฉม</v>
          </cell>
          <cell r="CE1171"/>
          <cell r="CF1171"/>
          <cell r="CG1171"/>
          <cell r="CH1171"/>
          <cell r="CI1171"/>
          <cell r="CJ1171"/>
          <cell r="CK1171"/>
          <cell r="CT1171">
            <v>243902</v>
          </cell>
          <cell r="CU1171"/>
          <cell r="CV1171"/>
          <cell r="CW1171"/>
        </row>
        <row r="1172">
          <cell r="B1172">
            <v>2652</v>
          </cell>
          <cell r="C1172">
            <v>1803</v>
          </cell>
          <cell r="D1172"/>
          <cell r="E1172"/>
          <cell r="F1172"/>
          <cell r="G1172">
            <v>800069706003</v>
          </cell>
          <cell r="H1172" t="str">
            <v>นางสาว</v>
          </cell>
          <cell r="I1172" t="str">
            <v>นฤมล</v>
          </cell>
          <cell r="J1172" t="str">
            <v>พรมเทศ</v>
          </cell>
          <cell r="K1172" t="str">
            <v>1-5601-00127-98-7</v>
          </cell>
          <cell r="L1172" t="str">
            <v>เซ็นทรัล แอร์พอร์ต พลาซ่า เชียงใหม่</v>
          </cell>
          <cell r="M1172" t="str">
            <v>เชียงใหม่ 1</v>
          </cell>
          <cell r="N1172">
            <v>8</v>
          </cell>
          <cell r="O1172" t="str">
            <v>ธนาคารประชาชน</v>
          </cell>
          <cell r="P1172" t="str">
            <v>2.หลักทรัพย์ค้ำประกัน</v>
          </cell>
          <cell r="Q1172">
            <v>78542.460000000006</v>
          </cell>
          <cell r="R1172">
            <v>25963.72</v>
          </cell>
          <cell r="S1172" t="str">
            <v>จังหวัดพะเยา</v>
          </cell>
          <cell r="T1172" t="str">
            <v>ผบ3307</v>
          </cell>
          <cell r="U1172">
            <v>2562</v>
          </cell>
          <cell r="V1172" t="str">
            <v>ผบ108</v>
          </cell>
          <cell r="W1172">
            <v>2563</v>
          </cell>
          <cell r="X1172"/>
          <cell r="Y1172"/>
          <cell r="Z1172"/>
          <cell r="AA1172">
            <v>28</v>
          </cell>
          <cell r="AB1172">
            <v>1</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t="str">
            <v>สืบแล้ว รายงานผลสืบ 5/7/2567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นางสาวนฤมล พรมเทศ</v>
          </cell>
          <cell r="BU1172">
            <v>0</v>
          </cell>
          <cell r="BV1172" t="str">
            <v xml:space="preserve">1.นางสาวนฤมล  พรมเทศ
2.นางสาวกันติชา  ปัญญาฟู
3.นายยุรนันท์  จันใจ 
</v>
          </cell>
          <cell r="BW1172" t="str">
            <v>จำเลยที่ 1
จำเลยที่ 2
จำเลยที่ 3</v>
          </cell>
          <cell r="BX1172" t="str">
            <v xml:space="preserve">1-5601-00127-98-7
1-5605-00059-16-4
1-5299-00320-86-1
</v>
          </cell>
          <cell r="BY1172"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2"/>
          <cell r="CA1172"/>
          <cell r="CB1172">
            <v>3</v>
          </cell>
          <cell r="CC1172"/>
          <cell r="CD1172" t="str">
            <v>นางสาวนฤมล พรมเทศ</v>
          </cell>
          <cell r="CE1172"/>
          <cell r="CF1172"/>
          <cell r="CG1172"/>
          <cell r="CH1172"/>
          <cell r="CI1172"/>
          <cell r="CJ1172"/>
          <cell r="CK1172"/>
          <cell r="CL1172"/>
          <cell r="CM1172"/>
          <cell r="CN1172"/>
          <cell r="CO1172"/>
          <cell r="CP1172"/>
          <cell r="CQ1172"/>
          <cell r="CR1172"/>
          <cell r="CS1172"/>
          <cell r="CT1172"/>
          <cell r="CU1172"/>
          <cell r="CV1172"/>
          <cell r="CW1172"/>
        </row>
        <row r="1173">
          <cell r="B1173">
            <v>2653</v>
          </cell>
          <cell r="C1173">
            <v>1169</v>
          </cell>
          <cell r="D1173"/>
          <cell r="E1173"/>
          <cell r="F1173"/>
          <cell r="G1173">
            <v>800100167538</v>
          </cell>
          <cell r="H1173" t="str">
            <v>นาย</v>
          </cell>
          <cell r="I1173" t="str">
            <v>สถาพร</v>
          </cell>
          <cell r="J1173" t="str">
            <v>อินเป็ง</v>
          </cell>
          <cell r="K1173" t="str">
            <v>3-5015-00448-25-7</v>
          </cell>
          <cell r="L1173" t="str">
            <v>บิ๊กซี หางดง</v>
          </cell>
          <cell r="M1173" t="str">
            <v>เชียงใหม่ 3</v>
          </cell>
          <cell r="N1173">
            <v>8</v>
          </cell>
          <cell r="O1173" t="str">
            <v>สินเชื่อธนาคารประชาชน</v>
          </cell>
          <cell r="P1173" t="str">
            <v>1.บุคคลค้ำประกัน</v>
          </cell>
          <cell r="Q1173"/>
          <cell r="R1173"/>
          <cell r="S1173" t="str">
            <v>แขวงเชียงใหม่</v>
          </cell>
          <cell r="T1173" t="str">
            <v>ผบE320</v>
          </cell>
          <cell r="U1173">
            <v>2566</v>
          </cell>
          <cell r="V1173" t="str">
            <v>ผบE3636</v>
          </cell>
          <cell r="W1173">
            <v>2566</v>
          </cell>
          <cell r="X1173"/>
          <cell r="Y1173"/>
          <cell r="Z1173"/>
          <cell r="AA1173">
            <v>23</v>
          </cell>
          <cell r="AB1173">
            <v>5</v>
          </cell>
          <cell r="AC1173">
            <v>2566</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สืบทรัพย์ (คำสั่ง 6/6/2567) // รายงานวันที่ 16/8/2567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นายสถาพร อินเป็ง</v>
          </cell>
          <cell r="BU1173">
            <v>800100167538</v>
          </cell>
          <cell r="BV1173" t="str">
            <v>1.นายสถาพร อินเป็ง 
2.นางสาวกาญจน์ แสนคำ
3.นางสาวเทียน แสนคำ
4.นายบุญตัน แสนคำ</v>
          </cell>
          <cell r="BW1173" t="str">
            <v>จำเลยที่ 1
จำเลยที่ 2
จำเลยที่ 3
คู่สมรสจำเลยที่ 3</v>
          </cell>
          <cell r="BX1173" t="str">
            <v>3-5015-00448-25-7
1-5099-00177-52-9
3-5013-00203-74-9
3-5015-00475-64-2</v>
          </cell>
          <cell r="BY1173"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3" t="str">
            <v>พบ</v>
          </cell>
          <cell r="CA1173"/>
          <cell r="CB1173"/>
          <cell r="CC1173"/>
          <cell r="CD1173" t="str">
            <v>นายสถาพร อินเป็ง</v>
          </cell>
          <cell r="CE1173"/>
          <cell r="CF1173"/>
          <cell r="CG1173"/>
          <cell r="CH1173"/>
          <cell r="CI1173"/>
          <cell r="CJ1173"/>
          <cell r="CK1173"/>
          <cell r="CL1173"/>
          <cell r="CM1173"/>
          <cell r="CN1173"/>
          <cell r="CO1173"/>
          <cell r="CP1173"/>
          <cell r="CQ1173"/>
          <cell r="CR1173"/>
          <cell r="CS1173"/>
          <cell r="CT1173"/>
          <cell r="CU1173"/>
          <cell r="CV1173"/>
          <cell r="CW1173"/>
        </row>
        <row r="1174">
          <cell r="B1174">
            <v>2654</v>
          </cell>
          <cell r="C1174">
            <v>1170</v>
          </cell>
          <cell r="D1174">
            <v>7</v>
          </cell>
          <cell r="E1174">
            <v>6</v>
          </cell>
          <cell r="F1174">
            <v>2567</v>
          </cell>
          <cell r="G1174">
            <v>800087545292</v>
          </cell>
          <cell r="H1174" t="str">
            <v>นาย</v>
          </cell>
          <cell r="I1174" t="str">
            <v>อุทัย</v>
          </cell>
          <cell r="J1174" t="str">
            <v>ภู่ภักดี</v>
          </cell>
          <cell r="K1174" t="str">
            <v>5-6004-00004-43-2</v>
          </cell>
          <cell r="L1174" t="str">
            <v>สันกำแพง</v>
          </cell>
          <cell r="M1174" t="str">
            <v>เชียงใหม่ 3</v>
          </cell>
          <cell r="N1174">
            <v>8</v>
          </cell>
          <cell r="O1174" t="str">
            <v>-</v>
          </cell>
          <cell r="P1174"/>
          <cell r="Q1174"/>
          <cell r="R1174"/>
          <cell r="S1174" t="str">
            <v>แขวงเชียงใหม่</v>
          </cell>
          <cell r="T1174" t="str">
            <v>ผบE545</v>
          </cell>
          <cell r="U1174">
            <v>2563</v>
          </cell>
          <cell r="V1174" t="str">
            <v>ผบE1066</v>
          </cell>
          <cell r="W1174">
            <v>2563</v>
          </cell>
          <cell r="X1174">
            <v>21</v>
          </cell>
          <cell r="Y1174">
            <v>9</v>
          </cell>
          <cell r="Z1174">
            <v>2563</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รายงานผลสืบทรัพย์ 10/7/2567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นายอุทัย ภู่ภักดี</v>
          </cell>
          <cell r="BU1174">
            <v>0</v>
          </cell>
          <cell r="BV1174" t="str">
            <v>1.นายอุทัย  ภูภักดี
2.นายสุรศักดิ์   มงคลจันทร์
3.นางสาววิยะดา   มงคลจันทร์
4.นายธีรศักดิ์      ชมชื่น</v>
          </cell>
          <cell r="BW1174" t="str">
            <v>จำเลยที่1
จำเลยที่ 2
คู่สมรสจำเลยที่ 2
จำเลยที่ 3</v>
          </cell>
          <cell r="BX1174" t="str">
            <v>5-6004-00004-43-2
3-5005-00426-40-6
1-5299-00004-52-7
1-5003-00078-26-2</v>
          </cell>
          <cell r="BY1174"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4" t="str">
            <v>ไม่พบ</v>
          </cell>
          <cell r="CA1174"/>
          <cell r="CB1174"/>
          <cell r="CC1174"/>
          <cell r="CD1174" t="str">
            <v>นายอุทัย ภู่ภักดี</v>
          </cell>
          <cell r="CE1174"/>
          <cell r="CF1174"/>
          <cell r="CG1174"/>
          <cell r="CH1174"/>
          <cell r="CI1174"/>
          <cell r="CJ1174"/>
          <cell r="CK1174"/>
          <cell r="CT1174"/>
          <cell r="CU1174"/>
          <cell r="CV1174"/>
          <cell r="CW1174"/>
        </row>
        <row r="1175">
          <cell r="B1175">
            <v>2655</v>
          </cell>
          <cell r="C1175">
            <v>1171</v>
          </cell>
          <cell r="D1175">
            <v>7</v>
          </cell>
          <cell r="E1175">
            <v>6</v>
          </cell>
          <cell r="F1175">
            <v>2567</v>
          </cell>
          <cell r="G1175">
            <v>821952012143</v>
          </cell>
          <cell r="H1175" t="str">
            <v>พ.อ.อ.หรือนาย</v>
          </cell>
          <cell r="I1175" t="str">
            <v>ไกรธวัช</v>
          </cell>
          <cell r="J1175" t="str">
            <v>วิริยะ</v>
          </cell>
          <cell r="K1175" t="str">
            <v>3-2009-00287-47-3</v>
          </cell>
          <cell r="L1175" t="str">
            <v>สันกำแพง</v>
          </cell>
          <cell r="M1175" t="str">
            <v>เชียงใหม่ 3</v>
          </cell>
          <cell r="N1175">
            <v>8</v>
          </cell>
          <cell r="O1175"/>
          <cell r="P1175"/>
          <cell r="Q1175"/>
          <cell r="R1175"/>
          <cell r="S1175" t="str">
            <v>จังหวัดเชียงใหม่</v>
          </cell>
          <cell r="T1175" t="str">
            <v>ผบ 1375</v>
          </cell>
          <cell r="U1175">
            <v>2563</v>
          </cell>
          <cell r="V1175" t="str">
            <v>ผบ 2547</v>
          </cell>
          <cell r="W1175">
            <v>2563</v>
          </cell>
          <cell r="X1175"/>
          <cell r="Y1175"/>
          <cell r="Z1175"/>
          <cell r="AA1175">
            <v>19</v>
          </cell>
          <cell r="AB1175">
            <v>10</v>
          </cell>
          <cell r="AC1175">
            <v>2563</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7/6/2567) // รายงานวันที่ 17/1/2567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พ.อ.อ.หรือนายไกรธวัช วิริยะ</v>
          </cell>
          <cell r="BU1175">
            <v>0</v>
          </cell>
          <cell r="BV1175"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5"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5" t="str">
            <v xml:space="preserve">3-2009-00287-47-3
2-4117-00002-75-1
3-1005-04343-62-2
5-5501-00024-96-0
3-5007-00519-30-1
3-5704-00908-85-9
3-5704-00643-28-6
3-5603-00335-07-5
3-5019-00272-30-0
3-5804-00286-45-9
</v>
          </cell>
          <cell r="BY117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5"/>
          <cell r="CA1175"/>
          <cell r="CB1175"/>
          <cell r="CC1175"/>
          <cell r="CD1175" t="str">
            <v>พ.อ.อ.หรือนายไกรธวัช วิริยะ</v>
          </cell>
          <cell r="CE1175"/>
          <cell r="CF1175"/>
          <cell r="CG1175"/>
          <cell r="CH1175"/>
          <cell r="CI1175"/>
          <cell r="CJ1175"/>
          <cell r="CK1175"/>
          <cell r="CT1175"/>
          <cell r="CU1175"/>
          <cell r="CV1175"/>
          <cell r="CW1175"/>
        </row>
        <row r="1176">
          <cell r="B1176">
            <v>2656</v>
          </cell>
          <cell r="C1176">
            <v>1172</v>
          </cell>
          <cell r="D1176">
            <v>13</v>
          </cell>
          <cell r="E1176">
            <v>3</v>
          </cell>
          <cell r="F1176">
            <v>2567</v>
          </cell>
          <cell r="G1176">
            <v>80011761310</v>
          </cell>
          <cell r="H1176" t="str">
            <v>นาย</v>
          </cell>
          <cell r="I1176" t="str">
            <v>อมร</v>
          </cell>
          <cell r="J1176" t="str">
            <v>ไทยกรณ์</v>
          </cell>
          <cell r="K1176" t="str">
            <v>3-5005-00418-27-6</v>
          </cell>
          <cell r="L1176" t="str">
            <v>เซ็นทรัล เฟสติวัล เชียงใหม่</v>
          </cell>
          <cell r="M1176" t="str">
            <v>เชียงใหม่ 1</v>
          </cell>
          <cell r="N1176">
            <v>8</v>
          </cell>
          <cell r="O1176" t="str">
            <v>ธปช.</v>
          </cell>
          <cell r="P1176"/>
          <cell r="Q1176"/>
          <cell r="R1176"/>
          <cell r="S1176" t="str">
            <v>แขวงเชียงใหม่</v>
          </cell>
          <cell r="T1176" t="str">
            <v>ผบE7795</v>
          </cell>
          <cell r="U1176">
            <v>2565</v>
          </cell>
          <cell r="V1176" t="str">
            <v>ผบE809</v>
          </cell>
          <cell r="W1176">
            <v>2566</v>
          </cell>
          <cell r="X1176">
            <v>7</v>
          </cell>
          <cell r="Y1176">
            <v>2</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13/3/2567) // รายงานวันที่ 13/7/2567</v>
          </cell>
          <cell r="BC1176">
            <v>900</v>
          </cell>
          <cell r="BD1176">
            <v>20</v>
          </cell>
          <cell r="BE1176">
            <v>6</v>
          </cell>
          <cell r="BF1176">
            <v>2568</v>
          </cell>
          <cell r="BG1176">
            <v>0</v>
          </cell>
          <cell r="BH1176" t="str">
            <v>-</v>
          </cell>
          <cell r="BI1176" t="str">
            <v>-</v>
          </cell>
          <cell r="BJ1176" t="str">
            <v>-</v>
          </cell>
          <cell r="BK1176">
            <v>0</v>
          </cell>
          <cell r="BL1176">
            <v>1055</v>
          </cell>
          <cell r="BM1176">
            <v>0</v>
          </cell>
          <cell r="BN1176" t="str">
            <v/>
          </cell>
          <cell r="BO1176" t="str">
            <v/>
          </cell>
          <cell r="BP1176" t="str">
            <v/>
          </cell>
          <cell r="BQ1176" t="str">
            <v>-</v>
          </cell>
          <cell r="BR1176" t="str">
            <v>-</v>
          </cell>
          <cell r="BS1176" t="str">
            <v>-</v>
          </cell>
          <cell r="BT1176" t="str">
            <v>นายอมร ไทยกรณ์</v>
          </cell>
          <cell r="BU1176">
            <v>88315010477</v>
          </cell>
          <cell r="BV1176" t="str">
            <v>1.นายอมร ไทยกรณ์
2.นายสุทิน มุ่งเมือง
3.นางสาวกัญญารัตน์ ก่อศักดิ์ไพศาล</v>
          </cell>
          <cell r="BW1176" t="str">
            <v>จำเลยที่ 1
จำเลยที่ 2
จำเลยที่ 3</v>
          </cell>
          <cell r="BX1176" t="str">
            <v xml:space="preserve">3-5005-00418-27-6
3-5005-00347-35-2
2-2604-00016-36-7
</v>
          </cell>
          <cell r="BY117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6" t="str">
            <v>ไม่พบ</v>
          </cell>
          <cell r="CA1176"/>
          <cell r="CB1176">
            <v>3</v>
          </cell>
          <cell r="CC1176"/>
          <cell r="CD1176"/>
          <cell r="CE1176"/>
          <cell r="CF1176"/>
          <cell r="CG1176"/>
          <cell r="CH1176"/>
          <cell r="CI1176"/>
          <cell r="CJ1176"/>
          <cell r="CK1176"/>
          <cell r="CT1176"/>
          <cell r="CU1176"/>
          <cell r="CV1176"/>
          <cell r="CW1176"/>
        </row>
        <row r="1177">
          <cell r="B1177">
            <v>2659</v>
          </cell>
          <cell r="C1177">
            <v>1173</v>
          </cell>
          <cell r="D1177">
            <v>13</v>
          </cell>
          <cell r="E1177">
            <v>6</v>
          </cell>
          <cell r="F1177">
            <v>2567</v>
          </cell>
          <cell r="G1177">
            <v>800102576629</v>
          </cell>
          <cell r="H1177" t="str">
            <v>นางสาว</v>
          </cell>
          <cell r="I1177" t="str">
            <v>ชุติมา</v>
          </cell>
          <cell r="J1177" t="str">
            <v>ศรีนวลโครต</v>
          </cell>
          <cell r="K1177" t="str">
            <v>3-3002-00113-08-1</v>
          </cell>
          <cell r="L1177" t="str">
            <v>แม่แตง</v>
          </cell>
          <cell r="M1177" t="str">
            <v>เชียงใหม่ 2</v>
          </cell>
          <cell r="N1177">
            <v>8</v>
          </cell>
          <cell r="O1177" t="str">
            <v>สินเชื่อ ธปช. เพื่อผู้มีบัตรสวัสดิการแห่งรัฐ</v>
          </cell>
          <cell r="P1177" t="str">
            <v>2.หลักทรัพย์ค้ำประกัน</v>
          </cell>
          <cell r="Q1177"/>
          <cell r="R1177"/>
          <cell r="S1177" t="str">
            <v>แขวงเชียงดาว</v>
          </cell>
          <cell r="T1177" t="str">
            <v>ผบE871</v>
          </cell>
          <cell r="U1177">
            <v>2566</v>
          </cell>
          <cell r="V1177" t="str">
            <v>ผบE951</v>
          </cell>
          <cell r="W1177">
            <v>2566</v>
          </cell>
          <cell r="X1177">
            <v>4</v>
          </cell>
          <cell r="Y1177">
            <v>8</v>
          </cell>
          <cell r="Z1177">
            <v>2566</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สืบทรัพย์ (คำสั่ง 13/6/2567) // รายงานวันที่ 18/7/2567</v>
          </cell>
          <cell r="BC1177">
            <v>300</v>
          </cell>
          <cell r="BD1177">
            <v>23</v>
          </cell>
          <cell r="BE1177">
            <v>4</v>
          </cell>
          <cell r="BF1177">
            <v>2568</v>
          </cell>
          <cell r="BG1177">
            <v>0</v>
          </cell>
          <cell r="BH1177" t="str">
            <v>-</v>
          </cell>
          <cell r="BI1177" t="str">
            <v>-</v>
          </cell>
          <cell r="BJ1177" t="str">
            <v>-</v>
          </cell>
          <cell r="BK1177">
            <v>0</v>
          </cell>
          <cell r="BL1177">
            <v>260</v>
          </cell>
          <cell r="BM1177">
            <v>0</v>
          </cell>
          <cell r="BN1177" t="str">
            <v/>
          </cell>
          <cell r="BO1177" t="str">
            <v/>
          </cell>
          <cell r="BP1177" t="str">
            <v/>
          </cell>
          <cell r="BQ1177" t="str">
            <v>-</v>
          </cell>
          <cell r="BR1177" t="str">
            <v>-</v>
          </cell>
          <cell r="BS1177" t="str">
            <v>-</v>
          </cell>
          <cell r="BT1177" t="str">
            <v>นางสาวชุติมา ศรีนวลโครต</v>
          </cell>
          <cell r="BU1177"/>
          <cell r="BV1177" t="str">
            <v>นางสาวชุติมา  ศรีนวลโคตร</v>
          </cell>
          <cell r="BW1177" t="str">
            <v>จำเลย</v>
          </cell>
          <cell r="BX1177" t="str">
            <v>3-3002-00113-08-1</v>
          </cell>
          <cell r="BY1177" t="str">
            <v>-ไม่พบว่ามีกรรมสิทธิ์ในที่ดิน อ.แม่แตง จ.เชียงใหม่</v>
          </cell>
          <cell r="BZ1177" t="str">
            <v>ไพบทรัพย์</v>
          </cell>
          <cell r="CA1177"/>
          <cell r="CB1177"/>
          <cell r="CC1177" t="str">
            <v>ลลิตา</v>
          </cell>
          <cell r="CD1177"/>
          <cell r="CE1177"/>
          <cell r="CF1177"/>
          <cell r="CG1177"/>
          <cell r="CH1177"/>
          <cell r="CI1177"/>
          <cell r="CJ1177"/>
          <cell r="CK1177"/>
          <cell r="CT1177">
            <v>243854</v>
          </cell>
          <cell r="CU1177"/>
          <cell r="CV1177"/>
          <cell r="CW1177"/>
        </row>
        <row r="1178">
          <cell r="B1178">
            <v>2660</v>
          </cell>
          <cell r="C1178">
            <v>1174</v>
          </cell>
          <cell r="D1178">
            <v>20</v>
          </cell>
          <cell r="E1178">
            <v>9</v>
          </cell>
          <cell r="F1178">
            <v>2565</v>
          </cell>
          <cell r="G1178">
            <v>800084697849</v>
          </cell>
          <cell r="H1178" t="str">
            <v>นาย</v>
          </cell>
          <cell r="I1178" t="str">
            <v>ชัยรัช</v>
          </cell>
          <cell r="J1178" t="str">
            <v>พงศ์ปัน</v>
          </cell>
          <cell r="K1178" t="str">
            <v>3-5019-00064-32-4</v>
          </cell>
          <cell r="L1178" t="str">
            <v>ฝาง</v>
          </cell>
          <cell r="M1178" t="str">
            <v>เชียงใหม่ 2</v>
          </cell>
          <cell r="N1178">
            <v>8</v>
          </cell>
          <cell r="O1178" t="str">
            <v>สินเชื่อธนาคารประชาชน</v>
          </cell>
          <cell r="P1178" t="str">
            <v>1.บุคคลค้ำประกัน</v>
          </cell>
          <cell r="Q1178"/>
          <cell r="R1178"/>
          <cell r="S1178" t="str">
            <v>แขวงเชียงใหม่</v>
          </cell>
          <cell r="T1178" t="str">
            <v>ผบE3554</v>
          </cell>
          <cell r="U1178">
            <v>2565</v>
          </cell>
          <cell r="V1178" t="str">
            <v>ผบE5840</v>
          </cell>
          <cell r="W1178">
            <v>2565</v>
          </cell>
          <cell r="X1178">
            <v>15</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มีคำสั่งสืบ 20/9/2565 // รายงานผลสืบทรัพย์ 23/7/2567</v>
          </cell>
          <cell r="BC1178">
            <v>1500</v>
          </cell>
          <cell r="BD1178">
            <v>30</v>
          </cell>
          <cell r="BE1178">
            <v>5</v>
          </cell>
          <cell r="BF1178">
            <v>2568</v>
          </cell>
          <cell r="BG1178">
            <v>0</v>
          </cell>
          <cell r="BH1178" t="str">
            <v>-</v>
          </cell>
          <cell r="BI1178" t="str">
            <v>-</v>
          </cell>
          <cell r="BJ1178" t="str">
            <v>-</v>
          </cell>
          <cell r="BK1178">
            <v>0</v>
          </cell>
          <cell r="BL1178">
            <v>2715</v>
          </cell>
          <cell r="BM1178">
            <v>0</v>
          </cell>
          <cell r="BN1178" t="str">
            <v/>
          </cell>
          <cell r="BO1178" t="str">
            <v/>
          </cell>
          <cell r="BP1178" t="str">
            <v/>
          </cell>
          <cell r="BQ1178" t="str">
            <v>-</v>
          </cell>
          <cell r="BR1178" t="str">
            <v>-</v>
          </cell>
          <cell r="BS1178" t="str">
            <v>-</v>
          </cell>
          <cell r="BT1178" t="str">
            <v>นายชัยรัช พงศ์ปัน</v>
          </cell>
          <cell r="BU1178">
            <v>883265010387</v>
          </cell>
          <cell r="BV1178"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8" t="str">
            <v>จำเลยที่ 1
คู่สมรสจำเลยที่ 1
จำเลยที่ 2
คู่สมรสจำเลยที่ 2
จำเลยที่ 3</v>
          </cell>
          <cell r="BX1178" t="str">
            <v>3-5019-00064-32-4
3-5201-00713-38-6
1-5099-01268-66-8
1-5099-00998-03-4
1-5208-00103-99-1</v>
          </cell>
          <cell r="BY1178"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8" t="str">
            <v>พบทรัพย์</v>
          </cell>
          <cell r="CA1178"/>
          <cell r="CB1178"/>
          <cell r="CC1178" t="str">
            <v>ลลิตา</v>
          </cell>
          <cell r="CD1178"/>
          <cell r="CE1178"/>
          <cell r="CF1178"/>
          <cell r="CG1178"/>
          <cell r="CH1178"/>
          <cell r="CI1178"/>
          <cell r="CJ1178"/>
          <cell r="CK1178"/>
          <cell r="CT1178">
            <v>243854</v>
          </cell>
          <cell r="CU1178"/>
          <cell r="CV1178"/>
          <cell r="CW1178"/>
        </row>
        <row r="1179">
          <cell r="B1179">
            <v>2661</v>
          </cell>
          <cell r="C1179">
            <v>1175</v>
          </cell>
          <cell r="D1179">
            <v>13</v>
          </cell>
          <cell r="E1179">
            <v>6</v>
          </cell>
          <cell r="F1179">
            <v>2567</v>
          </cell>
          <cell r="G1179">
            <v>800098730586</v>
          </cell>
          <cell r="H1179" t="str">
            <v>นางสาว</v>
          </cell>
          <cell r="I1179" t="str">
            <v>เบญจรักษ์</v>
          </cell>
          <cell r="J1179" t="str">
            <v>หน่อตุ้ย</v>
          </cell>
          <cell r="K1179" t="str">
            <v>1-5012-00004-92-6</v>
          </cell>
          <cell r="L1179" t="str">
            <v>บิ๊กซี หางดง</v>
          </cell>
          <cell r="M1179" t="str">
            <v>เชียงใหม่ 3</v>
          </cell>
          <cell r="N1179">
            <v>8</v>
          </cell>
          <cell r="O1179"/>
          <cell r="P1179"/>
          <cell r="Q1179"/>
          <cell r="R1179"/>
          <cell r="S1179" t="str">
            <v>แขวงเชียงใหม่</v>
          </cell>
          <cell r="T1179" t="str">
            <v>ผบE384</v>
          </cell>
          <cell r="U1179">
            <v>2566</v>
          </cell>
          <cell r="V1179" t="str">
            <v>ผบE2276</v>
          </cell>
          <cell r="W1179">
            <v>2566</v>
          </cell>
          <cell r="X1179"/>
          <cell r="Y1179"/>
          <cell r="Z1179"/>
          <cell r="AA1179">
            <v>24</v>
          </cell>
          <cell r="AB1179">
            <v>4</v>
          </cell>
          <cell r="AC1179">
            <v>2566</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สืบทรัพย์ (คำสั่ง 13/6/2567) // รายงานวันที่ 16/8/2567</v>
          </cell>
          <cell r="BC1179" t="str">
            <v/>
          </cell>
          <cell r="BD1179" t="str">
            <v/>
          </cell>
          <cell r="BE1179" t="str">
            <v/>
          </cell>
          <cell r="BF1179" t="str">
            <v/>
          </cell>
          <cell r="BG1179" t="str">
            <v/>
          </cell>
          <cell r="BH1179" t="str">
            <v/>
          </cell>
          <cell r="BI1179" t="str">
            <v/>
          </cell>
          <cell r="BJ1179" t="str">
            <v/>
          </cell>
          <cell r="BK1179" t="str">
            <v/>
          </cell>
          <cell r="BL1179" t="str">
            <v/>
          </cell>
          <cell r="BM1179" t="str">
            <v/>
          </cell>
          <cell r="BN1179" t="str">
            <v/>
          </cell>
          <cell r="BO1179" t="str">
            <v/>
          </cell>
          <cell r="BP1179" t="str">
            <v/>
          </cell>
          <cell r="BQ1179" t="str">
            <v/>
          </cell>
          <cell r="BR1179" t="str">
            <v/>
          </cell>
          <cell r="BS1179" t="str">
            <v/>
          </cell>
          <cell r="BT1179" t="str">
            <v>นางสาวเบญจรักษ์ หน่อตุ้ย</v>
          </cell>
          <cell r="BU1179">
            <v>0</v>
          </cell>
          <cell r="BV1179" t="str">
            <v>1.นางสาวเบญจรัก์ หน่อตุ้ย
2.นายเกียงไกร เพ็ญจันท์
3.นางสาวณัฐญ์วรา คำวัง
4.นายณัฐดนัย เหมยดวง</v>
          </cell>
          <cell r="BW1179" t="str">
            <v>จำเลยที่ 1
คู่สมรสจำเลยที่ 1
จำเลยที่ 2
คู่สมรสจำเลยที่ 2</v>
          </cell>
          <cell r="BX1179" t="str">
            <v>1-5012-00004-92-6
1-5099-00237-41-6
1-5099-00671-75-2
1-5099-00273-79-0</v>
          </cell>
          <cell r="BY1179"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9" t="str">
            <v>พบ</v>
          </cell>
          <cell r="CA1179"/>
          <cell r="CB1179"/>
          <cell r="CC1179"/>
          <cell r="CD1179"/>
          <cell r="CE1179"/>
          <cell r="CF1179"/>
          <cell r="CG1179"/>
          <cell r="CH1179"/>
          <cell r="CI1179"/>
          <cell r="CJ1179"/>
          <cell r="CK1179"/>
          <cell r="CT1179"/>
          <cell r="CU1179"/>
          <cell r="CV1179"/>
          <cell r="CW1179"/>
        </row>
        <row r="1180">
          <cell r="B1180">
            <v>2662</v>
          </cell>
          <cell r="C1180">
            <v>1176</v>
          </cell>
          <cell r="D1180">
            <v>23</v>
          </cell>
          <cell r="E1180">
            <v>8</v>
          </cell>
          <cell r="F1180">
            <v>2566</v>
          </cell>
          <cell r="G1180">
            <v>800058470462</v>
          </cell>
          <cell r="H1180" t="str">
            <v>นาง</v>
          </cell>
          <cell r="I1180" t="str">
            <v>แสงดาว</v>
          </cell>
          <cell r="J1180" t="str">
            <v>หล้าเสาร์</v>
          </cell>
          <cell r="K1180" t="str">
            <v>3-5705-00156-39-5</v>
          </cell>
          <cell r="L1180" t="str">
            <v>ฮอด</v>
          </cell>
          <cell r="M1180" t="str">
            <v>เชียงใหม่ 3</v>
          </cell>
          <cell r="N1180">
            <v>8</v>
          </cell>
          <cell r="O1180" t="str">
            <v>สินเชื่อพัฒนาองค์กรชุมชน (รายบุคคล)</v>
          </cell>
          <cell r="P1180"/>
          <cell r="Q1180"/>
          <cell r="R1180"/>
          <cell r="S1180" t="str">
            <v>จังหวัดฮอด</v>
          </cell>
          <cell r="T1180" t="str">
            <v>ผบE794</v>
          </cell>
          <cell r="U1180">
            <v>2565</v>
          </cell>
          <cell r="V1180" t="str">
            <v>ผบE957</v>
          </cell>
          <cell r="W1180">
            <v>2565</v>
          </cell>
          <cell r="X1180">
            <v>13</v>
          </cell>
          <cell r="Y1180">
            <v>12</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 xml:space="preserve">สืบทรัพย์ (คำสั่ง 23/8/2566) // รายงานวันที่ </v>
          </cell>
          <cell r="BC1180">
            <v>1800</v>
          </cell>
          <cell r="BD1180">
            <v>26</v>
          </cell>
          <cell r="BE1180">
            <v>3</v>
          </cell>
          <cell r="BF1180">
            <v>2568</v>
          </cell>
          <cell r="BG1180">
            <v>0</v>
          </cell>
          <cell r="BH1180" t="str">
            <v>-</v>
          </cell>
          <cell r="BI1180" t="str">
            <v>-</v>
          </cell>
          <cell r="BJ1180" t="str">
            <v>-</v>
          </cell>
          <cell r="BK1180">
            <v>0</v>
          </cell>
          <cell r="BL1180">
            <v>1520</v>
          </cell>
          <cell r="BM1180">
            <v>0</v>
          </cell>
          <cell r="BN1180">
            <v>21</v>
          </cell>
          <cell r="BO1180">
            <v>5</v>
          </cell>
          <cell r="BP1180">
            <v>2568</v>
          </cell>
          <cell r="BQ1180" t="str">
            <v>-</v>
          </cell>
          <cell r="BR1180" t="str">
            <v>-</v>
          </cell>
          <cell r="BS1180" t="str">
            <v>-</v>
          </cell>
          <cell r="BT1180" t="str">
            <v>นางแสงดาว หล้าเสาร์</v>
          </cell>
          <cell r="BU1180">
            <v>0</v>
          </cell>
          <cell r="BV1180"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0" t="str">
            <v>จำเลยที่ 1
คู่สมรสจำเลยที่ 1
จำเลยที่ 2
คู่สมรสจำเลยที่ 2
จำเลยที่ 3
คู่สมรสจำเลยที่ 3</v>
          </cell>
          <cell r="BX1180" t="str">
            <v>3-5705-00156-39-5
3-5016-00059-41-4
1-5016-00059-87-6
3-5016-00059-18-0
3-5016-00057-42-0
3-4008-00258-86-1</v>
          </cell>
          <cell r="BY1180"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0" t="str">
            <v>พบ</v>
          </cell>
          <cell r="CA1180"/>
          <cell r="CB1180"/>
          <cell r="CC1180"/>
          <cell r="CD1180"/>
          <cell r="CE1180"/>
          <cell r="CF1180"/>
          <cell r="CG1180"/>
          <cell r="CH1180"/>
          <cell r="CI1180"/>
          <cell r="CJ1180"/>
          <cell r="CK1180"/>
          <cell r="CT1180"/>
          <cell r="CU1180"/>
          <cell r="CV1180"/>
          <cell r="CW1180"/>
        </row>
        <row r="1181">
          <cell r="B1181">
            <v>2663</v>
          </cell>
          <cell r="C1181">
            <v>1177</v>
          </cell>
          <cell r="D1181">
            <v>13</v>
          </cell>
          <cell r="E1181">
            <v>6</v>
          </cell>
          <cell r="F1181">
            <v>2567</v>
          </cell>
          <cell r="G1181">
            <v>800075870728</v>
          </cell>
          <cell r="H1181" t="str">
            <v>นาย</v>
          </cell>
          <cell r="I1181" t="str">
            <v>บัณฑิต</v>
          </cell>
          <cell r="J1181" t="str">
            <v>บริหาร</v>
          </cell>
          <cell r="K1181" t="str">
            <v>3-5099-00553-17-9</v>
          </cell>
          <cell r="L1181" t="str">
            <v>บิ๊กซี หางดง</v>
          </cell>
          <cell r="M1181" t="str">
            <v>เชียงใหม่ 3</v>
          </cell>
          <cell r="N1181">
            <v>8</v>
          </cell>
          <cell r="O1181" t="str">
            <v>สินเชื่อธนาคารประชาชน</v>
          </cell>
          <cell r="P1181" t="str">
            <v>1.บุคคลค้ำประกัน</v>
          </cell>
          <cell r="Q1181"/>
          <cell r="R1181"/>
          <cell r="S1181" t="str">
            <v>แขวงเชียงใหม่</v>
          </cell>
          <cell r="T1181" t="str">
            <v>ผบE382</v>
          </cell>
          <cell r="U1181">
            <v>2566</v>
          </cell>
          <cell r="V1181" t="str">
            <v>ผบE2268</v>
          </cell>
          <cell r="W1181">
            <v>2566</v>
          </cell>
          <cell r="X1181">
            <v>24</v>
          </cell>
          <cell r="Y1181">
            <v>4</v>
          </cell>
          <cell r="Z1181">
            <v>2566</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สืบทรัพย์ (คำสั่ง 13/6/2567) // รายงานวันที่ 16/8/2567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นายบัณฑิต บริหาร</v>
          </cell>
          <cell r="BU1181"/>
          <cell r="BV1181" t="str">
            <v xml:space="preserve">1.นายบัณฑิต บริหาร
2.นางสาวสุดามาส โปธาวงค์
3.นางแสงจวน วงธรรม 
4.นายปัญญา วงธรรม
</v>
          </cell>
          <cell r="BW1181" t="str">
            <v xml:space="preserve">จำเลยที่ 1
จำเลยที่ 2
จำเลยที่ 3
คู่สมรสจำเลยที่ 3
</v>
          </cell>
          <cell r="BX1181" t="str">
            <v>3-5099-00553-17-9
3-5013-00140-06-2
3-5207-00368-25-6
3-4110-00252-83-4</v>
          </cell>
          <cell r="BY118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1" t="str">
            <v>พบ</v>
          </cell>
          <cell r="CA1181"/>
          <cell r="CB1181"/>
          <cell r="CC1181"/>
          <cell r="CD1181"/>
          <cell r="CE1181"/>
          <cell r="CF1181"/>
          <cell r="CG1181"/>
          <cell r="CH1181"/>
          <cell r="CI1181"/>
          <cell r="CJ1181"/>
          <cell r="CK1181"/>
          <cell r="CT1181"/>
          <cell r="CU1181"/>
          <cell r="CV1181"/>
          <cell r="CW1181"/>
        </row>
        <row r="1182">
          <cell r="B1182">
            <v>2664</v>
          </cell>
          <cell r="C1182">
            <v>1178</v>
          </cell>
          <cell r="D1182">
            <v>7</v>
          </cell>
          <cell r="E1182">
            <v>12</v>
          </cell>
          <cell r="F1182">
            <v>2565</v>
          </cell>
          <cell r="G1182">
            <v>800054361210</v>
          </cell>
          <cell r="H1182" t="str">
            <v>นางสาว</v>
          </cell>
          <cell r="I1182" t="str">
            <v>ดารารัตน์</v>
          </cell>
          <cell r="J1182" t="str">
            <v>ฟูเดช</v>
          </cell>
          <cell r="K1182" t="str">
            <v>3-5015-00090-35-2</v>
          </cell>
          <cell r="L1182" t="str">
            <v>บิ๊กซี หางดง</v>
          </cell>
          <cell r="M1182" t="str">
            <v>เชียงใหม่ 3</v>
          </cell>
          <cell r="N1182">
            <v>8</v>
          </cell>
          <cell r="O1182"/>
          <cell r="P1182"/>
          <cell r="Q1182"/>
          <cell r="R1182"/>
          <cell r="S1182" t="str">
            <v>แขวงเชียงใหม่</v>
          </cell>
          <cell r="T1182" t="str">
            <v>ผบE1435</v>
          </cell>
          <cell r="U1182">
            <v>2566</v>
          </cell>
          <cell r="V1182" t="str">
            <v>ผบE3290</v>
          </cell>
          <cell r="W1182">
            <v>2566</v>
          </cell>
          <cell r="X1182"/>
          <cell r="Y1182"/>
          <cell r="Z1182"/>
          <cell r="AA1182">
            <v>16</v>
          </cell>
          <cell r="AB1182">
            <v>5</v>
          </cell>
          <cell r="AC1182">
            <v>2566</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รายงานวันที่ 22/8/2567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นางสาวดารารัตน์ ฟูเดช</v>
          </cell>
          <cell r="BU1182">
            <v>0</v>
          </cell>
          <cell r="BV1182" t="str">
            <v>1.นางสาวดารารันต์ หู่เดช 
2.นางสาวกัญญ จีสันติ
3.จ่าสิบตรีภัทรพล จีสันติ
4.นางสาววชิราภรณ์ สายสุริยะ</v>
          </cell>
          <cell r="BW1182" t="str">
            <v xml:space="preserve">จำเลยที่ 1
จำเลยที่ 2
คู่สมรสจำเลยที่ 2
จำเลยที่ 3
</v>
          </cell>
          <cell r="BX1182" t="str">
            <v>3-5015-00090-35-2
3-5015-00085-89-8
3-5019-00352-44-3
3-5015-00086-69-0</v>
          </cell>
          <cell r="BY1182"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2"/>
          <cell r="CA1182"/>
          <cell r="CB1182"/>
          <cell r="CC1182"/>
          <cell r="CD1182"/>
          <cell r="CE1182"/>
          <cell r="CF1182"/>
          <cell r="CG1182"/>
          <cell r="CH1182"/>
          <cell r="CI1182"/>
          <cell r="CJ1182"/>
          <cell r="CK1182"/>
          <cell r="CT1182"/>
          <cell r="CU1182"/>
          <cell r="CV1182"/>
          <cell r="CW1182"/>
        </row>
        <row r="1183">
          <cell r="B1183">
            <v>2665</v>
          </cell>
          <cell r="C1183">
            <v>1179</v>
          </cell>
          <cell r="D1183">
            <v>22</v>
          </cell>
          <cell r="E1183">
            <v>8</v>
          </cell>
          <cell r="F1183">
            <v>2566</v>
          </cell>
          <cell r="G1183" t="str">
            <v>800090201016,
800122831640,
800133661069</v>
          </cell>
          <cell r="H1183" t="str">
            <v>นาย</v>
          </cell>
          <cell r="I1183" t="str">
            <v>ภัทรพงศ์</v>
          </cell>
          <cell r="J1183" t="str">
            <v>บัวนวล</v>
          </cell>
          <cell r="K1183" t="str">
            <v>1-5099-00766-27-3</v>
          </cell>
          <cell r="L1183" t="str">
            <v>บิ๊กซี หางดง</v>
          </cell>
          <cell r="M1183" t="str">
            <v>เชียงใหม่ 3</v>
          </cell>
          <cell r="N1183">
            <v>8</v>
          </cell>
          <cell r="O1183"/>
          <cell r="P1183"/>
          <cell r="Q1183"/>
          <cell r="R1183"/>
          <cell r="S1183" t="str">
            <v>แขวงเชียงใหม่</v>
          </cell>
          <cell r="T1183" t="str">
            <v>ผบE303</v>
          </cell>
          <cell r="U1183">
            <v>2566</v>
          </cell>
          <cell r="V1183" t="str">
            <v>ผบE3595</v>
          </cell>
          <cell r="W1183">
            <v>2566</v>
          </cell>
          <cell r="X1183">
            <v>23</v>
          </cell>
          <cell r="Y1183">
            <v>5</v>
          </cell>
          <cell r="Z1183">
            <v>2566</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สืบทรัพย์ (คำสั่ง 22/8/2566) // รายงานวันที่ 26/7/2567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นายภัทรพงศ์ บัวนวล</v>
          </cell>
          <cell r="BU1183">
            <v>0</v>
          </cell>
          <cell r="BV1183" t="str">
            <v>1.นายภัทรพงศ์ บัวนวล
2.นายเจษฎา ดาเจริญเมือง</v>
          </cell>
          <cell r="BW1183" t="str">
            <v>จำเลยที่ 1
จำเลยที่ 2</v>
          </cell>
          <cell r="BX1183" t="str">
            <v>1-5099-00766-27-3
1-5203-00055-91-2</v>
          </cell>
          <cell r="BY1183"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3" t="str">
            <v>ไม่พบ</v>
          </cell>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row>
        <row r="1184">
          <cell r="B1184">
            <v>2666</v>
          </cell>
          <cell r="C1184">
            <v>1180</v>
          </cell>
          <cell r="D1184">
            <v>7</v>
          </cell>
          <cell r="E1184">
            <v>12</v>
          </cell>
          <cell r="F1184">
            <v>2565</v>
          </cell>
          <cell r="G1184">
            <v>800046680719</v>
          </cell>
          <cell r="H1184" t="str">
            <v>นางสาว</v>
          </cell>
          <cell r="I1184" t="str">
            <v>ธิชาภรณ์</v>
          </cell>
          <cell r="J1184" t="str">
            <v>ทรายคำ</v>
          </cell>
          <cell r="K1184" t="str">
            <v>1-5099-00308-72-1</v>
          </cell>
          <cell r="L1184" t="str">
            <v>บิ๊กซี หางดง</v>
          </cell>
          <cell r="M1184" t="str">
            <v>เชียงใหม่ 3</v>
          </cell>
          <cell r="N1184">
            <v>8</v>
          </cell>
          <cell r="O1184" t="str">
            <v>สินเชื่อธนาคารประชาชน</v>
          </cell>
          <cell r="P1184" t="str">
            <v>1.บุคคลค้ำประกัน</v>
          </cell>
          <cell r="Q1184"/>
          <cell r="R1184"/>
          <cell r="S1184" t="str">
            <v>แขวงเชียงใหม่</v>
          </cell>
          <cell r="T1184" t="str">
            <v>ผบE1889</v>
          </cell>
          <cell r="U1184">
            <v>2566</v>
          </cell>
          <cell r="V1184" t="str">
            <v>ผบE3415</v>
          </cell>
          <cell r="W1184">
            <v>2566</v>
          </cell>
          <cell r="X1184"/>
          <cell r="Y1184"/>
          <cell r="Z1184"/>
          <cell r="AA1184">
            <v>19</v>
          </cell>
          <cell r="AB1184">
            <v>5</v>
          </cell>
          <cell r="AC1184">
            <v>2566</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 xml:space="preserve"> .สืบทรัพย์ (คำสั่ง 22/8/2566) // รายงานวันที่ 16/8/2567</v>
          </cell>
          <cell r="BC1184">
            <v>1500</v>
          </cell>
          <cell r="BD1184">
            <v>18</v>
          </cell>
          <cell r="BE1184">
            <v>7</v>
          </cell>
          <cell r="BF1184">
            <v>2568</v>
          </cell>
          <cell r="BG1184">
            <v>0</v>
          </cell>
          <cell r="BH1184" t="str">
            <v>-</v>
          </cell>
          <cell r="BI1184" t="str">
            <v>-</v>
          </cell>
          <cell r="BJ1184" t="str">
            <v>-</v>
          </cell>
          <cell r="BK1184">
            <v>0</v>
          </cell>
          <cell r="BL1184">
            <v>2605</v>
          </cell>
          <cell r="BM1184">
            <v>0</v>
          </cell>
          <cell r="BN1184" t="str">
            <v/>
          </cell>
          <cell r="BO1184" t="str">
            <v/>
          </cell>
          <cell r="BP1184" t="str">
            <v/>
          </cell>
          <cell r="BQ1184" t="str">
            <v>-</v>
          </cell>
          <cell r="BR1184" t="str">
            <v>-</v>
          </cell>
          <cell r="BS1184" t="str">
            <v>-</v>
          </cell>
          <cell r="BT1184" t="str">
            <v>นางสาวธิชาภรณ์ ทรายคำ</v>
          </cell>
          <cell r="BU1184">
            <v>0</v>
          </cell>
          <cell r="BV1184"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4" t="str">
            <v xml:space="preserve">จำเลยที่ 1
คู่สมรสจำเลยที่ 1
จำเลยที่ 2
คู่สมรสจำเลยที่ 2
จำเลยที่ 3
</v>
          </cell>
          <cell r="BX1184" t="str">
            <v>1-5099-00308-72-1
3-5802-000029-37-1
1-5099-00484-11-2
1-5099-00032-79-4
2-50707-00001-43-5</v>
          </cell>
          <cell r="BY1184"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row>
        <row r="1185">
          <cell r="B1185">
            <v>2667</v>
          </cell>
          <cell r="C1185">
            <v>1181</v>
          </cell>
          <cell r="D1185">
            <v>22</v>
          </cell>
          <cell r="E1185">
            <v>8</v>
          </cell>
          <cell r="F1185">
            <v>2566</v>
          </cell>
          <cell r="G1185">
            <v>800082296263</v>
          </cell>
          <cell r="H1185" t="str">
            <v>นางสาว</v>
          </cell>
          <cell r="I1185" t="str">
            <v>รติพร</v>
          </cell>
          <cell r="J1185" t="str">
            <v>ศิริวัฒน์</v>
          </cell>
          <cell r="K1185" t="str">
            <v>1-1020-01192-14-0</v>
          </cell>
          <cell r="L1185" t="str">
            <v>บิ๊กซี หางดง</v>
          </cell>
          <cell r="M1185" t="str">
            <v>เชียงใหม่ 3</v>
          </cell>
          <cell r="N1185">
            <v>8</v>
          </cell>
          <cell r="O1185"/>
          <cell r="P1185"/>
          <cell r="Q1185"/>
          <cell r="R1185"/>
          <cell r="S1185" t="str">
            <v>แขวงเชียงใหม่</v>
          </cell>
          <cell r="T1185" t="str">
            <v>ผบE1891</v>
          </cell>
          <cell r="U1185">
            <v>2566</v>
          </cell>
          <cell r="V1185" t="str">
            <v>ผบE3422</v>
          </cell>
          <cell r="W1185">
            <v>2566</v>
          </cell>
          <cell r="X1185">
            <v>19</v>
          </cell>
          <cell r="Y1185">
            <v>5</v>
          </cell>
          <cell r="Z1185">
            <v>2566</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สืบทรัพย์ (คำสั่ง 22/8/2566) // รายงานวันที่ 26/7/2567</v>
          </cell>
          <cell r="BC1185" t="str">
            <v/>
          </cell>
          <cell r="BD1185" t="str">
            <v/>
          </cell>
          <cell r="BE1185" t="str">
            <v/>
          </cell>
          <cell r="BF1185" t="str">
            <v/>
          </cell>
          <cell r="BG1185" t="str">
            <v/>
          </cell>
          <cell r="BH1185" t="str">
            <v/>
          </cell>
          <cell r="BI1185" t="str">
            <v/>
          </cell>
          <cell r="BJ1185" t="str">
            <v/>
          </cell>
          <cell r="BK1185" t="str">
            <v/>
          </cell>
          <cell r="BL1185" t="str">
            <v/>
          </cell>
          <cell r="BM1185" t="str">
            <v/>
          </cell>
          <cell r="BN1185" t="str">
            <v/>
          </cell>
          <cell r="BO1185" t="str">
            <v/>
          </cell>
          <cell r="BP1185" t="str">
            <v/>
          </cell>
          <cell r="BQ1185" t="str">
            <v/>
          </cell>
          <cell r="BR1185" t="str">
            <v/>
          </cell>
          <cell r="BS1185" t="str">
            <v/>
          </cell>
          <cell r="BT1185" t="str">
            <v>นางสาวรติพร ศิริวัฒน์</v>
          </cell>
          <cell r="BU1185">
            <v>0</v>
          </cell>
          <cell r="BV1185"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5" t="str">
            <v>จำเลยที่ 1
คู่สมรสจำเลยที่ 1
จำเลยที่ 2
คู่สมรสจำเลยที่ 2
จำเลยที่ 3
คู่สมรสจำเลยที่ 3</v>
          </cell>
          <cell r="BX1185" t="str">
            <v>1-1020-01192-14-0
3-5804-00229-42-1
5-5010-01184-29-3
5-5710-00072-47-5
3-1002-03723-42-6
5-5010-01198-35-9</v>
          </cell>
          <cell r="BY1185"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5" t="str">
            <v>ไม่พบ</v>
          </cell>
          <cell r="CA1185"/>
          <cell r="CB1185"/>
          <cell r="CC1185"/>
          <cell r="CD1185"/>
          <cell r="CE1185"/>
          <cell r="CF1185"/>
          <cell r="CG1185"/>
          <cell r="CH1185"/>
          <cell r="CI1185"/>
          <cell r="CJ1185"/>
          <cell r="CK1185"/>
          <cell r="CT1185"/>
          <cell r="CU1185"/>
          <cell r="CV1185"/>
          <cell r="CW1185"/>
        </row>
        <row r="1186">
          <cell r="B1186">
            <v>2669</v>
          </cell>
          <cell r="C1186">
            <v>1183</v>
          </cell>
          <cell r="D1186">
            <v>8</v>
          </cell>
          <cell r="E1186">
            <v>7</v>
          </cell>
          <cell r="F1186">
            <v>2567</v>
          </cell>
          <cell r="G1186">
            <v>800073676960</v>
          </cell>
          <cell r="H1186" t="str">
            <v>นาย</v>
          </cell>
          <cell r="I1186" t="str">
            <v>ดิศนัย</v>
          </cell>
          <cell r="J1186" t="str">
            <v>ยาคำ</v>
          </cell>
          <cell r="K1186" t="str">
            <v>2-5017-00017-79-1</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ผบE283</v>
          </cell>
          <cell r="U1186">
            <v>2567</v>
          </cell>
          <cell r="V1186" t="str">
            <v>ผบE503</v>
          </cell>
          <cell r="W1186">
            <v>2567</v>
          </cell>
          <cell r="X1186">
            <v>28</v>
          </cell>
          <cell r="Y1186">
            <v>5</v>
          </cell>
          <cell r="Z1186">
            <v>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1200</v>
          </cell>
          <cell r="BD1186">
            <v>24</v>
          </cell>
          <cell r="BE1186">
            <v>1</v>
          </cell>
          <cell r="BF1186">
            <v>2568</v>
          </cell>
          <cell r="BG1186">
            <v>0</v>
          </cell>
          <cell r="BH1186" t="str">
            <v>-</v>
          </cell>
          <cell r="BI1186" t="str">
            <v>-</v>
          </cell>
          <cell r="BJ1186" t="str">
            <v>-</v>
          </cell>
          <cell r="BK1186">
            <v>0</v>
          </cell>
          <cell r="BL1186">
            <v>1080</v>
          </cell>
          <cell r="BM1186">
            <v>0</v>
          </cell>
          <cell r="BN1186">
            <v>10</v>
          </cell>
          <cell r="BO1186">
            <v>4</v>
          </cell>
          <cell r="BP1186">
            <v>2568</v>
          </cell>
          <cell r="BQ1186" t="str">
            <v>-</v>
          </cell>
          <cell r="BR1186" t="str">
            <v>-</v>
          </cell>
          <cell r="BS1186" t="str">
            <v>-</v>
          </cell>
          <cell r="BT1186" t="str">
            <v>นายดิศนัย ยาคำ</v>
          </cell>
          <cell r="BU1186">
            <v>0</v>
          </cell>
          <cell r="BV1186" t="str">
            <v xml:space="preserve">1.นายดิศนัย  ยาคำ 
2.นางสาวนิตยา  ตุ่นกูนา
3.นายสงวน  พรมปินตา 
4.นางปิน  พรมปินตา 
</v>
          </cell>
          <cell r="BW1186" t="str">
            <v xml:space="preserve">จำเลยที่ 1
จำเลยที่ 2
จำเลยที่ 3
ทายาทโดยธรรม </v>
          </cell>
          <cell r="BX1186" t="str">
            <v>2-5017-00017-79-1
3-5017-00109-73-1
3-5017-00107-42-9
5-5017-00016-76-4</v>
          </cell>
          <cell r="BY1186"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6" t="str">
            <v>พบทรัพย์</v>
          </cell>
          <cell r="CA1186"/>
          <cell r="CB1186">
            <v>4</v>
          </cell>
          <cell r="CC1186" t="str">
            <v>นุสบา</v>
          </cell>
          <cell r="CD1186"/>
          <cell r="CE1186"/>
          <cell r="CF1186"/>
          <cell r="CG1186"/>
          <cell r="CH1186"/>
          <cell r="CI1186"/>
          <cell r="CJ1186"/>
          <cell r="CK1186"/>
          <cell r="CT1186">
            <v>243884</v>
          </cell>
          <cell r="CU1186"/>
          <cell r="CV1186"/>
          <cell r="CW1186"/>
        </row>
        <row r="1187">
          <cell r="B1187">
            <v>2670</v>
          </cell>
          <cell r="C1187">
            <v>1184</v>
          </cell>
          <cell r="D1187">
            <v>8</v>
          </cell>
          <cell r="E1187">
            <v>7</v>
          </cell>
          <cell r="F1187">
            <v>2567</v>
          </cell>
          <cell r="G1187">
            <v>800042895279</v>
          </cell>
          <cell r="H1187" t="str">
            <v>นาย</v>
          </cell>
          <cell r="I1187" t="str">
            <v xml:space="preserve">สาคร </v>
          </cell>
          <cell r="J1187" t="str">
            <v>เปงติ๊บ</v>
          </cell>
          <cell r="K1187" t="str">
            <v>5-5017-90000-36-6</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ผบE279</v>
          </cell>
          <cell r="U1187">
            <v>2567</v>
          </cell>
          <cell r="V1187" t="str">
            <v>ผบE501</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1800</v>
          </cell>
          <cell r="BD1187">
            <v>24</v>
          </cell>
          <cell r="BE1187">
            <v>1</v>
          </cell>
          <cell r="BF1187">
            <v>2568</v>
          </cell>
          <cell r="BG1187">
            <v>0</v>
          </cell>
          <cell r="BH1187" t="str">
            <v>-</v>
          </cell>
          <cell r="BI1187" t="str">
            <v>-</v>
          </cell>
          <cell r="BJ1187" t="str">
            <v>-</v>
          </cell>
          <cell r="BK1187">
            <v>0</v>
          </cell>
          <cell r="BL1187">
            <v>1610</v>
          </cell>
          <cell r="BM1187">
            <v>0</v>
          </cell>
          <cell r="BN1187">
            <v>10</v>
          </cell>
          <cell r="BO1187">
            <v>4</v>
          </cell>
          <cell r="BP1187">
            <v>2568</v>
          </cell>
          <cell r="BQ1187" t="str">
            <v>-</v>
          </cell>
          <cell r="BR1187" t="str">
            <v>-</v>
          </cell>
          <cell r="BS1187" t="str">
            <v>-</v>
          </cell>
          <cell r="BT1187" t="str">
            <v>นายสาคร  เปงติ๊บ</v>
          </cell>
          <cell r="BU1187">
            <v>0</v>
          </cell>
          <cell r="BV1187"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7" t="str">
            <v>จำเลยที่ 1
คู่สมรสจำเลยที่ 1
จำเลยที่ 2
คู่สมรสจำเลยที่ 2
จำเลยที่ 3
คู่สมรสจำเลยที่ 3</v>
          </cell>
          <cell r="BX1187" t="str">
            <v>5-5017-90000-36-6
3-5017-00014-79-0
3-5017-00015-03-6
3-5017-00017-81-1
3-5017-00010-33-6
1-5016-00105-92-4</v>
          </cell>
          <cell r="BY1187"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7" t="str">
            <v>พบทรัพย์</v>
          </cell>
          <cell r="CA1187"/>
          <cell r="CB1187">
            <v>6</v>
          </cell>
          <cell r="CC1187" t="str">
            <v>นุสบา</v>
          </cell>
          <cell r="CD1187"/>
          <cell r="CE1187"/>
          <cell r="CF1187"/>
          <cell r="CG1187"/>
          <cell r="CH1187"/>
          <cell r="CI1187"/>
          <cell r="CJ1187"/>
          <cell r="CK1187"/>
          <cell r="CT1187">
            <v>243884</v>
          </cell>
          <cell r="CU1187"/>
          <cell r="CV1187"/>
          <cell r="CW1187"/>
        </row>
        <row r="1188">
          <cell r="B1188">
            <v>2671</v>
          </cell>
          <cell r="C1188">
            <v>1185</v>
          </cell>
          <cell r="D1188">
            <v>8</v>
          </cell>
          <cell r="E1188">
            <v>7</v>
          </cell>
          <cell r="F1188">
            <v>2567</v>
          </cell>
          <cell r="G1188">
            <v>800051265745</v>
          </cell>
          <cell r="H1188" t="str">
            <v>นาย</v>
          </cell>
          <cell r="I1188" t="str">
            <v>สังเวียร</v>
          </cell>
          <cell r="J1188" t="str">
            <v>ด้วงยศ</v>
          </cell>
          <cell r="K1188" t="str">
            <v>3-5017-00022-38-5</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ผบE280</v>
          </cell>
          <cell r="U1188">
            <v>2567</v>
          </cell>
          <cell r="V1188" t="str">
            <v>ผบE508</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1200</v>
          </cell>
          <cell r="BD1188">
            <v>24</v>
          </cell>
          <cell r="BE1188">
            <v>1</v>
          </cell>
          <cell r="BF1188">
            <v>2568</v>
          </cell>
          <cell r="BG1188">
            <v>0</v>
          </cell>
          <cell r="BH1188" t="str">
            <v>-</v>
          </cell>
          <cell r="BI1188" t="str">
            <v>-</v>
          </cell>
          <cell r="BJ1188" t="str">
            <v>-</v>
          </cell>
          <cell r="BK1188">
            <v>0</v>
          </cell>
          <cell r="BL1188">
            <v>1150</v>
          </cell>
          <cell r="BM1188">
            <v>0</v>
          </cell>
          <cell r="BN1188">
            <v>10</v>
          </cell>
          <cell r="BO1188">
            <v>4</v>
          </cell>
          <cell r="BP1188">
            <v>2568</v>
          </cell>
          <cell r="BQ1188" t="str">
            <v>-</v>
          </cell>
          <cell r="BR1188" t="str">
            <v>-</v>
          </cell>
          <cell r="BS1188" t="str">
            <v>-</v>
          </cell>
          <cell r="BT1188" t="str">
            <v>นายสังเวียร ด้วงยศ</v>
          </cell>
          <cell r="BU1188">
            <v>0</v>
          </cell>
          <cell r="BV1188" t="str">
            <v>1.นายสังเวียร  ด้วงยศ
2.นางสาวสมสวย  ด้วงยศหรือคลองน้อย
3.นายบรรจง  เทพวงศ์
4.นายสุเมธ  พรหมเทศ</v>
          </cell>
          <cell r="BW1188" t="str">
            <v>จำเลยที่ 1
คู่สมรสจำเลยที่ 1
จำเลยที่ 2
จำเลยที่ 3</v>
          </cell>
          <cell r="BX1188" t="str">
            <v xml:space="preserve">3-5017-00022-38-5
3-7501-00618-71-3
3-5017-00018-60-4
3-5804-00099-36-5
</v>
          </cell>
          <cell r="BY1188"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8" t="str">
            <v>พบทรัพย์</v>
          </cell>
          <cell r="CA1188"/>
          <cell r="CB1188">
            <v>4</v>
          </cell>
          <cell r="CC1188" t="str">
            <v>นุสบา</v>
          </cell>
          <cell r="CD1188"/>
          <cell r="CE1188"/>
          <cell r="CF1188"/>
          <cell r="CG1188"/>
          <cell r="CH1188"/>
          <cell r="CI1188"/>
          <cell r="CJ1188"/>
          <cell r="CK1188"/>
          <cell r="CT1188">
            <v>243884</v>
          </cell>
          <cell r="CU1188"/>
          <cell r="CV1188"/>
          <cell r="CW1188"/>
        </row>
        <row r="1189">
          <cell r="B1189">
            <v>2672</v>
          </cell>
          <cell r="C1189">
            <v>1186</v>
          </cell>
          <cell r="D1189">
            <v>8</v>
          </cell>
          <cell r="E1189">
            <v>7</v>
          </cell>
          <cell r="F1189">
            <v>2567</v>
          </cell>
          <cell r="G1189">
            <v>800040738570</v>
          </cell>
          <cell r="H1189" t="str">
            <v>นาย</v>
          </cell>
          <cell r="I1189" t="str">
            <v>นรินทร์</v>
          </cell>
          <cell r="J1189" t="str">
            <v xml:space="preserve">ปัญญามี </v>
          </cell>
          <cell r="K1189" t="str">
            <v>1-5016-00055-75-7</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ผบE281</v>
          </cell>
          <cell r="U1189">
            <v>2567</v>
          </cell>
          <cell r="V1189" t="str">
            <v>ผบE500</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1800</v>
          </cell>
          <cell r="BD1189">
            <v>24</v>
          </cell>
          <cell r="BE1189">
            <v>1</v>
          </cell>
          <cell r="BF1189">
            <v>2568</v>
          </cell>
          <cell r="BG1189">
            <v>0</v>
          </cell>
          <cell r="BH1189" t="str">
            <v>-</v>
          </cell>
          <cell r="BI1189" t="str">
            <v>-</v>
          </cell>
          <cell r="BJ1189" t="str">
            <v>-</v>
          </cell>
          <cell r="BK1189">
            <v>0</v>
          </cell>
          <cell r="BL1189">
            <v>1645</v>
          </cell>
          <cell r="BM1189">
            <v>0</v>
          </cell>
          <cell r="BN1189">
            <v>10</v>
          </cell>
          <cell r="BO1189">
            <v>4</v>
          </cell>
          <cell r="BP1189">
            <v>2568</v>
          </cell>
          <cell r="BQ1189" t="str">
            <v>-</v>
          </cell>
          <cell r="BR1189" t="str">
            <v>-</v>
          </cell>
          <cell r="BS1189" t="str">
            <v>-</v>
          </cell>
          <cell r="BT1189" t="str">
            <v xml:space="preserve">นายนรินทร์ ปัญญามี </v>
          </cell>
          <cell r="BU1189">
            <v>0</v>
          </cell>
          <cell r="BV1189"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9" t="str">
            <v>จำเลยที่ 1
คู่สมรสจำเลยที่ 1
จำเลยที่ 2
คู่สมรสจำเลยที่ 2
จำเลยที่ 3
คู่สมรสจำเลยที่ 3</v>
          </cell>
          <cell r="BX1189" t="str">
            <v>1-5016-00055-75-7
1-5803-00043-13-2
3-5017-00219-05-7
3-5017-00217-49-6
3-5017-00165-25-9
3-5017-00218-54-9</v>
          </cell>
          <cell r="BY1189"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9" t="str">
            <v>พบทรัพย์</v>
          </cell>
          <cell r="CA1189"/>
          <cell r="CB1189">
            <v>6</v>
          </cell>
          <cell r="CC1189" t="str">
            <v>นุสบา</v>
          </cell>
          <cell r="CD1189"/>
          <cell r="CE1189"/>
          <cell r="CF1189"/>
          <cell r="CG1189"/>
          <cell r="CH1189"/>
          <cell r="CI1189"/>
          <cell r="CJ1189"/>
          <cell r="CK1189"/>
          <cell r="CT1189">
            <v>243884</v>
          </cell>
          <cell r="CU1189"/>
          <cell r="CV1189"/>
          <cell r="CW1189"/>
        </row>
        <row r="1190">
          <cell r="B1190">
            <v>2673</v>
          </cell>
          <cell r="C1190">
            <v>1187</v>
          </cell>
          <cell r="D1190">
            <v>8</v>
          </cell>
          <cell r="E1190">
            <v>7</v>
          </cell>
          <cell r="F1190">
            <v>2567</v>
          </cell>
          <cell r="G1190">
            <v>800043284739</v>
          </cell>
          <cell r="H1190" t="str">
            <v>นาย</v>
          </cell>
          <cell r="I1190" t="str">
            <v>พิเชษฐ</v>
          </cell>
          <cell r="J1190" t="str">
            <v>ตาติ๊บ</v>
          </cell>
          <cell r="K1190" t="str">
            <v>3-5017-00010-78-6</v>
          </cell>
          <cell r="L1190" t="str">
            <v>ดอยเต่า</v>
          </cell>
          <cell r="M1190" t="str">
            <v>เชียงใหม่ 3</v>
          </cell>
          <cell r="N1190">
            <v>8</v>
          </cell>
          <cell r="O1190" t="str">
            <v>สินเชื่อพัฒนาองค์กรชุมชน</v>
          </cell>
          <cell r="P1190" t="str">
            <v>1.บุคคลค้ำประกัน</v>
          </cell>
          <cell r="Q1190"/>
          <cell r="R1190"/>
          <cell r="S1190" t="str">
            <v>จังหวัดฮอด</v>
          </cell>
          <cell r="T1190" t="str">
            <v>ผบE282</v>
          </cell>
          <cell r="U1190">
            <v>2567</v>
          </cell>
          <cell r="V1190" t="str">
            <v>ผบE504</v>
          </cell>
          <cell r="W1190">
            <v>2567</v>
          </cell>
          <cell r="X1190">
            <v>28</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 xml:space="preserve">สืบแล้ว รายงานผลสืบ 19/9/2567 </v>
          </cell>
          <cell r="BC1190">
            <v>1200</v>
          </cell>
          <cell r="BD1190">
            <v>24</v>
          </cell>
          <cell r="BE1190">
            <v>1</v>
          </cell>
          <cell r="BF1190">
            <v>2568</v>
          </cell>
          <cell r="BG1190">
            <v>0</v>
          </cell>
          <cell r="BH1190" t="str">
            <v>-</v>
          </cell>
          <cell r="BI1190" t="str">
            <v>-</v>
          </cell>
          <cell r="BJ1190" t="str">
            <v>-</v>
          </cell>
          <cell r="BK1190">
            <v>0</v>
          </cell>
          <cell r="BL1190">
            <v>1655</v>
          </cell>
          <cell r="BM1190">
            <v>0</v>
          </cell>
          <cell r="BN1190">
            <v>10</v>
          </cell>
          <cell r="BO1190">
            <v>4</v>
          </cell>
          <cell r="BP1190">
            <v>2568</v>
          </cell>
          <cell r="BQ1190" t="str">
            <v>-</v>
          </cell>
          <cell r="BR1190" t="str">
            <v>-</v>
          </cell>
          <cell r="BS1190" t="str">
            <v>-</v>
          </cell>
          <cell r="BT1190" t="str">
            <v>นายพิเชษฐ ตาติ๊บ</v>
          </cell>
          <cell r="BU1190">
            <v>0</v>
          </cell>
          <cell r="BV1190" t="str">
            <v>1.นายพิเชษฐ  ตาติ๊บ
2.นางภาวิณี  นันทะชัย 
3.นางสาวเสาวลักษณ์  ตาเสน
4.นายมานัส  สมจักร</v>
          </cell>
          <cell r="BW1190" t="str">
            <v>จำเลยที่ 1
คู่สมรสจำเลยที่ 1
จำเลยที่ 2
จำเลยที่ 3</v>
          </cell>
          <cell r="BX1190" t="str">
            <v>3-5017-00010-78-6
3-5017-00035-50-9
1-5016-00077-10-6
3-5017-00010-75-1</v>
          </cell>
          <cell r="BY1190"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0" t="str">
            <v>พบทรัพย์</v>
          </cell>
          <cell r="CA1190"/>
          <cell r="CB1190">
            <v>4</v>
          </cell>
          <cell r="CC1190" t="str">
            <v>นุสบา</v>
          </cell>
          <cell r="CD1190"/>
          <cell r="CE1190"/>
          <cell r="CF1190"/>
          <cell r="CG1190"/>
          <cell r="CH1190"/>
          <cell r="CI1190"/>
          <cell r="CJ1190"/>
          <cell r="CK1190"/>
          <cell r="CT1190">
            <v>243884</v>
          </cell>
          <cell r="CU1190"/>
          <cell r="CV1190"/>
          <cell r="CW1190"/>
        </row>
        <row r="1191">
          <cell r="B1191">
            <v>2674</v>
          </cell>
          <cell r="C1191">
            <v>1188</v>
          </cell>
          <cell r="D1191">
            <v>9</v>
          </cell>
          <cell r="E1191">
            <v>7</v>
          </cell>
          <cell r="F1191">
            <v>2567</v>
          </cell>
          <cell r="G1191">
            <v>800059308315</v>
          </cell>
          <cell r="H1191" t="str">
            <v>นาง</v>
          </cell>
          <cell r="I1191" t="str">
            <v>กัลยา</v>
          </cell>
          <cell r="J1191" t="str">
            <v>สุนะ</v>
          </cell>
          <cell r="K1191" t="str">
            <v>5-5011-00016-21-6</v>
          </cell>
          <cell r="L1191" t="str">
            <v>พร้าว</v>
          </cell>
          <cell r="M1191" t="str">
            <v>เชียงใหม่ 2</v>
          </cell>
          <cell r="N1191">
            <v>8</v>
          </cell>
          <cell r="O1191" t="str">
            <v>สินเชื่อธนาคารประชาชน</v>
          </cell>
          <cell r="P1191" t="str">
            <v>1.บุคคลค้ำประกัน</v>
          </cell>
          <cell r="Q1191">
            <v>44246.52</v>
          </cell>
          <cell r="R1191">
            <v>18751.009999999998</v>
          </cell>
          <cell r="S1191" t="str">
            <v>แขวงเชียงดาว</v>
          </cell>
          <cell r="T1191" t="str">
            <v>ผบE323</v>
          </cell>
          <cell r="U1191">
            <v>2567</v>
          </cell>
          <cell r="V1191" t="str">
            <v>ผบE388</v>
          </cell>
          <cell r="W1191">
            <v>2567</v>
          </cell>
          <cell r="X1191">
            <v>13</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v>1200</v>
          </cell>
          <cell r="BD1191">
            <v>30</v>
          </cell>
          <cell r="BE1191">
            <v>5</v>
          </cell>
          <cell r="BF1191">
            <v>2568</v>
          </cell>
          <cell r="BG1191">
            <v>0</v>
          </cell>
          <cell r="BH1191" t="str">
            <v>-</v>
          </cell>
          <cell r="BI1191" t="str">
            <v>-</v>
          </cell>
          <cell r="BJ1191" t="str">
            <v>-</v>
          </cell>
          <cell r="BK1191">
            <v>0</v>
          </cell>
          <cell r="BL1191">
            <v>995</v>
          </cell>
          <cell r="BM1191">
            <v>0</v>
          </cell>
          <cell r="BN1191" t="str">
            <v/>
          </cell>
          <cell r="BO1191" t="str">
            <v/>
          </cell>
          <cell r="BP1191" t="str">
            <v/>
          </cell>
          <cell r="BQ1191" t="str">
            <v>-</v>
          </cell>
          <cell r="BR1191" t="str">
            <v>-</v>
          </cell>
          <cell r="BS1191" t="str">
            <v>-</v>
          </cell>
          <cell r="BT1191" t="str">
            <v>นางกัลยา สุนะ</v>
          </cell>
          <cell r="BU1191">
            <v>0</v>
          </cell>
          <cell r="BV1191" t="str">
            <v>1.นางกัลยา  สุนะ
2.นางสาวรักชนก   สุนะ
3.นายสกล   โปธา
4.นางสาวจิราภรณ์   สุอินทร์</v>
          </cell>
          <cell r="BW1191" t="str">
            <v>จำเลยที่ 1
จำเลยที่ 2
คู่สมรสจำเลยที่ 2
จำเลยที่ 3</v>
          </cell>
          <cell r="BX1191" t="str">
            <v>5-5011-00016-21-6
5-5011-00016-22-4
1-5011-00006-92-7
3-5011-00216-73-1</v>
          </cell>
          <cell r="BY11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1" t="str">
            <v>พบทรัพย์</v>
          </cell>
          <cell r="CA1191"/>
          <cell r="CB1191"/>
          <cell r="CC1191" t="str">
            <v>วชิราภรณ์</v>
          </cell>
          <cell r="CD1191"/>
          <cell r="CE1191"/>
          <cell r="CF1191"/>
          <cell r="CG1191"/>
          <cell r="CH1191"/>
          <cell r="CI1191"/>
          <cell r="CJ1191"/>
          <cell r="CK1191"/>
          <cell r="CL1191"/>
          <cell r="CM1191"/>
          <cell r="CN1191"/>
          <cell r="CO1191"/>
          <cell r="CP1191"/>
          <cell r="CQ1191"/>
          <cell r="CR1191"/>
          <cell r="CS1191"/>
          <cell r="CT1191">
            <v>243852</v>
          </cell>
          <cell r="CU1191"/>
          <cell r="CV1191"/>
          <cell r="CW1191"/>
        </row>
        <row r="1192">
          <cell r="B1192">
            <v>2675</v>
          </cell>
          <cell r="C1192">
            <v>1189</v>
          </cell>
          <cell r="D1192">
            <v>9</v>
          </cell>
          <cell r="E1192">
            <v>7</v>
          </cell>
          <cell r="F1192">
            <v>2567</v>
          </cell>
          <cell r="G1192">
            <v>800082006167</v>
          </cell>
          <cell r="H1192" t="str">
            <v>นาย</v>
          </cell>
          <cell r="I1192" t="str">
            <v>อติพัทธ์</v>
          </cell>
          <cell r="J1192" t="str">
            <v>สวนอินทร์</v>
          </cell>
          <cell r="K1192"/>
          <cell r="L1192" t="str">
            <v>ไชยปราการ</v>
          </cell>
          <cell r="M1192" t="str">
            <v>เชียงใหม่ 2</v>
          </cell>
          <cell r="N1192">
            <v>8</v>
          </cell>
          <cell r="O1192" t="str">
            <v>สินเชื่อธนาคารประชาชน</v>
          </cell>
          <cell r="P1192" t="str">
            <v>1.บุคคลค้ำประกัน</v>
          </cell>
          <cell r="Q1192">
            <v>150594.23999999999</v>
          </cell>
          <cell r="R1192">
            <v>66692.77</v>
          </cell>
          <cell r="S1192" t="str">
            <v>จังหวัดฝาง</v>
          </cell>
          <cell r="T1192" t="str">
            <v>ผบE369</v>
          </cell>
          <cell r="U1192">
            <v>2567</v>
          </cell>
          <cell r="V1192" t="str">
            <v>ผบE489</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22/8/2567</v>
          </cell>
          <cell r="BC1192">
            <v>1500</v>
          </cell>
          <cell r="BD1192">
            <v>30</v>
          </cell>
          <cell r="BE1192">
            <v>5</v>
          </cell>
          <cell r="BF1192">
            <v>2568</v>
          </cell>
          <cell r="BG1192">
            <v>0</v>
          </cell>
          <cell r="BH1192" t="str">
            <v>-</v>
          </cell>
          <cell r="BI1192" t="str">
            <v>-</v>
          </cell>
          <cell r="BJ1192" t="str">
            <v>-</v>
          </cell>
          <cell r="BK1192">
            <v>0</v>
          </cell>
          <cell r="BL1192">
            <v>1195</v>
          </cell>
          <cell r="BM1192">
            <v>0</v>
          </cell>
          <cell r="BN1192" t="str">
            <v/>
          </cell>
          <cell r="BO1192" t="str">
            <v/>
          </cell>
          <cell r="BP1192" t="str">
            <v/>
          </cell>
          <cell r="BQ1192" t="str">
            <v>-</v>
          </cell>
          <cell r="BR1192" t="str">
            <v>-</v>
          </cell>
          <cell r="BS1192" t="str">
            <v>-</v>
          </cell>
          <cell r="BT1192" t="str">
            <v>นายอติพัทธ์ สวนอินทร์</v>
          </cell>
          <cell r="BU1192">
            <v>0</v>
          </cell>
          <cell r="BV1192" t="str">
            <v>1.นายอติพัทธ์  สวนอินทร์
2.นางสาวรัชญานันท์  มะณีรัตน์
3.นายณัฐวุฒิ   บุญก้ำ
4.นางสาวตรีนุช   อาทะ
5.นายภาณุพงศ์   วงษา</v>
          </cell>
          <cell r="BW1192" t="str">
            <v xml:space="preserve">จำเลยที่ 1
คู่สมรสจำเลยที่ 1
จำเลยที่ 2
จำเลยที่ 3
คู่สมรสจำเลยที่ 3 </v>
          </cell>
          <cell r="BX1192" t="str">
            <v>1-5009-00106-68-2
1-5009-01236-58-0
1-5099-01180-51-5
1-1015-00511-90-8
3-5019-00245-90-6</v>
          </cell>
          <cell r="BY119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2" t="str">
            <v>พบทรัพย์</v>
          </cell>
          <cell r="CA1192"/>
          <cell r="CB1192"/>
          <cell r="CC1192" t="str">
            <v>วชิราภรณ์</v>
          </cell>
          <cell r="CD1192"/>
          <cell r="CE1192"/>
          <cell r="CF1192"/>
          <cell r="CG1192"/>
          <cell r="CH1192"/>
          <cell r="CI1192"/>
          <cell r="CJ1192"/>
          <cell r="CK1192"/>
          <cell r="CL1192"/>
          <cell r="CM1192"/>
          <cell r="CN1192"/>
          <cell r="CO1192"/>
          <cell r="CP1192"/>
          <cell r="CQ1192"/>
          <cell r="CR1192"/>
          <cell r="CS1192"/>
          <cell r="CT1192">
            <v>243852</v>
          </cell>
          <cell r="CU1192"/>
          <cell r="CV1192"/>
          <cell r="CW1192"/>
        </row>
        <row r="1193">
          <cell r="B1193">
            <v>2676</v>
          </cell>
          <cell r="C1193">
            <v>1827</v>
          </cell>
          <cell r="D1193">
            <v>9</v>
          </cell>
          <cell r="E1193">
            <v>7</v>
          </cell>
          <cell r="F1193">
            <v>2567</v>
          </cell>
          <cell r="G1193" t="str">
            <v>800087239219,
800087510947</v>
          </cell>
          <cell r="H1193" t="str">
            <v>นางสาว</v>
          </cell>
          <cell r="I1193" t="str">
            <v>จันจิรา</v>
          </cell>
          <cell r="J1193" t="str">
            <v>กาวิชัย</v>
          </cell>
          <cell r="K1193"/>
          <cell r="L1193" t="str">
            <v>ไชยปราการ</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34794.15</v>
          </cell>
          <cell r="R1193">
            <v>20700.78</v>
          </cell>
          <cell r="S1193" t="str">
            <v>จังหวัดฝาง</v>
          </cell>
          <cell r="T1193" t="str">
            <v>ผบE370</v>
          </cell>
          <cell r="U1193">
            <v>2567</v>
          </cell>
          <cell r="V1193" t="str">
            <v>ผบE490</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13/8/2567</v>
          </cell>
          <cell r="BC1193">
            <v>1200</v>
          </cell>
          <cell r="BD1193">
            <v>30</v>
          </cell>
          <cell r="BE1193">
            <v>5</v>
          </cell>
          <cell r="BF1193">
            <v>2568</v>
          </cell>
          <cell r="BG1193">
            <v>0</v>
          </cell>
          <cell r="BH1193" t="str">
            <v>-</v>
          </cell>
          <cell r="BI1193" t="str">
            <v>-</v>
          </cell>
          <cell r="BJ1193" t="str">
            <v>-</v>
          </cell>
          <cell r="BK1193">
            <v>0</v>
          </cell>
          <cell r="BL1193">
            <v>1120</v>
          </cell>
          <cell r="BM1193">
            <v>0</v>
          </cell>
          <cell r="BN1193" t="str">
            <v/>
          </cell>
          <cell r="BO1193" t="str">
            <v/>
          </cell>
          <cell r="BP1193" t="str">
            <v/>
          </cell>
          <cell r="BQ1193" t="str">
            <v>-</v>
          </cell>
          <cell r="BR1193" t="str">
            <v>-</v>
          </cell>
          <cell r="BS1193" t="str">
            <v>-</v>
          </cell>
          <cell r="BT1193" t="str">
            <v>นางสาวจันจิรา กาวิชัย</v>
          </cell>
          <cell r="BU1193">
            <v>0</v>
          </cell>
          <cell r="BV1193" t="str">
            <v>1.นางสาวจันจิรา  กาวิชัย
2.นางสาวปริฉัตร  ชัยประสิทธิ์
3.นางสาวพิชฎาภา  เครือวัลย์
4.นายฤทธิ์พิชัย  ปานสวรรค์</v>
          </cell>
          <cell r="BW1193" t="str">
            <v>จำเลยที่ 1
จำเลยที่ 2
จำเลยที่ 3 
คู่สมรสจำเลยที่ 3</v>
          </cell>
          <cell r="BX1193" t="str">
            <v>3-5009-00060-45-0
1-5009-01242-00-8
1-5021-00013-89-4
1-5021-01027-37-6</v>
          </cell>
          <cell r="BY1193"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3" t="str">
            <v>ไม่พบทรัพย์</v>
          </cell>
          <cell r="CA1193"/>
          <cell r="CB1193"/>
          <cell r="CC1193" t="str">
            <v>วชิราภรณ์</v>
          </cell>
          <cell r="CD1193"/>
          <cell r="CE1193"/>
          <cell r="CF1193"/>
          <cell r="CG1193"/>
          <cell r="CH1193"/>
          <cell r="CI1193"/>
          <cell r="CJ1193"/>
          <cell r="CK1193"/>
          <cell r="CT1193">
            <v>243852</v>
          </cell>
          <cell r="CU1193"/>
          <cell r="CV1193"/>
          <cell r="CW1193"/>
        </row>
        <row r="1194">
          <cell r="B1194">
            <v>2677</v>
          </cell>
          <cell r="C1194">
            <v>1828</v>
          </cell>
          <cell r="D1194">
            <v>9</v>
          </cell>
          <cell r="E1194">
            <v>7</v>
          </cell>
          <cell r="F1194">
            <v>2567</v>
          </cell>
          <cell r="G1194" t="str">
            <v>800090540165,
800090598999</v>
          </cell>
          <cell r="H1194" t="str">
            <v>นาง</v>
          </cell>
          <cell r="I1194" t="str">
            <v>สม</v>
          </cell>
          <cell r="J1194" t="str">
            <v>กันทะวัง</v>
          </cell>
          <cell r="K1194"/>
          <cell r="L1194" t="str">
            <v>ฝาง</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45766.79</v>
          </cell>
          <cell r="R1194">
            <v>24297.3</v>
          </cell>
          <cell r="S1194" t="str">
            <v>จังหวัดฝาง</v>
          </cell>
          <cell r="T1194" t="str">
            <v>ผบE371</v>
          </cell>
          <cell r="U1194">
            <v>2567</v>
          </cell>
          <cell r="V1194" t="str">
            <v>ผบE491</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v>1500</v>
          </cell>
          <cell r="BD1194">
            <v>30</v>
          </cell>
          <cell r="BE1194">
            <v>5</v>
          </cell>
          <cell r="BF1194">
            <v>2568</v>
          </cell>
          <cell r="BG1194">
            <v>0</v>
          </cell>
          <cell r="BH1194" t="str">
            <v>-</v>
          </cell>
          <cell r="BI1194" t="str">
            <v>-</v>
          </cell>
          <cell r="BJ1194" t="str">
            <v>-</v>
          </cell>
          <cell r="BK1194">
            <v>0</v>
          </cell>
          <cell r="BL1194">
            <v>1455</v>
          </cell>
          <cell r="BM1194">
            <v>0</v>
          </cell>
          <cell r="BN1194" t="str">
            <v/>
          </cell>
          <cell r="BO1194" t="str">
            <v/>
          </cell>
          <cell r="BP1194" t="str">
            <v/>
          </cell>
          <cell r="BQ1194" t="str">
            <v>-</v>
          </cell>
          <cell r="BR1194" t="str">
            <v>-</v>
          </cell>
          <cell r="BS1194" t="str">
            <v>-</v>
          </cell>
          <cell r="BT1194" t="str">
            <v>นางสม กันทะวัง</v>
          </cell>
          <cell r="BU1194">
            <v>0</v>
          </cell>
          <cell r="BV1194" t="str">
            <v>1.นางสม  กันทะวัง
2.นายเรียบ   กันทะวัง
3.นางสาวอนุสรา   อธิศ
4.นายสุทธิพงษ์   บุญรอด
5.นางสายหยุด   หมอเอ็ด</v>
          </cell>
          <cell r="BW1194" t="str">
            <v>จำเลยที่ 1
คู่สมรสจำเลยที่ 1
จำเลยที่ 2
คู่สมรสจำเลยที่ 2
จำเลยที่ 3</v>
          </cell>
          <cell r="BX1194" t="str">
            <v xml:space="preserve">3-5099-00613-51-3
3-5009-00613-50-5
2-5009-00027-09-8
1-5009-00100-11-1
3-5009-00978-25-2
</v>
          </cell>
          <cell r="BY1194"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T1194">
            <v>243852</v>
          </cell>
          <cell r="CU1194"/>
          <cell r="CV1194"/>
          <cell r="CW1194"/>
        </row>
        <row r="1195">
          <cell r="B1195">
            <v>2678</v>
          </cell>
          <cell r="C1195">
            <v>1192</v>
          </cell>
          <cell r="D1195">
            <v>9</v>
          </cell>
          <cell r="E1195">
            <v>7</v>
          </cell>
          <cell r="F1195">
            <v>2567</v>
          </cell>
          <cell r="G1195">
            <v>800027168759</v>
          </cell>
          <cell r="H1195" t="str">
            <v>นาง</v>
          </cell>
          <cell r="I1195" t="str">
            <v>จารุณีย์</v>
          </cell>
          <cell r="J1195" t="str">
            <v>บัวชุ่ม</v>
          </cell>
          <cell r="K1195"/>
          <cell r="L1195" t="str">
            <v>ฝาง</v>
          </cell>
          <cell r="M1195" t="str">
            <v>เชียงใหม่ 2</v>
          </cell>
          <cell r="N1195">
            <v>8</v>
          </cell>
          <cell r="O1195" t="str">
            <v>สินเชื่อพัฒนาองค์กรชุมชน (รายบุคคล)</v>
          </cell>
          <cell r="P1195" t="str">
            <v>1.บุคคลค้ำประกัน</v>
          </cell>
          <cell r="Q1195">
            <v>117310.22</v>
          </cell>
          <cell r="R1195">
            <v>32617.119999999999</v>
          </cell>
          <cell r="S1195" t="str">
            <v>จังหวัดฝาง</v>
          </cell>
          <cell r="T1195" t="str">
            <v>ผบE372</v>
          </cell>
          <cell r="U1195">
            <v>2567</v>
          </cell>
          <cell r="V1195" t="str">
            <v>ผบE492</v>
          </cell>
          <cell r="W1195">
            <v>2567</v>
          </cell>
          <cell r="X1195">
            <v>20</v>
          </cell>
          <cell r="Y1195">
            <v>5</v>
          </cell>
          <cell r="Z1195">
            <v>2567</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v>2100</v>
          </cell>
          <cell r="BD1195">
            <v>30</v>
          </cell>
          <cell r="BE1195">
            <v>5</v>
          </cell>
          <cell r="BF1195">
            <v>2568</v>
          </cell>
          <cell r="BG1195">
            <v>0</v>
          </cell>
          <cell r="BH1195" t="str">
            <v>-</v>
          </cell>
          <cell r="BI1195" t="str">
            <v>-</v>
          </cell>
          <cell r="BJ1195" t="str">
            <v>-</v>
          </cell>
          <cell r="BK1195">
            <v>0</v>
          </cell>
          <cell r="BL1195">
            <v>1815</v>
          </cell>
          <cell r="BM1195">
            <v>0</v>
          </cell>
          <cell r="BN1195" t="str">
            <v/>
          </cell>
          <cell r="BO1195" t="str">
            <v/>
          </cell>
          <cell r="BP1195" t="str">
            <v/>
          </cell>
          <cell r="BQ1195" t="str">
            <v>-</v>
          </cell>
          <cell r="BR1195" t="str">
            <v>-</v>
          </cell>
          <cell r="BS1195" t="str">
            <v>-</v>
          </cell>
          <cell r="BT1195" t="str">
            <v>นางจารุณีย์ บัวชุ่ม</v>
          </cell>
          <cell r="BU1195">
            <v>0</v>
          </cell>
          <cell r="BV1195"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5" t="str">
            <v>จำเลยที่ 1
จำเลยที่ 2
จำเลยที่ 3
คู่สมรสจำเลยที่ 3
จำเลยที่ 4
คู่สมรสจำเลยที่ 4
ทายาทจำเลยที่ 4</v>
          </cell>
          <cell r="BX1195" t="str">
            <v xml:space="preserve">3-5106-00543-49-8
3-5009-00293-40-3
3-5009-00285-06-1
3-5009-00796-39-1
3-5009-00167-36-0
3-5009-00085-69-0
1-5009-00225-83-5
</v>
          </cell>
          <cell r="BY1195"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5" t="str">
            <v>พบทรัพย์</v>
          </cell>
          <cell r="CA1195"/>
          <cell r="CB1195"/>
          <cell r="CC1195" t="str">
            <v>วชิราภรณ์</v>
          </cell>
          <cell r="CD1195"/>
          <cell r="CE1195"/>
          <cell r="CF1195"/>
          <cell r="CG1195"/>
          <cell r="CH1195"/>
          <cell r="CI1195"/>
          <cell r="CJ1195"/>
          <cell r="CK1195"/>
          <cell r="CT1195">
            <v>243852</v>
          </cell>
          <cell r="CU1195"/>
          <cell r="CV1195"/>
          <cell r="CW1195"/>
        </row>
        <row r="1196">
          <cell r="B1196">
            <v>2679</v>
          </cell>
          <cell r="C1196">
            <v>1193</v>
          </cell>
          <cell r="D1196">
            <v>17</v>
          </cell>
          <cell r="E1196">
            <v>7</v>
          </cell>
          <cell r="F1196">
            <v>2567</v>
          </cell>
          <cell r="G1196">
            <v>800036535568</v>
          </cell>
          <cell r="H1196" t="str">
            <v>นาง</v>
          </cell>
          <cell r="I1196" t="str">
            <v xml:space="preserve">พัฒนรัตน์  </v>
          </cell>
          <cell r="J1196" t="str">
            <v>แสนดังใจ</v>
          </cell>
          <cell r="K1196" t="str">
            <v>3 5004 00249 96 1</v>
          </cell>
          <cell r="L1196" t="str">
            <v>เซ็นทรัล แอร์พอร์ต พลาซ่า เชียงใหม่</v>
          </cell>
          <cell r="M1196" t="str">
            <v>เชียงใหม่ 1</v>
          </cell>
          <cell r="N1196">
            <v>8</v>
          </cell>
          <cell r="O1196" t="str">
            <v>สินเชื่อธนาคารประชาชน</v>
          </cell>
          <cell r="P1196"/>
          <cell r="Q1196">
            <v>86740.03</v>
          </cell>
          <cell r="R1196">
            <v>27744.52</v>
          </cell>
          <cell r="S1196" t="str">
            <v>แขวงเชียงใหม่</v>
          </cell>
          <cell r="T1196" t="str">
            <v>ผบ.885</v>
          </cell>
          <cell r="U1196">
            <v>2565</v>
          </cell>
          <cell r="V1196" t="str">
            <v>ผบ.1396</v>
          </cell>
          <cell r="W1196">
            <v>2565</v>
          </cell>
          <cell r="X1196">
            <v>29</v>
          </cell>
          <cell r="Y1196">
            <v>8</v>
          </cell>
          <cell r="Z1196">
            <v>2565</v>
          </cell>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22/8/2567</v>
          </cell>
          <cell r="BC1196">
            <v>1200</v>
          </cell>
          <cell r="BD1196">
            <v>23</v>
          </cell>
          <cell r="BE1196">
            <v>5</v>
          </cell>
          <cell r="BF1196">
            <v>2568</v>
          </cell>
          <cell r="BG1196">
            <v>0</v>
          </cell>
          <cell r="BH1196" t="str">
            <v>-</v>
          </cell>
          <cell r="BI1196" t="str">
            <v>-</v>
          </cell>
          <cell r="BJ1196" t="str">
            <v>-</v>
          </cell>
          <cell r="BK1196">
            <v>0</v>
          </cell>
          <cell r="BL1196">
            <v>2085</v>
          </cell>
          <cell r="BM1196">
            <v>0</v>
          </cell>
          <cell r="BN1196" t="str">
            <v/>
          </cell>
          <cell r="BO1196" t="str">
            <v/>
          </cell>
          <cell r="BP1196" t="str">
            <v/>
          </cell>
          <cell r="BQ1196" t="str">
            <v>-</v>
          </cell>
          <cell r="BR1196" t="str">
            <v>-</v>
          </cell>
          <cell r="BS1196" t="str">
            <v>-</v>
          </cell>
          <cell r="BT1196" t="str">
            <v>นางพัฒนรัตน์   แสนดังใจ</v>
          </cell>
          <cell r="BU1196">
            <v>0</v>
          </cell>
          <cell r="BV1196" t="str">
            <v>1.นางพัฒนรัตน์   แสนดังใจ
2.นายชวนชัย  แสนดังใจ
3.นางสาวเนตรดาว  ชมภูเทศ
4.นางสาวเขมณัฏฐ์   ชมภูเทศ</v>
          </cell>
          <cell r="BW1196" t="str">
            <v xml:space="preserve">จำเลยที่ 1
คู่สมรสจำเลยที่ 1
จำเลยที่ 2
จำเลยที่ 3
</v>
          </cell>
          <cell r="BX1196" t="str">
            <v>3-5004-00249-96-1
3-5002-00912-36-4
3-5002-00912-19-4
3-5002-00912-20-8</v>
          </cell>
          <cell r="BY1196"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6" t="str">
            <v>พบทรัพย์</v>
          </cell>
          <cell r="CA1196"/>
          <cell r="CB1196"/>
          <cell r="CC1196" t="str">
            <v>วชิราภรณ์</v>
          </cell>
          <cell r="CD1196"/>
          <cell r="CE1196"/>
          <cell r="CF1196"/>
          <cell r="CG1196"/>
          <cell r="CH1196"/>
          <cell r="CI1196"/>
          <cell r="CJ1196"/>
          <cell r="CK1196"/>
          <cell r="CT1196">
            <v>243852</v>
          </cell>
          <cell r="CU1196"/>
          <cell r="CV1196"/>
          <cell r="CW1196"/>
        </row>
        <row r="1197">
          <cell r="B1197">
            <v>2680</v>
          </cell>
          <cell r="C1197">
            <v>1194</v>
          </cell>
          <cell r="D1197">
            <v>10</v>
          </cell>
          <cell r="E1197">
            <v>7</v>
          </cell>
          <cell r="F1197">
            <v>2567</v>
          </cell>
          <cell r="G1197">
            <v>800075173560</v>
          </cell>
          <cell r="H1197" t="str">
            <v>นางสาว</v>
          </cell>
          <cell r="I1197" t="str">
            <v>สุทักษิณา</v>
          </cell>
          <cell r="J1197" t="str">
            <v>นันทะเสนา</v>
          </cell>
          <cell r="K1197"/>
          <cell r="L1197" t="str">
            <v>เซ็นทรัล แอร์พอร์ต พลาซ่า เชียงใหม่</v>
          </cell>
          <cell r="M1197" t="str">
            <v>เชียงใหม่ 1</v>
          </cell>
          <cell r="N1197">
            <v>8</v>
          </cell>
          <cell r="O1197" t="str">
            <v>สินเชื่อธนาคารประชาชน</v>
          </cell>
          <cell r="P1197" t="str">
            <v>1.บุคคลค้ำประกัน</v>
          </cell>
          <cell r="Q1197"/>
          <cell r="R1197"/>
          <cell r="S1197" t="str">
            <v>แขวงเชียงใหม่</v>
          </cell>
          <cell r="T1197" t="str">
            <v>ผบE7796</v>
          </cell>
          <cell r="U1197">
            <v>2565</v>
          </cell>
          <cell r="V1197" t="str">
            <v>ผบE1681</v>
          </cell>
          <cell r="W1197">
            <v>2566</v>
          </cell>
          <cell r="X1197"/>
          <cell r="Y1197"/>
          <cell r="Z1197"/>
          <cell r="AA1197">
            <v>7</v>
          </cell>
          <cell r="AB1197">
            <v>3</v>
          </cell>
          <cell r="AC1197">
            <v>2566</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รายงานผลสืบทรัพย์ 11/9/2567</v>
          </cell>
          <cell r="BC1197">
            <v>1500</v>
          </cell>
          <cell r="BD1197">
            <v>30</v>
          </cell>
          <cell r="BE1197">
            <v>4</v>
          </cell>
          <cell r="BF1197">
            <v>2568</v>
          </cell>
          <cell r="BG1197">
            <v>0</v>
          </cell>
          <cell r="BH1197" t="str">
            <v>-</v>
          </cell>
          <cell r="BI1197" t="str">
            <v>-</v>
          </cell>
          <cell r="BJ1197" t="str">
            <v>-</v>
          </cell>
          <cell r="BK1197">
            <v>0</v>
          </cell>
          <cell r="BL1197">
            <v>2240</v>
          </cell>
          <cell r="BM1197">
            <v>0</v>
          </cell>
          <cell r="BN1197" t="str">
            <v/>
          </cell>
          <cell r="BO1197" t="str">
            <v/>
          </cell>
          <cell r="BP1197" t="str">
            <v/>
          </cell>
          <cell r="BQ1197" t="str">
            <v>-</v>
          </cell>
          <cell r="BR1197" t="str">
            <v>-</v>
          </cell>
          <cell r="BS1197" t="str">
            <v>-</v>
          </cell>
          <cell r="BT1197" t="str">
            <v>นางสาวสุทักษิณา นันทะเสนา</v>
          </cell>
          <cell r="BU1197">
            <v>883165010595</v>
          </cell>
          <cell r="BV1197"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7" t="str">
            <v>จำเลยที่ 1
จำเลยที่ 2
คู่สมรสจำเลยที่ 2
จำเลยที่ 3
คู่สมรสจำเลยที่ 3</v>
          </cell>
          <cell r="BX1197" t="str">
            <v>3-6706-00352-37-3
5-5106-00032-11-2
3-5101-00888-73-9
1-5101-00129-55-6
1-6599-00488-40-0</v>
          </cell>
          <cell r="BY1197"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7" t="str">
            <v>พบทรัพย์</v>
          </cell>
          <cell r="CA1197"/>
          <cell r="CB1197"/>
          <cell r="CC1197" t="str">
            <v>วชิราภรณ์</v>
          </cell>
          <cell r="CD1197"/>
          <cell r="CE1197"/>
          <cell r="CF1197"/>
          <cell r="CG1197"/>
          <cell r="CH1197"/>
          <cell r="CI1197"/>
          <cell r="CJ1197"/>
          <cell r="CK1197"/>
          <cell r="CT1197">
            <v>243902</v>
          </cell>
          <cell r="CU1197"/>
          <cell r="CV1197"/>
          <cell r="CW1197"/>
        </row>
        <row r="1198">
          <cell r="B1198">
            <v>2683</v>
          </cell>
          <cell r="C1198">
            <v>1195</v>
          </cell>
          <cell r="D1198"/>
          <cell r="E1198"/>
          <cell r="F1198"/>
          <cell r="G1198">
            <v>800052585208</v>
          </cell>
          <cell r="H1198" t="str">
            <v>นางสาว</v>
          </cell>
          <cell r="I1198" t="str">
            <v xml:space="preserve">อณัฐพร </v>
          </cell>
          <cell r="J1198" t="str">
            <v>พึ่งแย้ม</v>
          </cell>
          <cell r="K1198" t="str">
            <v>3-6697-00025-84-4</v>
          </cell>
          <cell r="L1198" t="str">
            <v>บวกครกหลวง</v>
          </cell>
          <cell r="M1198" t="str">
            <v>เชียงใหม่ 3</v>
          </cell>
          <cell r="N1198">
            <v>8</v>
          </cell>
          <cell r="O1198" t="str">
            <v>สินเชื่อเคหะ</v>
          </cell>
          <cell r="P1198" t="str">
            <v>1.บุคคลค้ำประกัน</v>
          </cell>
          <cell r="Q1198">
            <v>494718.52</v>
          </cell>
          <cell r="R1198">
            <v>198355.59</v>
          </cell>
          <cell r="S1198" t="str">
            <v>จังหวัดเชียงใหม่</v>
          </cell>
          <cell r="T1198" t="str">
            <v>ผบ1498</v>
          </cell>
          <cell r="U1198">
            <v>2562</v>
          </cell>
          <cell r="V1198" t="str">
            <v>ผบ1961</v>
          </cell>
          <cell r="W1198">
            <v>2562</v>
          </cell>
          <cell r="X1198">
            <v>16</v>
          </cell>
          <cell r="Y1198">
            <v>9</v>
          </cell>
          <cell r="Z1198">
            <v>2562</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รายงานสืบทรัพย์ 11/11/2567</v>
          </cell>
          <cell r="BC1198">
            <v>600</v>
          </cell>
          <cell r="BD1198">
            <v>11</v>
          </cell>
          <cell r="BE1198">
            <v>4</v>
          </cell>
          <cell r="BF1198">
            <v>2568</v>
          </cell>
          <cell r="BG1198">
            <v>0</v>
          </cell>
          <cell r="BH1198" t="str">
            <v>-</v>
          </cell>
          <cell r="BI1198" t="str">
            <v>-</v>
          </cell>
          <cell r="BJ1198" t="str">
            <v>-</v>
          </cell>
          <cell r="BK1198">
            <v>0</v>
          </cell>
          <cell r="BL1198">
            <v>1155</v>
          </cell>
          <cell r="BM1198">
            <v>0</v>
          </cell>
          <cell r="BN1198" t="str">
            <v/>
          </cell>
          <cell r="BO1198" t="str">
            <v/>
          </cell>
          <cell r="BP1198" t="str">
            <v/>
          </cell>
          <cell r="BQ1198" t="str">
            <v>-</v>
          </cell>
          <cell r="BR1198" t="str">
            <v>-</v>
          </cell>
          <cell r="BS1198" t="str">
            <v>-</v>
          </cell>
          <cell r="BT1198" t="str">
            <v>นางสาวอณัฐพร  พึ่งแย้ม</v>
          </cell>
          <cell r="BU1198">
            <v>0</v>
          </cell>
          <cell r="BV1198" t="str">
            <v>1.นางสาวอณัฐพร พึ่งแย้ม
2.นายอาณัติ สุรินทร์</v>
          </cell>
          <cell r="BW1198" t="str">
            <v>จำเลยที่ 1
คู่สมรสจำเลยที่ 1</v>
          </cell>
          <cell r="BX1198" t="str">
            <v>3-6697-00025-84-4
3-5099-00360-98-2</v>
          </cell>
          <cell r="BY1198"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8" t="str">
            <v>พบ</v>
          </cell>
          <cell r="CA1198"/>
          <cell r="CB1198"/>
          <cell r="CC1198" t="str">
            <v>ปฏิยุทธ์</v>
          </cell>
          <cell r="CD1198"/>
          <cell r="CE1198"/>
          <cell r="CF1198"/>
          <cell r="CG1198"/>
          <cell r="CH1198"/>
          <cell r="CI1198"/>
          <cell r="CJ1198"/>
          <cell r="CK1198"/>
          <cell r="CT1198">
            <v>243941</v>
          </cell>
          <cell r="CU1198"/>
          <cell r="CV1198"/>
          <cell r="CW1198"/>
        </row>
        <row r="1199">
          <cell r="B1199">
            <v>2684</v>
          </cell>
          <cell r="C1199">
            <v>1196</v>
          </cell>
          <cell r="D1199"/>
          <cell r="E1199"/>
          <cell r="F1199"/>
          <cell r="G1199" t="str">
            <v>800093362674,
800112671188,
800137301258</v>
          </cell>
          <cell r="H1199" t="str">
            <v>นาย</v>
          </cell>
          <cell r="I1199" t="str">
            <v>ศราวุธ</v>
          </cell>
          <cell r="J1199" t="str">
            <v>วงค์หาญ</v>
          </cell>
          <cell r="K1199" t="str">
            <v>1-5009-01233-74-2</v>
          </cell>
          <cell r="L1199" t="str">
            <v>บิ๊กซี หางดง, แม่แจ่ม</v>
          </cell>
          <cell r="M1199" t="str">
            <v>เชียงใหม่ 3</v>
          </cell>
          <cell r="N1199">
            <v>8</v>
          </cell>
          <cell r="O1199" t="str">
            <v>สินเชื่อธนาคารประชาชน</v>
          </cell>
          <cell r="P1199" t="str">
            <v>1.บุคคลค้ำประกัน</v>
          </cell>
          <cell r="Q1199"/>
          <cell r="R1199"/>
          <cell r="S1199" t="str">
            <v>จังหวัดฝาง</v>
          </cell>
          <cell r="T1199" t="str">
            <v>ผบE36</v>
          </cell>
          <cell r="U1199">
            <v>2566</v>
          </cell>
          <cell r="V1199" t="str">
            <v>ผบE382</v>
          </cell>
          <cell r="W1199">
            <v>2566</v>
          </cell>
          <cell r="X1199">
            <v>20</v>
          </cell>
          <cell r="Y1199">
            <v>4</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22/8/2566) // รายงานวันที่ 25/9/67</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นายศราวุธ วงค์หาญ</v>
          </cell>
          <cell r="BU1199">
            <v>0</v>
          </cell>
          <cell r="BV1199" t="str">
            <v>1.นายศราวุธ วงค์หาญ
2.นางสาวผ่องนภา สุขจริง
3.นางสาววสิตา คันใจ
4.นางสาววันวิสา แปงจันทร์หอม</v>
          </cell>
          <cell r="BW1199" t="str">
            <v>จำเลยที่ 1
คู่สมรสจำเลยที่ 1
จำเลยที่ 2
จำเลยที่ 3</v>
          </cell>
          <cell r="BX1199" t="str">
            <v>1-5009-01233-74-2
1-5207-00051-46-9
1-5403-00096-39-2
1-5099-00877-12-1</v>
          </cell>
          <cell r="BY1199"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9" t="str">
            <v>พบ</v>
          </cell>
          <cell r="CA1199"/>
          <cell r="CB1199"/>
          <cell r="CC1199" t="str">
            <v>ปฏิยุทธ์</v>
          </cell>
          <cell r="CD1199"/>
          <cell r="CE1199"/>
          <cell r="CF1199"/>
          <cell r="CG1199"/>
          <cell r="CH1199"/>
          <cell r="CI1199"/>
          <cell r="CJ1199"/>
          <cell r="CK1199"/>
          <cell r="CL1199"/>
          <cell r="CM1199"/>
          <cell r="CN1199"/>
          <cell r="CO1199"/>
          <cell r="CP1199"/>
          <cell r="CQ1199"/>
          <cell r="CR1199"/>
          <cell r="CS1199"/>
          <cell r="CT1199"/>
          <cell r="CU1199"/>
          <cell r="CV1199"/>
          <cell r="CW1199"/>
        </row>
        <row r="1200">
          <cell r="B1200">
            <v>2685</v>
          </cell>
          <cell r="C1200">
            <v>1197</v>
          </cell>
          <cell r="D1200"/>
          <cell r="E1200"/>
          <cell r="F1200"/>
          <cell r="G1200">
            <v>800144892075</v>
          </cell>
          <cell r="H1200" t="str">
            <v>นางสาว</v>
          </cell>
          <cell r="I1200" t="str">
            <v>อินทุอร</v>
          </cell>
          <cell r="J1200" t="str">
            <v>วังตั๋นหรือปันทะ</v>
          </cell>
          <cell r="K1200" t="str">
            <v>3-5012-00283-08-2</v>
          </cell>
          <cell r="L1200" t="str">
            <v>บิ๊กซี หางดง</v>
          </cell>
          <cell r="M1200" t="str">
            <v>เชียงใหม่ 3</v>
          </cell>
          <cell r="N1200">
            <v>8</v>
          </cell>
          <cell r="O1200" t="str">
            <v>สินเชื่อธนาคารประชาชน</v>
          </cell>
          <cell r="P1200" t="str">
            <v>1.บุคคลค้ำประกัน</v>
          </cell>
          <cell r="Q1200"/>
          <cell r="R1200"/>
          <cell r="S1200" t="str">
            <v>แขวงเชียงใหม่</v>
          </cell>
          <cell r="T1200" t="str">
            <v>ผบE1897</v>
          </cell>
          <cell r="U1200">
            <v>2566</v>
          </cell>
          <cell r="V1200" t="str">
            <v>ผบE3412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รายงานผลวันที่ 24/09/2567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นางสาวอินทุอร วังตั๋นหรือปันทะ</v>
          </cell>
          <cell r="BU1200">
            <v>0</v>
          </cell>
          <cell r="BV1200" t="str">
            <v xml:space="preserve">1.นางสาวอินทุอร วังตั๋น
2.นางสาวอรพิน บุญสม </v>
          </cell>
          <cell r="BW1200" t="str">
            <v>จำเลยที่ 1
จำเลยที่ 2</v>
          </cell>
          <cell r="BX1200" t="str">
            <v>3-5012-00283-08-2
3-5012-00519-69-8</v>
          </cell>
          <cell r="BY120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0" t="str">
            <v>ไม่พบ</v>
          </cell>
          <cell r="CA1200"/>
          <cell r="CB1200"/>
          <cell r="CC1200" t="str">
            <v>ปฏิยุทธ์</v>
          </cell>
          <cell r="CD1200"/>
          <cell r="CE1200"/>
          <cell r="CF1200"/>
          <cell r="CG1200"/>
          <cell r="CH1200"/>
          <cell r="CI1200"/>
          <cell r="CJ1200"/>
          <cell r="CK1200"/>
          <cell r="CT1200"/>
          <cell r="CU1200"/>
          <cell r="CV1200"/>
          <cell r="CW1200"/>
        </row>
        <row r="1201">
          <cell r="B1201">
            <v>2686</v>
          </cell>
          <cell r="C1201">
            <v>1198</v>
          </cell>
          <cell r="D1201"/>
          <cell r="E1201"/>
          <cell r="F1201"/>
          <cell r="G1201">
            <v>800144892067</v>
          </cell>
          <cell r="H1201" t="str">
            <v>นางสาว</v>
          </cell>
          <cell r="I1201" t="str">
            <v>อรพิน</v>
          </cell>
          <cell r="J1201" t="str">
            <v>บุญสม</v>
          </cell>
          <cell r="K1201" t="str">
            <v>3-5012-00519-69-8</v>
          </cell>
          <cell r="L1201" t="str">
            <v>บิ๊กซี หางดง</v>
          </cell>
          <cell r="M1201" t="str">
            <v>เชียงใหม่ 3</v>
          </cell>
          <cell r="N1201">
            <v>8</v>
          </cell>
          <cell r="O1201"/>
          <cell r="P1201" t="str">
            <v>1.บุคคลค้ำประกัน</v>
          </cell>
          <cell r="Q1201"/>
          <cell r="R1201"/>
          <cell r="S1201" t="str">
            <v>แขวงเชียงใหม่</v>
          </cell>
          <cell r="T1201" t="str">
            <v>ผบE1896</v>
          </cell>
          <cell r="U1201">
            <v>2566</v>
          </cell>
          <cell r="V1201" t="str">
            <v>ผบE3372</v>
          </cell>
          <cell r="W1201">
            <v>2566</v>
          </cell>
          <cell r="X1201">
            <v>19</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นางสาวอรพิน บุญสม</v>
          </cell>
          <cell r="BU1201">
            <v>0</v>
          </cell>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row>
        <row r="1202">
          <cell r="B1202">
            <v>2687</v>
          </cell>
          <cell r="C1202">
            <v>1199</v>
          </cell>
          <cell r="D1202"/>
          <cell r="E1202"/>
          <cell r="F1202"/>
          <cell r="G1202">
            <v>800068166233</v>
          </cell>
          <cell r="H1202" t="str">
            <v>นาย</v>
          </cell>
          <cell r="I1202" t="str">
            <v>สุวัฒน์</v>
          </cell>
          <cell r="J1202" t="str">
            <v>ดีคำมา</v>
          </cell>
          <cell r="K1202" t="str">
            <v>2-5021-01006-02-4</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ผบE1432</v>
          </cell>
          <cell r="U1202">
            <v>2566</v>
          </cell>
          <cell r="V1202" t="str">
            <v xml:space="preserve">  ผบE3295</v>
          </cell>
          <cell r="W1202">
            <v>2566</v>
          </cell>
          <cell r="X1202">
            <v>16</v>
          </cell>
          <cell r="Y1202">
            <v>5</v>
          </cell>
          <cell r="Z1202">
            <v>2566</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(คำสั่ง 22/8/2566) // รายงานวันที่ 25/9/67</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นายสุวัฒน์ ดีคำมา</v>
          </cell>
          <cell r="BU1202">
            <v>0</v>
          </cell>
          <cell r="BV1202"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2" t="str">
            <v>จำเลยที่ 1
คู่สมรสจำเลยที่ 1
จำเลยที่ 2
คู่สมรสจำเลยที่ 2
จำเลยที่ 3
คู่สมรสจำเลยที่ 3</v>
          </cell>
          <cell r="BX1202" t="str">
            <v>2-5021-01006-02-4
1-5502-00001-80-2
3-5605-00542-45-7
3-5099-01194-48-2
1-5099-01184-97-9
1-5804-00015-91-2</v>
          </cell>
          <cell r="BY1202"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2" t="str">
            <v>พบ</v>
          </cell>
          <cell r="CA1202"/>
          <cell r="CB1202"/>
          <cell r="CC1202" t="str">
            <v>ปฏิยุทธ์</v>
          </cell>
          <cell r="CD1202"/>
          <cell r="CE1202"/>
          <cell r="CF1202"/>
          <cell r="CG1202"/>
          <cell r="CH1202"/>
          <cell r="CI1202"/>
          <cell r="CJ1202"/>
          <cell r="CK1202"/>
          <cell r="CT1202"/>
          <cell r="CU1202"/>
          <cell r="CV1202"/>
          <cell r="CW1202"/>
        </row>
        <row r="1203">
          <cell r="B1203">
            <v>2688</v>
          </cell>
          <cell r="C1203">
            <v>1200</v>
          </cell>
          <cell r="D1203"/>
          <cell r="E1203"/>
          <cell r="F1203"/>
          <cell r="G1203">
            <v>800080119277</v>
          </cell>
          <cell r="H1203" t="str">
            <v>นางสาว</v>
          </cell>
          <cell r="I1203" t="str">
            <v>สาวิตรี</v>
          </cell>
          <cell r="J1203" t="str">
            <v>หน่ออุ่น</v>
          </cell>
          <cell r="K1203" t="str">
            <v>1-5099-00907-83-7</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แขวงเชียงใหม่</v>
          </cell>
          <cell r="T1203" t="str">
            <v>ผบE1890</v>
          </cell>
          <cell r="U1203">
            <v>2566</v>
          </cell>
          <cell r="V1203" t="str">
            <v>ผบE3417</v>
          </cell>
          <cell r="W1203">
            <v>2566</v>
          </cell>
          <cell r="X1203"/>
          <cell r="Y1203"/>
          <cell r="Z1203"/>
          <cell r="AA1203">
            <v>19</v>
          </cell>
          <cell r="AB1203">
            <v>5</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รายงานผลวันที่ 24/09/2567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นางสาวสาวิตรี หน่ออุ่น</v>
          </cell>
          <cell r="BU1203">
            <v>0</v>
          </cell>
          <cell r="BV1203" t="str">
            <v>1.นางสาวสาวิตรี หน่ออุ่น
2.นายรณกร จันทร์ใหม่
3.นางแจ่มจันทร์ ชัยเลื่อน
4.นายสวิง ชัยเลื่อน
5.นายสิทธิศักดิ์ รูปแกะ</v>
          </cell>
          <cell r="BW1203" t="str">
            <v>จำเลยที่ 1
คู่สมรสจำเลยที่ 1
จำเลยที่ 2
คู่สมรสจำเลยที่ 2
จำเลยที่ 3</v>
          </cell>
          <cell r="BX1203" t="str">
            <v>1-5099-00907-83-7
1-5099-70072-06-8
3-5001-00107-00-1
3-5001-00104-91-6
1-3413-00061-97-4</v>
          </cell>
          <cell r="BY1203"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3" t="str">
            <v>ไม่พบ</v>
          </cell>
          <cell r="CA1203"/>
          <cell r="CB1203"/>
          <cell r="CC1203" t="str">
            <v>ปฏิยุทธ์</v>
          </cell>
          <cell r="CD1203"/>
          <cell r="CE1203"/>
          <cell r="CF1203"/>
          <cell r="CG1203"/>
          <cell r="CH1203"/>
          <cell r="CI1203"/>
          <cell r="CJ1203"/>
          <cell r="CK1203"/>
          <cell r="CT1203"/>
          <cell r="CU1203"/>
          <cell r="CV1203"/>
          <cell r="CW1203"/>
        </row>
        <row r="1204">
          <cell r="B1204">
            <v>2689</v>
          </cell>
          <cell r="C1204">
            <v>1201</v>
          </cell>
          <cell r="D1204"/>
          <cell r="E1204"/>
          <cell r="F1204"/>
          <cell r="G1204">
            <v>800085639402</v>
          </cell>
          <cell r="H1204" t="str">
            <v>นาย</v>
          </cell>
          <cell r="I1204" t="str">
            <v>สามารถ</v>
          </cell>
          <cell r="J1204" t="str">
            <v>อ่อนเสาร์</v>
          </cell>
          <cell r="K1204" t="str">
            <v>1-5018-00003-88-2</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จังหวัดฮอด</v>
          </cell>
          <cell r="T1204" t="str">
            <v>ผบE211</v>
          </cell>
          <cell r="U1204">
            <v>2566</v>
          </cell>
          <cell r="V1204" t="str">
            <v>ผบE567</v>
          </cell>
          <cell r="W1204">
            <v>2566</v>
          </cell>
          <cell r="X1204"/>
          <cell r="Y1204"/>
          <cell r="Z1204"/>
          <cell r="AA1204">
            <v>1</v>
          </cell>
          <cell r="AB1204">
            <v>6</v>
          </cell>
          <cell r="AC1204">
            <v>2566</v>
          </cell>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นายสามารถ อ่อนเสาร์</v>
          </cell>
          <cell r="BU1204">
            <v>0</v>
          </cell>
          <cell r="BV1204" t="str">
            <v>1.นายสามารถ อ่อนเสาร์
2.นางสาวแสงคำ ชานุ 
3.นายประสิทธิ์ ไพรมณีแสง</v>
          </cell>
          <cell r="BW1204" t="str">
            <v>จำเลยที่ 1
จำเลยที่ 2
จำเลยที่ 3</v>
          </cell>
          <cell r="BX1204" t="str">
            <v>1-5018-00003-88-2
3-5018-00118-02-3
1-5801-00060-20-3</v>
          </cell>
          <cell r="BY120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4" t="str">
            <v>ไม่พบ</v>
          </cell>
          <cell r="CA1204"/>
          <cell r="CB1204"/>
          <cell r="CC1204" t="str">
            <v>ปฏิยุทธ์</v>
          </cell>
          <cell r="CD1204"/>
          <cell r="CE1204"/>
          <cell r="CF1204"/>
          <cell r="CG1204"/>
          <cell r="CH1204"/>
          <cell r="CI1204"/>
          <cell r="CJ1204"/>
          <cell r="CK1204"/>
          <cell r="CT1204"/>
          <cell r="CU1204"/>
          <cell r="CV1204"/>
          <cell r="CW1204"/>
        </row>
        <row r="1205">
          <cell r="B1205">
            <v>2690</v>
          </cell>
          <cell r="C1205">
            <v>1202</v>
          </cell>
          <cell r="D1205"/>
          <cell r="E1205"/>
          <cell r="F1205"/>
          <cell r="G1205">
            <v>800088794154</v>
          </cell>
          <cell r="H1205" t="str">
            <v xml:space="preserve">นางสาวหรือนาง
</v>
          </cell>
          <cell r="I1205" t="str">
            <v>สงกรานต์</v>
          </cell>
          <cell r="J1205" t="str">
            <v>ศรีทะบาลหรืออินหน่อแก้ว</v>
          </cell>
          <cell r="K1205" t="str">
            <v>3-4199-00213-87-5</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ผบE1888</v>
          </cell>
          <cell r="U1205">
            <v>2566</v>
          </cell>
          <cell r="V1205" t="str">
            <v>ผบE3421</v>
          </cell>
          <cell r="W1205">
            <v>2566</v>
          </cell>
          <cell r="X1205">
            <v>19</v>
          </cell>
          <cell r="Y1205">
            <v>5</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22/8/2566) // รายงานวันที่ 25/9/67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นางสาวหรือนาง
สงกรานต์ ศรีทะบาลหรืออินหน่อแก้ว</v>
          </cell>
          <cell r="BU1205">
            <v>0</v>
          </cell>
          <cell r="BV1205" t="str">
            <v>1.นางสาวสงกรานต์ ศรีทะบาล
2.นายขจรศักดิ์ ซาวยา
3.นางศรีพรรณ สิงห์แก้ว
4.นางไพรลิน พรหมมะ
5.นายเกรียงศักดิ์ พรหมมะ</v>
          </cell>
          <cell r="BW1205" t="str">
            <v>จำเลยที่ 1
คู่สมรสจำเลยที่ 1
จำเลยที่ 2
จำเลยที่ 3
คู่สมรสจำเลยที่ 3</v>
          </cell>
          <cell r="BX1205" t="str">
            <v>3-4199-00213-87-5
1-5101-00114-44-3
3-5015-00277-27-4
3-5015-00277-28-2
3-5012-00831-85-3</v>
          </cell>
          <cell r="BY1205"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5" t="str">
            <v>พบ</v>
          </cell>
          <cell r="CA1205"/>
          <cell r="CB1205"/>
          <cell r="CC1205" t="str">
            <v>ปฏิยุทธ์</v>
          </cell>
          <cell r="CD1205"/>
          <cell r="CE1205"/>
          <cell r="CF1205"/>
          <cell r="CG1205"/>
          <cell r="CH1205"/>
          <cell r="CI1205"/>
          <cell r="CJ1205"/>
          <cell r="CK1205"/>
          <cell r="CT1205"/>
          <cell r="CU1205"/>
          <cell r="CV1205"/>
          <cell r="CW1205"/>
        </row>
        <row r="1206">
          <cell r="B1206">
            <v>2691</v>
          </cell>
          <cell r="C1206">
            <v>1203</v>
          </cell>
          <cell r="D1206"/>
          <cell r="E1206"/>
          <cell r="F1206"/>
          <cell r="G1206">
            <v>800098617551</v>
          </cell>
          <cell r="H1206" t="str">
            <v>นาย</v>
          </cell>
          <cell r="I1206" t="str">
            <v>ศุภกร</v>
          </cell>
          <cell r="J1206" t="str">
            <v>สวัสดี</v>
          </cell>
          <cell r="K1206" t="str">
            <v>3-5712-00043-41-3</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แขวงเชียงใหม่</v>
          </cell>
          <cell r="T1206" t="str">
            <v>ผบE322</v>
          </cell>
          <cell r="U1206">
            <v>2566</v>
          </cell>
          <cell r="V1206" t="str">
            <v>ผบE2297</v>
          </cell>
          <cell r="W1206">
            <v>2566</v>
          </cell>
          <cell r="X1206">
            <v>24</v>
          </cell>
          <cell r="Y1206">
            <v>4</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รายงานผลวันที่ 24/09/2567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นายศุภกร สวัสดี</v>
          </cell>
          <cell r="BU1206">
            <v>0</v>
          </cell>
          <cell r="BV1206" t="str">
            <v>1.นายศุภกร สวสดี 
2.นางสาวปูริตา สีสด
3.นายพิชิตพล เชื้อเมืองพาน</v>
          </cell>
          <cell r="BW1206" t="str">
            <v>จำเลยที่ 1
คู่สมรสจำเลยที่ 1
จำเลยที่ 2</v>
          </cell>
          <cell r="BX1206" t="str">
            <v xml:space="preserve">3-5712-00043-41-3
5-6703-00061-68-0
1-5701-00081-89-8
</v>
          </cell>
          <cell r="BY1206"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6" t="str">
            <v>ไม่พบ</v>
          </cell>
          <cell r="CA1206"/>
          <cell r="CB1206"/>
          <cell r="CC1206" t="str">
            <v>ปฏิยุทธ์</v>
          </cell>
          <cell r="CD1206"/>
          <cell r="CE1206"/>
          <cell r="CF1206"/>
          <cell r="CG1206"/>
          <cell r="CH1206"/>
          <cell r="CI1206"/>
          <cell r="CJ1206"/>
          <cell r="CK1206"/>
          <cell r="CT1206"/>
          <cell r="CU1206"/>
          <cell r="CV1206"/>
          <cell r="CW1206"/>
        </row>
        <row r="1207">
          <cell r="B1207">
            <v>2692</v>
          </cell>
          <cell r="C1207">
            <v>1204</v>
          </cell>
          <cell r="D1207"/>
          <cell r="E1207"/>
          <cell r="F1207"/>
          <cell r="G1207">
            <v>800097781176</v>
          </cell>
          <cell r="H1207" t="str">
            <v>นาย</v>
          </cell>
          <cell r="I1207" t="str">
            <v>ศรัญญู</v>
          </cell>
          <cell r="J1207" t="str">
            <v>นันตา</v>
          </cell>
          <cell r="K1207" t="str">
            <v>1-5104-00151-29-8</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จังหวัดลำพูน</v>
          </cell>
          <cell r="T1207" t="str">
            <v>ผบE545</v>
          </cell>
          <cell r="U1207">
            <v>2566</v>
          </cell>
          <cell r="V1207" t="str">
            <v>ผบE1153</v>
          </cell>
          <cell r="W1207">
            <v>2566</v>
          </cell>
          <cell r="X1207">
            <v>1</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นายศรัญญู นันตา</v>
          </cell>
          <cell r="BU1207">
            <v>0</v>
          </cell>
          <cell r="BV1207" t="str">
            <v>1.นายศรัญญ นันตา
2.นายอัครวัต ทองสุวรรณ
3.นางสาวอภิสรา ไชยอรนันต์
4.งสาวสุดารันต์ ทามงคล</v>
          </cell>
          <cell r="BW1207" t="str">
            <v>จำเลยที่ 1
จำเลยที่ 2
คู่สมรสจำเลยที่ 2
จำเลยที่ 3</v>
          </cell>
          <cell r="BX1207" t="str">
            <v>1-5104-00151-29-8
1-5099-00075-26-2
8-5710-73020-60-7
1-5099-00980-39-9</v>
          </cell>
          <cell r="BY1207"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7" t="str">
            <v>ไม่พบ</v>
          </cell>
          <cell r="CA1207"/>
          <cell r="CB1207"/>
          <cell r="CC1207" t="str">
            <v>ปฏิยุทธ์</v>
          </cell>
          <cell r="CD1207"/>
          <cell r="CE1207"/>
          <cell r="CF1207"/>
          <cell r="CG1207"/>
          <cell r="CH1207"/>
          <cell r="CI1207"/>
          <cell r="CJ1207"/>
          <cell r="CK1207"/>
          <cell r="CT1207"/>
          <cell r="CU1207"/>
          <cell r="CV1207"/>
          <cell r="CW1207"/>
        </row>
        <row r="1208">
          <cell r="B1208">
            <v>2693</v>
          </cell>
          <cell r="C1208">
            <v>1205</v>
          </cell>
          <cell r="D1208"/>
          <cell r="E1208"/>
          <cell r="F1208"/>
          <cell r="G1208">
            <v>800102148874</v>
          </cell>
          <cell r="H1208" t="str">
            <v>นางสาว</v>
          </cell>
          <cell r="I1208" t="str">
            <v>เล็กโพ</v>
          </cell>
          <cell r="J1208" t="str">
            <v>ผาติธีรกุลเดช</v>
          </cell>
          <cell r="K1208" t="str">
            <v>2-5804-00018-37-5</v>
          </cell>
          <cell r="L1208" t="str">
            <v>บิ๊กซี หางดง</v>
          </cell>
          <cell r="M1208" t="str">
            <v>เชียงใหม่ 3</v>
          </cell>
          <cell r="N1208">
            <v>8</v>
          </cell>
          <cell r="O1208" t="str">
            <v>สินเชื่อธนาคารประชาชน</v>
          </cell>
          <cell r="P1208" t="str">
            <v>1.บุคคลค้ำประกัน</v>
          </cell>
          <cell r="Q1208"/>
          <cell r="R1208"/>
          <cell r="S1208" t="str">
            <v>แขวงเชียงใหม่</v>
          </cell>
          <cell r="T1208" t="str">
            <v>ผบE1892</v>
          </cell>
          <cell r="U1208">
            <v>2566</v>
          </cell>
          <cell r="V1208" t="str">
            <v>ผบE3420</v>
          </cell>
          <cell r="W1208">
            <v>2566</v>
          </cell>
          <cell r="X1208">
            <v>19</v>
          </cell>
          <cell r="Y1208">
            <v>5</v>
          </cell>
          <cell r="Z1208">
            <v>2566</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นางสาวเล็กโพ ผาติธีรกุลเดช</v>
          </cell>
          <cell r="BU1208">
            <v>0</v>
          </cell>
          <cell r="BV1208" t="str">
            <v>1.นางสาวกรชวัล ผาติธีกุลเดช
2.นางสาวบุญสิตา ไพรคุ้มครอง</v>
          </cell>
          <cell r="BW1208" t="str">
            <v>จำเลยที่ 1
จำเลยที่ 2</v>
          </cell>
          <cell r="BX1208" t="str">
            <v>2-5804-00018-37-5
1-5804-00003-24-8</v>
          </cell>
          <cell r="BY1208"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8" t="str">
            <v>พบ</v>
          </cell>
          <cell r="CA1208"/>
          <cell r="CB1208"/>
          <cell r="CC1208" t="str">
            <v>ปฏิยุทธ์</v>
          </cell>
          <cell r="CD1208"/>
          <cell r="CE1208"/>
          <cell r="CF1208"/>
          <cell r="CG1208"/>
          <cell r="CH1208"/>
          <cell r="CI1208"/>
          <cell r="CJ1208"/>
          <cell r="CK1208"/>
          <cell r="CT1208"/>
          <cell r="CU1208"/>
          <cell r="CV1208"/>
          <cell r="CW1208"/>
        </row>
        <row r="1209">
          <cell r="B1209">
            <v>2694</v>
          </cell>
          <cell r="C1209">
            <v>1206</v>
          </cell>
          <cell r="D1209"/>
          <cell r="E1209"/>
          <cell r="F1209"/>
          <cell r="G1209">
            <v>800093233891</v>
          </cell>
          <cell r="H1209" t="str">
            <v>นาง</v>
          </cell>
          <cell r="I1209" t="str">
            <v>จารุณี</v>
          </cell>
          <cell r="J1209" t="str">
            <v>ปัญญาคำ</v>
          </cell>
          <cell r="K1209" t="str">
            <v>3-5012-01042-91-7</v>
          </cell>
          <cell r="L1209" t="str">
            <v>จอมทอง</v>
          </cell>
          <cell r="M1209" t="str">
            <v>เชียงใหม่ 3</v>
          </cell>
          <cell r="N1209">
            <v>8</v>
          </cell>
          <cell r="O1209" t="str">
            <v>สินเชื่อธนาคารประชาชน</v>
          </cell>
          <cell r="P1209" t="str">
            <v>1.บุคคลค้ำประกัน</v>
          </cell>
          <cell r="Q1209"/>
          <cell r="R1209"/>
          <cell r="S1209" t="str">
            <v>จังหวัดฮอด</v>
          </cell>
          <cell r="T1209" t="str">
            <v>ผบE428</v>
          </cell>
          <cell r="U1209">
            <v>2565</v>
          </cell>
          <cell r="V1209" t="str">
            <v>ผบE553</v>
          </cell>
          <cell r="W1209">
            <v>2565</v>
          </cell>
          <cell r="X1209">
            <v>27</v>
          </cell>
          <cell r="Y1209">
            <v>7</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23/8/66 // (รายงาน 12/10/2567)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นางจารุณี ปัญญาคำ</v>
          </cell>
          <cell r="BU1209">
            <v>0</v>
          </cell>
          <cell r="BV1209" t="str">
            <v>1.นางจารุณี ปัญญาคำ
2.นายเรศน์ สิทธิดง
3.นางสาวพรกนก อินถา
4.นายธีระยุทธ์ ศรีแก้ว
5.นางสาวนิภาภรณ์ เอราวัล</v>
          </cell>
          <cell r="BW1209" t="str">
            <v>จำเลยที่ 1
จำเลยที่ 2
คู่สมรสจำเลยที่ 2
จำเลยที่ 3
คู่สมรสจพเลยที่ 3</v>
          </cell>
          <cell r="BX1209" t="str">
            <v>3-5012-01042-91-7
1-5002-00009-06-4
1-5002-00167-59-0
1-4509-00064-19-1
3-5002-00286-85-4</v>
          </cell>
          <cell r="BY1209"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9" t="str">
            <v>พบ</v>
          </cell>
          <cell r="CA1209"/>
          <cell r="CB1209"/>
          <cell r="CC1209" t="str">
            <v>ปฏิยุทธ์</v>
          </cell>
          <cell r="CD1209"/>
          <cell r="CE1209"/>
          <cell r="CF1209"/>
          <cell r="CG1209"/>
          <cell r="CH1209"/>
          <cell r="CI1209"/>
          <cell r="CJ1209"/>
          <cell r="CK1209"/>
          <cell r="CT1209"/>
          <cell r="CU1209"/>
          <cell r="CV1209"/>
          <cell r="CW1209"/>
        </row>
        <row r="1210">
          <cell r="B1210">
            <v>2695</v>
          </cell>
          <cell r="C1210">
            <v>1207</v>
          </cell>
          <cell r="D1210"/>
          <cell r="E1210"/>
          <cell r="F1210"/>
          <cell r="G1210">
            <v>800057635594</v>
          </cell>
          <cell r="H1210" t="str">
            <v>นาย</v>
          </cell>
          <cell r="I1210" t="str">
            <v>วิทยา</v>
          </cell>
          <cell r="J1210" t="str">
            <v>อะติยะ</v>
          </cell>
          <cell r="K1210" t="str">
            <v>3-5003-00175-26-4</v>
          </cell>
          <cell r="L1210" t="str">
            <v>แม่แจ่ม</v>
          </cell>
          <cell r="M1210" t="str">
            <v>เชียงใหม่ 3</v>
          </cell>
          <cell r="N1210">
            <v>8</v>
          </cell>
          <cell r="O1210"/>
          <cell r="P1210" t="str">
            <v>1.บุคคลค้ำประกัน</v>
          </cell>
          <cell r="Q1210"/>
          <cell r="R1210"/>
          <cell r="S1210" t="str">
            <v>จังหวัดฮอด</v>
          </cell>
          <cell r="T1210" t="str">
            <v>ผบE209</v>
          </cell>
          <cell r="U1210">
            <v>2566</v>
          </cell>
          <cell r="V1210" t="str">
            <v>ผบE419</v>
          </cell>
          <cell r="W1210">
            <v>2566</v>
          </cell>
          <cell r="X1210">
            <v>8</v>
          </cell>
          <cell r="Y1210">
            <v>5</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23/8/2567) // (รายงาน 7/10/2567)</v>
          </cell>
          <cell r="BC1210">
            <v>1800</v>
          </cell>
          <cell r="BD1210">
            <v>18</v>
          </cell>
          <cell r="BE1210">
            <v>7</v>
          </cell>
          <cell r="BF1210">
            <v>2568</v>
          </cell>
          <cell r="BG1210">
            <v>0</v>
          </cell>
          <cell r="BH1210" t="str">
            <v>-</v>
          </cell>
          <cell r="BI1210" t="str">
            <v>-</v>
          </cell>
          <cell r="BJ1210" t="str">
            <v>-</v>
          </cell>
          <cell r="BK1210">
            <v>0</v>
          </cell>
          <cell r="BL1210">
            <v>1640</v>
          </cell>
          <cell r="BM1210">
            <v>0</v>
          </cell>
          <cell r="BN1210" t="str">
            <v/>
          </cell>
          <cell r="BO1210" t="str">
            <v/>
          </cell>
          <cell r="BP1210" t="str">
            <v/>
          </cell>
          <cell r="BQ1210" t="str">
            <v>-</v>
          </cell>
          <cell r="BR1210" t="str">
            <v>-</v>
          </cell>
          <cell r="BS1210" t="str">
            <v>-</v>
          </cell>
          <cell r="BT1210" t="str">
            <v>นายวิทยา อะติยะ</v>
          </cell>
          <cell r="BU1210">
            <v>0</v>
          </cell>
          <cell r="BV1210"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0" t="str">
            <v>จำเลยที่ 1
คู่สมรสจำเลยที่ 1
จำเลยที่ 2
คู่สมรสจำเลยที่ 2
จำเลยที่ 3
คู่สมรสจำเลยที่ 3</v>
          </cell>
          <cell r="BX1210" t="str">
            <v>3-5003-00175-26-4
3-4303-00810-83-1
3-5511-00036-68-7
3-5003-00266-37-5
1-5003-00097-73-9
2-5003-00038-73-1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0" t="str">
            <v>ไม่พบ</v>
          </cell>
          <cell r="CA1210"/>
          <cell r="CB1210"/>
          <cell r="CC1210" t="str">
            <v>ปฏิยุทธ์</v>
          </cell>
          <cell r="CD1210"/>
          <cell r="CE1210"/>
          <cell r="CF1210"/>
          <cell r="CG1210"/>
          <cell r="CH1210"/>
          <cell r="CI1210"/>
          <cell r="CJ1210"/>
          <cell r="CK1210"/>
          <cell r="CT1210"/>
          <cell r="CU1210"/>
          <cell r="CV1210"/>
          <cell r="CW1210"/>
        </row>
        <row r="1211">
          <cell r="B1211">
            <v>2696</v>
          </cell>
          <cell r="C1211">
            <v>1208</v>
          </cell>
          <cell r="D1211"/>
          <cell r="E1211"/>
          <cell r="F1211"/>
          <cell r="G1211">
            <v>800054858959</v>
          </cell>
          <cell r="H1211" t="str">
            <v>นาย</v>
          </cell>
          <cell r="I1211" t="str">
            <v>บุญทอง</v>
          </cell>
          <cell r="J1211" t="str">
            <v>สุนันต๊ะ</v>
          </cell>
          <cell r="K1211" t="str">
            <v>3-5003-00225-12-1</v>
          </cell>
          <cell r="L1211" t="str">
            <v>แม่แจ่ม</v>
          </cell>
          <cell r="M1211" t="str">
            <v>เชียงใหม่ 3</v>
          </cell>
          <cell r="N1211">
            <v>8</v>
          </cell>
          <cell r="O1211" t="str">
            <v>สินเชื่อองค์ชุมชน</v>
          </cell>
          <cell r="P1211" t="str">
            <v>1.บุคคลค้ำประกัน</v>
          </cell>
          <cell r="Q1211"/>
          <cell r="R1211"/>
          <cell r="S1211" t="str">
            <v>จังหวัดฮอด</v>
          </cell>
          <cell r="T1211" t="str">
            <v>ผบE714</v>
          </cell>
          <cell r="U1211">
            <v>2566</v>
          </cell>
          <cell r="V1211" t="str">
            <v>ผบE912</v>
          </cell>
          <cell r="W1211">
            <v>2566</v>
          </cell>
          <cell r="X1211">
            <v>26</v>
          </cell>
          <cell r="Y1211">
            <v>7</v>
          </cell>
          <cell r="Z1211">
            <v>2566</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1/11/2567) // (รายงาน 7/10/2567)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นายบุญทอง สุนันต๊ะ</v>
          </cell>
          <cell r="BU1211">
            <v>0</v>
          </cell>
          <cell r="BV1211" t="str">
            <v>1.นายบุญทอง สุนันต๊ะ
2.นางคำแพง ภิระวรรณ์
3.นายเสาร์แก้ว ภิระวรรณ์
4.นางสาวมนธิดา โอบอ้อม
5.นายบรรชา ไชโย</v>
          </cell>
          <cell r="BW1211" t="str">
            <v>จำเลยที่ 1
จำเลยที่ 2
คู่สมรสจำเลยที่ 2
จำเลยที่ 3
คู่สมรสจำเลยที่ 3</v>
          </cell>
          <cell r="BX1211" t="str">
            <v>3-5003-00225-12-1
3-6508-00780-08-5
3-5016-00325-98-0
1-5003-00098-48-4
1-5016-00052-08-1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1" t="str">
            <v>ไม่พบ</v>
          </cell>
          <cell r="CA1211"/>
          <cell r="CB1211"/>
          <cell r="CC1211" t="str">
            <v>ปฏิยุทธ์</v>
          </cell>
          <cell r="CD1211"/>
          <cell r="CE1211"/>
          <cell r="CF1211"/>
          <cell r="CG1211"/>
          <cell r="CH1211"/>
          <cell r="CI1211"/>
          <cell r="CJ1211"/>
          <cell r="CK1211"/>
          <cell r="CT1211"/>
          <cell r="CU1211"/>
          <cell r="CV1211"/>
          <cell r="CW1211"/>
        </row>
        <row r="1212">
          <cell r="B1212">
            <v>2697</v>
          </cell>
          <cell r="C1212">
            <v>1209</v>
          </cell>
          <cell r="D1212"/>
          <cell r="E1212"/>
          <cell r="F1212"/>
          <cell r="G1212">
            <v>800077191594</v>
          </cell>
          <cell r="H1212" t="str">
            <v>นาย</v>
          </cell>
          <cell r="I1212" t="str">
            <v>วิมนต์</v>
          </cell>
          <cell r="J1212" t="str">
            <v>ใจอ่อน</v>
          </cell>
          <cell r="K1212" t="str">
            <v>3-5003-00046-29-4</v>
          </cell>
          <cell r="L1212" t="str">
            <v>แม่แจ่ม</v>
          </cell>
          <cell r="M1212" t="str">
            <v>เชียงใหม่ 3</v>
          </cell>
          <cell r="N1212">
            <v>8</v>
          </cell>
          <cell r="O1212"/>
          <cell r="P1212" t="str">
            <v>1.บุคคลค้ำประกัน</v>
          </cell>
          <cell r="Q1212"/>
          <cell r="R1212"/>
          <cell r="S1212" t="str">
            <v>จังหวัดฮอด</v>
          </cell>
          <cell r="T1212" t="str">
            <v>ผบE431</v>
          </cell>
          <cell r="U1212">
            <v>2565</v>
          </cell>
          <cell r="V1212" t="str">
            <v>ผบE541</v>
          </cell>
          <cell r="W1212">
            <v>2565</v>
          </cell>
          <cell r="X1212">
            <v>27</v>
          </cell>
          <cell r="Y1212">
            <v>7</v>
          </cell>
          <cell r="Z1212">
            <v>2565</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23/8/66 // (รายงาน 12/10/2567)</v>
          </cell>
          <cell r="BC1212">
            <v>900</v>
          </cell>
          <cell r="BD1212">
            <v>18</v>
          </cell>
          <cell r="BE1212">
            <v>7</v>
          </cell>
          <cell r="BF1212">
            <v>2568</v>
          </cell>
          <cell r="BG1212">
            <v>0</v>
          </cell>
          <cell r="BH1212" t="str">
            <v>-</v>
          </cell>
          <cell r="BI1212" t="str">
            <v>-</v>
          </cell>
          <cell r="BJ1212" t="str">
            <v>-</v>
          </cell>
          <cell r="BK1212">
            <v>0</v>
          </cell>
          <cell r="BL1212">
            <v>1400</v>
          </cell>
          <cell r="BM1212">
            <v>0</v>
          </cell>
          <cell r="BN1212" t="str">
            <v/>
          </cell>
          <cell r="BO1212" t="str">
            <v/>
          </cell>
          <cell r="BP1212" t="str">
            <v/>
          </cell>
          <cell r="BQ1212" t="str">
            <v>-</v>
          </cell>
          <cell r="BR1212" t="str">
            <v>-</v>
          </cell>
          <cell r="BS1212" t="str">
            <v>-</v>
          </cell>
          <cell r="BT1212" t="str">
            <v>นายวิมนต์ ใจอ่อน</v>
          </cell>
          <cell r="BU1212">
            <v>0</v>
          </cell>
          <cell r="BV1212" t="str">
            <v>1.นายวิมนต์ ใจอ่อน
2.นายวิรัตน์ โยรภัตร
3.นางสุธัญญ โยรภัตร</v>
          </cell>
          <cell r="BW1212" t="str">
            <v>จำเลยที่ 1
จำเลยที่ 2
คู่สมรสจำเลยที่ 2</v>
          </cell>
          <cell r="BX1212" t="str">
            <v>3-5003-00046-29-4
3-5003-00050-65-8
3-5106-00241-40-8</v>
          </cell>
          <cell r="BY1212"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2" t="str">
            <v>พบ</v>
          </cell>
          <cell r="CA1212"/>
          <cell r="CB1212"/>
          <cell r="CC1212" t="str">
            <v>ปฏิยุทธ์</v>
          </cell>
          <cell r="CD1212"/>
          <cell r="CE1212"/>
          <cell r="CF1212"/>
          <cell r="CG1212"/>
          <cell r="CH1212"/>
          <cell r="CI1212"/>
          <cell r="CJ1212"/>
          <cell r="CK1212"/>
          <cell r="CT1212"/>
          <cell r="CU1212"/>
          <cell r="CV1212"/>
          <cell r="CW1212"/>
        </row>
        <row r="1213">
          <cell r="B1213">
            <v>2698</v>
          </cell>
          <cell r="C1213">
            <v>1210</v>
          </cell>
          <cell r="D1213"/>
          <cell r="E1213"/>
          <cell r="F1213"/>
          <cell r="G1213">
            <v>800080097333</v>
          </cell>
          <cell r="H1213" t="str">
            <v>นาง</v>
          </cell>
          <cell r="I1213" t="str">
            <v>เฉิดฉาย</v>
          </cell>
          <cell r="J1213" t="str">
            <v>วงค์จันทร์ตา</v>
          </cell>
          <cell r="K1213" t="str">
            <v>5-5010-00062-66-6</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ผบE1180</v>
          </cell>
          <cell r="U1213">
            <v>2566</v>
          </cell>
          <cell r="V1213" t="str">
            <v>ผบE1337</v>
          </cell>
          <cell r="W1213">
            <v>2566</v>
          </cell>
          <cell r="X1213">
            <v>31</v>
          </cell>
          <cell r="Y1213" t="str">
            <v>ตุลาคม</v>
          </cell>
          <cell r="Z1213">
            <v>2566</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v>1500</v>
          </cell>
          <cell r="BD1213">
            <v>30</v>
          </cell>
          <cell r="BE1213">
            <v>5</v>
          </cell>
          <cell r="BF1213">
            <v>2568</v>
          </cell>
          <cell r="BG1213">
            <v>0</v>
          </cell>
          <cell r="BH1213" t="str">
            <v>-</v>
          </cell>
          <cell r="BI1213" t="str">
            <v>-</v>
          </cell>
          <cell r="BJ1213" t="str">
            <v>-</v>
          </cell>
          <cell r="BK1213">
            <v>0</v>
          </cell>
          <cell r="BL1213">
            <v>1080</v>
          </cell>
          <cell r="BM1213">
            <v>0</v>
          </cell>
          <cell r="BN1213" t="str">
            <v/>
          </cell>
          <cell r="BO1213" t="str">
            <v/>
          </cell>
          <cell r="BP1213" t="str">
            <v/>
          </cell>
          <cell r="BQ1213" t="str">
            <v>-</v>
          </cell>
          <cell r="BR1213" t="str">
            <v>-</v>
          </cell>
          <cell r="BS1213" t="str">
            <v>-</v>
          </cell>
          <cell r="BT1213" t="str">
            <v>นางเฉิดฉาย วงค์จันทร์ตา</v>
          </cell>
          <cell r="BU1213">
            <v>883266010590</v>
          </cell>
          <cell r="BV1213"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3" t="str">
            <v>จำเลยที่ 1
คู่สมรสจำเลยที่ 1
จำเลยที่ 2
คู่สมรสจำเลยที่ 2
จำเลยที่ 3</v>
          </cell>
          <cell r="BX1213" t="str">
            <v>5-5010-00062-66-6
3-5010-00217-96-5
3-4613-00130-10-6
5-5010-01222-80-2
8-5010-73002-80-3</v>
          </cell>
          <cell r="BY121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3" t="str">
            <v>ไม่พบทรัพย์</v>
          </cell>
          <cell r="CA1213"/>
          <cell r="CB1213">
            <v>5</v>
          </cell>
          <cell r="CC1213" t="str">
            <v>นุสบา</v>
          </cell>
          <cell r="CD1213"/>
          <cell r="CE1213"/>
          <cell r="CF1213"/>
          <cell r="CG1213"/>
          <cell r="CH1213"/>
          <cell r="CI1213"/>
          <cell r="CJ1213"/>
          <cell r="CK1213"/>
          <cell r="CT1213">
            <v>243936</v>
          </cell>
          <cell r="CU1213"/>
          <cell r="CV1213"/>
          <cell r="CW1213"/>
        </row>
        <row r="1214">
          <cell r="B1214">
            <v>2699</v>
          </cell>
          <cell r="C1214">
            <v>1211</v>
          </cell>
          <cell r="D1214"/>
          <cell r="E1214"/>
          <cell r="F1214"/>
          <cell r="G1214">
            <v>800074216980</v>
          </cell>
          <cell r="H1214" t="str">
            <v>นางสาว</v>
          </cell>
          <cell r="I1214" t="str">
            <v>พัชนี</v>
          </cell>
          <cell r="J1214" t="str">
            <v>ยอดคำ</v>
          </cell>
          <cell r="K1214" t="str">
            <v>3-5010-00072-50-9</v>
          </cell>
          <cell r="L1214" t="str">
            <v>แม่อาย</v>
          </cell>
          <cell r="M1214" t="str">
            <v>เชียงใหม่ 2</v>
          </cell>
          <cell r="N1214">
            <v>8</v>
          </cell>
          <cell r="O1214" t="str">
            <v>สินเชื่อธนาคารประชาชน</v>
          </cell>
          <cell r="P1214" t="str">
            <v>1.บุคคลค้ำประกัน</v>
          </cell>
          <cell r="Q1214"/>
          <cell r="R1214"/>
          <cell r="S1214" t="str">
            <v>จังหวัดฝาง</v>
          </cell>
          <cell r="T1214" t="str">
            <v>ผบE1181</v>
          </cell>
          <cell r="U1214">
            <v>2566</v>
          </cell>
          <cell r="V1214" t="str">
            <v>ผบE1338</v>
          </cell>
          <cell r="W1214">
            <v>2566</v>
          </cell>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16/10/2567</v>
          </cell>
          <cell r="BC1214">
            <v>300</v>
          </cell>
          <cell r="BD1214">
            <v>30</v>
          </cell>
          <cell r="BE1214">
            <v>5</v>
          </cell>
          <cell r="BF1214">
            <v>2568</v>
          </cell>
          <cell r="BG1214">
            <v>0</v>
          </cell>
          <cell r="BH1214" t="str">
            <v>-</v>
          </cell>
          <cell r="BI1214" t="str">
            <v>-</v>
          </cell>
          <cell r="BJ1214" t="str">
            <v>-</v>
          </cell>
          <cell r="BK1214">
            <v>0</v>
          </cell>
          <cell r="BL1214">
            <v>260</v>
          </cell>
          <cell r="BM1214">
            <v>0</v>
          </cell>
          <cell r="BN1214" t="str">
            <v/>
          </cell>
          <cell r="BO1214" t="str">
            <v/>
          </cell>
          <cell r="BP1214" t="str">
            <v/>
          </cell>
          <cell r="BQ1214" t="str">
            <v>-</v>
          </cell>
          <cell r="BR1214" t="str">
            <v>-</v>
          </cell>
          <cell r="BS1214" t="str">
            <v>-</v>
          </cell>
          <cell r="BT1214" t="str">
            <v>นางสาวพัชนี ยอดคำ</v>
          </cell>
          <cell r="BU1214">
            <v>883266010591</v>
          </cell>
          <cell r="BV1214" t="str">
            <v>1.นางสาวพัชนี  ยอดคำ</v>
          </cell>
          <cell r="BW1214" t="str">
            <v>จำเลย</v>
          </cell>
          <cell r="BX1214" t="str">
            <v>3-5010-00072-50-9</v>
          </cell>
          <cell r="BY1214" t="str">
            <v xml:space="preserve">-ไม่พบว่ามีกรรมสิทธิ์ในที่ดิน อ.แม่อาย จ.เชียงใหม่
</v>
          </cell>
          <cell r="BZ1214" t="str">
            <v>ไม่พบทรัพย์</v>
          </cell>
          <cell r="CA1214"/>
          <cell r="CB1214">
            <v>1</v>
          </cell>
          <cell r="CC1214" t="str">
            <v>นุสบา</v>
          </cell>
          <cell r="CD1214"/>
          <cell r="CE1214"/>
          <cell r="CF1214"/>
          <cell r="CG1214"/>
          <cell r="CH1214"/>
          <cell r="CI1214"/>
          <cell r="CJ1214"/>
          <cell r="CK1214"/>
          <cell r="CT1214">
            <v>243936</v>
          </cell>
          <cell r="CU1214"/>
          <cell r="CV1214"/>
          <cell r="CW1214"/>
        </row>
        <row r="1215">
          <cell r="B1215">
            <v>2700</v>
          </cell>
          <cell r="C1215">
            <v>1212</v>
          </cell>
          <cell r="D1215"/>
          <cell r="E1215"/>
          <cell r="F1215"/>
          <cell r="G1215">
            <v>800095040781</v>
          </cell>
          <cell r="H1215" t="str">
            <v>นาย</v>
          </cell>
          <cell r="I1215" t="str">
            <v>ธมกร</v>
          </cell>
          <cell r="J1215" t="str">
            <v>เพ็ชรสุวรรณ</v>
          </cell>
          <cell r="K1215" t="str">
            <v>3-9098-00548-26-9</v>
          </cell>
          <cell r="L1215" t="str">
            <v>มีโชคพลาซ่า</v>
          </cell>
          <cell r="M1215" t="str">
            <v>เชียงใหม่ 2</v>
          </cell>
          <cell r="N1215">
            <v>8</v>
          </cell>
          <cell r="O1215" t="str">
            <v>สินเชื่อแก้ไขปัญหาหนี้นอกระบบ PSA ระยะที่ 2</v>
          </cell>
          <cell r="P1215" t="str">
            <v>1.บุคคลค้ำประกัน</v>
          </cell>
          <cell r="Q1215"/>
          <cell r="R1215"/>
          <cell r="S1215" t="str">
            <v>แขวงเชียงใหม่</v>
          </cell>
          <cell r="T1215" t="str">
            <v>ผบE3643</v>
          </cell>
          <cell r="U1215">
            <v>2565</v>
          </cell>
          <cell r="V1215" t="str">
            <v>ผบE7107</v>
          </cell>
          <cell r="W1215">
            <v>2565</v>
          </cell>
          <cell r="X1215">
            <v>4</v>
          </cell>
          <cell r="Y1215">
            <v>10</v>
          </cell>
          <cell r="Z1215">
            <v>2565</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16/10/2568</v>
          </cell>
          <cell r="BC1215">
            <v>1200</v>
          </cell>
          <cell r="BD1215">
            <v>7</v>
          </cell>
          <cell r="BE1215">
            <v>5</v>
          </cell>
          <cell r="BF1215">
            <v>2568</v>
          </cell>
          <cell r="BG1215">
            <v>0</v>
          </cell>
          <cell r="BH1215" t="str">
            <v>-</v>
          </cell>
          <cell r="BI1215" t="str">
            <v>-</v>
          </cell>
          <cell r="BJ1215" t="str">
            <v>-</v>
          </cell>
          <cell r="BK1215">
            <v>0</v>
          </cell>
          <cell r="BL1215">
            <v>420</v>
          </cell>
          <cell r="BM1215">
            <v>0</v>
          </cell>
          <cell r="BN1215" t="str">
            <v/>
          </cell>
          <cell r="BO1215" t="str">
            <v/>
          </cell>
          <cell r="BP1215" t="str">
            <v/>
          </cell>
          <cell r="BQ1215" t="str">
            <v>-</v>
          </cell>
          <cell r="BR1215" t="str">
            <v>-</v>
          </cell>
          <cell r="BS1215" t="str">
            <v>-</v>
          </cell>
          <cell r="BT1215" t="str">
            <v>นายธมกร เพ็ชรสุวรรณ</v>
          </cell>
          <cell r="BU1215">
            <v>883265010090</v>
          </cell>
          <cell r="BV1215" t="str">
            <v xml:space="preserve">1.นายเทวกฤตหรือธมกร  เพ็ชรสุวรรณ
2.นางสาวฐิตาภัทร์  ปินตา
3.นายพงศ์สิริ  ไชยวรรณ
4.นางสาวนันทิญา  บุญปัญญา
</v>
          </cell>
          <cell r="BW1215" t="str">
            <v>จำเลยที่ 1
จำเลยที่ 2
จำเลยที่ 3
คู่สมรสจำเลยที่ 3</v>
          </cell>
          <cell r="BX1215" t="str">
            <v>3-9098-00548-26-9
1-5099-00386-85-3
1-5799-00482-96-8
1-5511-00002-51-4</v>
          </cell>
          <cell r="BY1215"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5" t="str">
            <v>ไม่พบทรัพย์</v>
          </cell>
          <cell r="CA1215"/>
          <cell r="CB1215">
            <v>4</v>
          </cell>
          <cell r="CC1215" t="str">
            <v>นุสบา</v>
          </cell>
          <cell r="CD1215"/>
          <cell r="CE1215"/>
          <cell r="CF1215"/>
          <cell r="CG1215"/>
          <cell r="CH1215"/>
          <cell r="CI1215"/>
          <cell r="CJ1215"/>
          <cell r="CK1215"/>
          <cell r="CT1215">
            <v>243936</v>
          </cell>
          <cell r="CU1215"/>
          <cell r="CV1215"/>
          <cell r="CW1215"/>
        </row>
        <row r="1216">
          <cell r="B1216">
            <v>2701</v>
          </cell>
          <cell r="C1216">
            <v>1213</v>
          </cell>
          <cell r="D1216"/>
          <cell r="E1216"/>
          <cell r="F1216"/>
          <cell r="G1216">
            <v>800089551504</v>
          </cell>
          <cell r="H1216" t="str">
            <v>นาย</v>
          </cell>
          <cell r="I1216" t="str">
            <v>ชญาณ์นันท์</v>
          </cell>
          <cell r="J1216" t="str">
            <v>นินทร์ธัตถ์</v>
          </cell>
          <cell r="K1216" t="str">
            <v>1-5099-00014-37-9</v>
          </cell>
          <cell r="L1216" t="str">
            <v>มีโชคพลาซ่า</v>
          </cell>
          <cell r="M1216" t="str">
            <v>เชียงใหม่ 2</v>
          </cell>
          <cell r="N1216">
            <v>8</v>
          </cell>
          <cell r="O1216" t="str">
            <v>สินเชื่อห้องแถว</v>
          </cell>
          <cell r="P1216" t="str">
            <v>1.บุคคลค้ำประกัน</v>
          </cell>
          <cell r="Q1216"/>
          <cell r="R1216"/>
          <cell r="S1216" t="str">
            <v>แขวงเชียงใหม่</v>
          </cell>
          <cell r="T1216" t="str">
            <v>ผบE59</v>
          </cell>
          <cell r="U1216">
            <v>2566</v>
          </cell>
          <cell r="V1216" t="str">
            <v>ผบE2403</v>
          </cell>
          <cell r="W1216">
            <v>2566</v>
          </cell>
          <cell r="X1216">
            <v>25</v>
          </cell>
          <cell r="Y1216">
            <v>4</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1500</v>
          </cell>
          <cell r="BD1216">
            <v>19</v>
          </cell>
          <cell r="BE1216">
            <v>3</v>
          </cell>
          <cell r="BF1216">
            <v>2568</v>
          </cell>
          <cell r="BG1216">
            <v>0</v>
          </cell>
          <cell r="BH1216" t="str">
            <v>-</v>
          </cell>
          <cell r="BI1216" t="str">
            <v>-</v>
          </cell>
          <cell r="BJ1216" t="str">
            <v>-</v>
          </cell>
          <cell r="BK1216">
            <v>0</v>
          </cell>
          <cell r="BL1216">
            <v>1085</v>
          </cell>
          <cell r="BM1216">
            <v>0</v>
          </cell>
          <cell r="BN1216">
            <v>4</v>
          </cell>
          <cell r="BO1216">
            <v>6</v>
          </cell>
          <cell r="BP1216">
            <v>2567</v>
          </cell>
          <cell r="BQ1216" t="str">
            <v>-</v>
          </cell>
          <cell r="BR1216" t="str">
            <v>-</v>
          </cell>
          <cell r="BS1216" t="str">
            <v>-</v>
          </cell>
          <cell r="BT1216" t="str">
            <v>นายชญาณ์นันท์ นินทร์ธัตถ์</v>
          </cell>
          <cell r="BU1216">
            <v>0</v>
          </cell>
          <cell r="BV1216"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6" t="str">
            <v>จำเลยที่ 1
จำเลยที่ 2
คู่สมรสจำเลยที่ 2
จำเลยที่ 3
คู่สมรสจำเลยที่ 3</v>
          </cell>
          <cell r="BX1216" t="str">
            <v>1-5099-00014-37-9
3-6097-00333-40-9
3-1005-00695-47-8
3-3498-00224-28-1
1-2502-00183-24-5</v>
          </cell>
          <cell r="BY1216"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6" t="str">
            <v>พบทรัพย์</v>
          </cell>
          <cell r="CA1216"/>
          <cell r="CB1216">
            <v>5</v>
          </cell>
          <cell r="CC1216" t="str">
            <v>นุสบา</v>
          </cell>
          <cell r="CD1216"/>
          <cell r="CE1216"/>
          <cell r="CF1216"/>
          <cell r="CG1216"/>
          <cell r="CH1216"/>
          <cell r="CI1216"/>
          <cell r="CJ1216"/>
          <cell r="CK1216"/>
          <cell r="CT1216">
            <v>243936</v>
          </cell>
          <cell r="CU1216"/>
          <cell r="CV1216"/>
          <cell r="CW1216"/>
        </row>
        <row r="1217">
          <cell r="B1217">
            <v>2702</v>
          </cell>
          <cell r="C1217">
            <v>1214</v>
          </cell>
          <cell r="D1217"/>
          <cell r="E1217"/>
          <cell r="F1217"/>
          <cell r="G1217">
            <v>800096105955</v>
          </cell>
          <cell r="H1217" t="str">
            <v>นาย</v>
          </cell>
          <cell r="I1217" t="str">
            <v>พิเชษฐ์</v>
          </cell>
          <cell r="J1217" t="str">
            <v>สนธิคุณ</v>
          </cell>
          <cell r="K1217" t="str">
            <v>1-5003-00124-03-5</v>
          </cell>
          <cell r="L1217" t="str">
            <v>มีโชคพลาซ่า</v>
          </cell>
          <cell r="M1217" t="str">
            <v>เชียงใหม่ 2</v>
          </cell>
          <cell r="N1217">
            <v>8</v>
          </cell>
          <cell r="O1217" t="str">
            <v>สินเชื่อแก้ไขปัญหาหนี้นอกระบบ PSA ระยะที่ 2</v>
          </cell>
          <cell r="P1217" t="str">
            <v>1.บุคคลค้ำประกัน</v>
          </cell>
          <cell r="Q1217"/>
          <cell r="R1217"/>
          <cell r="S1217" t="str">
            <v>แขวงเชียงใหม่</v>
          </cell>
          <cell r="T1217" t="str">
            <v>ผบ574</v>
          </cell>
          <cell r="U1217">
            <v>2566</v>
          </cell>
          <cell r="V1217" t="str">
            <v>ผบ882</v>
          </cell>
          <cell r="W1217">
            <v>2566</v>
          </cell>
          <cell r="X1217">
            <v>8</v>
          </cell>
          <cell r="Y1217">
            <v>8</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สืบแล้ว รายงานผลสืบ 7/11/2567</v>
          </cell>
          <cell r="BC1217">
            <v>1200</v>
          </cell>
          <cell r="BD1217">
            <v>19</v>
          </cell>
          <cell r="BE1217">
            <v>3</v>
          </cell>
          <cell r="BF1217">
            <v>2568</v>
          </cell>
          <cell r="BG1217">
            <v>0</v>
          </cell>
          <cell r="BH1217" t="str">
            <v>-</v>
          </cell>
          <cell r="BI1217" t="str">
            <v>-</v>
          </cell>
          <cell r="BJ1217" t="str">
            <v>-</v>
          </cell>
          <cell r="BK1217">
            <v>0</v>
          </cell>
          <cell r="BL1217">
            <v>575</v>
          </cell>
          <cell r="BM1217">
            <v>0</v>
          </cell>
          <cell r="BN1217">
            <v>4</v>
          </cell>
          <cell r="BO1217">
            <v>6</v>
          </cell>
          <cell r="BP1217">
            <v>2567</v>
          </cell>
          <cell r="BQ1217" t="str">
            <v>-</v>
          </cell>
          <cell r="BR1217" t="str">
            <v>-</v>
          </cell>
          <cell r="BS1217" t="str">
            <v>-</v>
          </cell>
          <cell r="BT1217" t="str">
            <v>นายพิเชษฐ์ สนธิคุณ</v>
          </cell>
          <cell r="BU1217">
            <v>883266010105</v>
          </cell>
          <cell r="BV1217" t="str">
            <v>1.นายพิเชษฐ์  สนธิคุณ
2.นายนนทภพ  บาลเย็นหรือณะชัยโย
3.นายวรเมธ  แก้วกามูล
4.นางสาวอภิญญา  ป่าคา</v>
          </cell>
          <cell r="BW1217" t="str">
            <v>จำเลยที่ 1
จำเลยที่ 2
จำเลยที่ 3
คู่สมรสจำเลยที่ 3</v>
          </cell>
          <cell r="BX1217" t="str">
            <v>1-5003-00124-03-5
1-5099-00784-86-7
1-5407-00077-11-5
1-5403-00125-53-8</v>
          </cell>
          <cell r="BY1217"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7" t="str">
            <v>พบทรัพย์</v>
          </cell>
          <cell r="CA1217"/>
          <cell r="CB1217">
            <v>4</v>
          </cell>
          <cell r="CC1217" t="str">
            <v>นุสบา</v>
          </cell>
          <cell r="CD1217"/>
          <cell r="CE1217"/>
          <cell r="CF1217"/>
          <cell r="CG1217"/>
          <cell r="CH1217"/>
          <cell r="CI1217"/>
          <cell r="CJ1217"/>
          <cell r="CK1217"/>
          <cell r="CT1217">
            <v>243936</v>
          </cell>
          <cell r="CU1217"/>
          <cell r="CV1217"/>
          <cell r="CW1217"/>
        </row>
        <row r="1218">
          <cell r="B1218">
            <v>2703</v>
          </cell>
          <cell r="C1218">
            <v>1215</v>
          </cell>
          <cell r="D1218"/>
          <cell r="E1218"/>
          <cell r="F1218"/>
          <cell r="G1218">
            <v>800074147914</v>
          </cell>
          <cell r="H1218" t="str">
            <v>นาย</v>
          </cell>
          <cell r="I1218" t="str">
            <v>ชัยวัฒน์</v>
          </cell>
          <cell r="J1218" t="str">
            <v>พัชรานุกุล</v>
          </cell>
          <cell r="K1218" t="str">
            <v>2-5806-00075-07-4</v>
          </cell>
          <cell r="L1218" t="str">
            <v>ฮอด</v>
          </cell>
          <cell r="M1218" t="str">
            <v>เชียงใหม่ 3</v>
          </cell>
          <cell r="N1218">
            <v>8</v>
          </cell>
          <cell r="O1218" t="str">
            <v>สินเชื่อพัฒนาองค์กรชุมชน</v>
          </cell>
          <cell r="P1218" t="str">
            <v>1.บุคคลค้ำประกัน</v>
          </cell>
          <cell r="Q1218">
            <v>119351.8</v>
          </cell>
          <cell r="R1218">
            <v>44733.99</v>
          </cell>
          <cell r="S1218" t="str">
            <v>จังหวัดฮอด</v>
          </cell>
          <cell r="T1218" t="str">
            <v>ผบE889</v>
          </cell>
          <cell r="U1218">
            <v>2565</v>
          </cell>
          <cell r="V1218" t="str">
            <v>ผบE52</v>
          </cell>
          <cell r="W1218">
            <v>2566</v>
          </cell>
          <cell r="X1218">
            <v>23</v>
          </cell>
          <cell r="Y1218">
            <v>1</v>
          </cell>
          <cell r="Z1218">
            <v>2566</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495</v>
          </cell>
          <cell r="BM1218">
            <v>0</v>
          </cell>
          <cell r="BN1218" t="str">
            <v/>
          </cell>
          <cell r="BO1218" t="str">
            <v/>
          </cell>
          <cell r="BP1218" t="str">
            <v/>
          </cell>
          <cell r="BQ1218" t="str">
            <v>-</v>
          </cell>
          <cell r="BR1218" t="str">
            <v>-</v>
          </cell>
          <cell r="BS1218" t="str">
            <v>-</v>
          </cell>
          <cell r="BT1218" t="str">
            <v>นายชัยวัฒน์ พัชรานุกุล</v>
          </cell>
          <cell r="BU1218">
            <v>0</v>
          </cell>
          <cell r="BV1218" t="str">
            <v>1.นายชัยวัฒน์ พัชรานุกูล
2.นางสาวพรภิมล ปู่ดอก
3.นายสมคิด วนาลัยผ่องใส
4.นางอนงค์ ปัญโญ
5.นายสีมา ปัญโญ</v>
          </cell>
          <cell r="BW1218" t="str">
            <v>จำเลยที่ 1
จำเลยที่ 2
คู่สมรสจำเลยที่ 2
จำเลยที่ 3
คู่สมรสจพเลยที่ 3</v>
          </cell>
          <cell r="BX1218" t="str">
            <v>2-5806-00074-07-4
5-5016-01038-66-2
5-5016-01039-01-4
3-5016-00147-24-1
3-5805-00021-32-5</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T1218">
            <v>243941</v>
          </cell>
          <cell r="CU1218"/>
          <cell r="CV1218"/>
          <cell r="CW1218"/>
        </row>
        <row r="1219">
          <cell r="B1219">
            <v>2704</v>
          </cell>
          <cell r="C1219">
            <v>1216</v>
          </cell>
          <cell r="D1219"/>
          <cell r="E1219"/>
          <cell r="F1219"/>
          <cell r="G1219">
            <v>800072349916</v>
          </cell>
          <cell r="H1219" t="str">
            <v>นาย</v>
          </cell>
          <cell r="I1219" t="str">
            <v>เกรียงศักดิ์</v>
          </cell>
          <cell r="J1219" t="str">
            <v>ลูนใฝ</v>
          </cell>
          <cell r="K1219" t="str">
            <v>3-5016-00136-52-4</v>
          </cell>
          <cell r="L1219" t="str">
            <v>ฮอด</v>
          </cell>
          <cell r="M1219" t="str">
            <v>เชียงใหม่ 3</v>
          </cell>
          <cell r="N1219">
            <v>8</v>
          </cell>
          <cell r="O1219" t="str">
            <v>สินเชื่อพัฒนาองค์กรชุมชน</v>
          </cell>
          <cell r="P1219" t="str">
            <v>1.บุคคลค้ำประกัน</v>
          </cell>
          <cell r="Q1219">
            <v>42008.77</v>
          </cell>
          <cell r="R1219">
            <v>16332.45</v>
          </cell>
          <cell r="S1219" t="str">
            <v>จังหวัดฮอด</v>
          </cell>
          <cell r="T1219" t="str">
            <v>ผบE799</v>
          </cell>
          <cell r="U1219">
            <v>2565</v>
          </cell>
          <cell r="V1219" t="str">
            <v>ผบE894</v>
          </cell>
          <cell r="W1219">
            <v>2565</v>
          </cell>
          <cell r="X1219">
            <v>21</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465</v>
          </cell>
          <cell r="BM1219">
            <v>0</v>
          </cell>
          <cell r="BN1219" t="str">
            <v/>
          </cell>
          <cell r="BO1219" t="str">
            <v/>
          </cell>
          <cell r="BP1219" t="str">
            <v/>
          </cell>
          <cell r="BQ1219" t="str">
            <v>-</v>
          </cell>
          <cell r="BR1219" t="str">
            <v>-</v>
          </cell>
          <cell r="BS1219" t="str">
            <v>-</v>
          </cell>
          <cell r="BT1219" t="str">
            <v>นายเกรียงศักดิ์ ลูนใฝ</v>
          </cell>
          <cell r="BU1219">
            <v>888165010319</v>
          </cell>
          <cell r="BV1219" t="str">
            <v>1.นายเกรียงศักดิ์ ลูนใฝ
2.นางยูพา สงค์แก้ว
3.นายนพดล วงค์แก้ว
4.นางเกตุแก้ว สิงโต
5.นายสุวรรณ์ สิงโต</v>
          </cell>
          <cell r="BW1219" t="str">
            <v xml:space="preserve">จำเลยที่ 1
จำเลยที่ 2
คู่สมรสจำเลยที่ 2
จำเลยที่ 3
คู่สมรสจำเลยที่ 3
</v>
          </cell>
          <cell r="BX1219" t="str">
            <v>3-5016-00136-52-4
3-5016-01042-11-2
3-5010-00288-20-0
3-5016-00137-51-2
3-5016-00137-50-4</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A1219"/>
          <cell r="CB1219"/>
          <cell r="CC1219" t="str">
            <v>ปฏิยุทธ์</v>
          </cell>
          <cell r="CD1219"/>
          <cell r="CE1219"/>
          <cell r="CF1219"/>
          <cell r="CG1219"/>
          <cell r="CH1219"/>
          <cell r="CI1219"/>
          <cell r="CJ1219"/>
          <cell r="CK1219"/>
          <cell r="CT1219">
            <v>243941</v>
          </cell>
          <cell r="CU1219"/>
          <cell r="CV1219"/>
          <cell r="CW1219"/>
        </row>
        <row r="1220">
          <cell r="B1220">
            <v>2706</v>
          </cell>
          <cell r="C1220">
            <v>1217</v>
          </cell>
          <cell r="D1220"/>
          <cell r="E1220"/>
          <cell r="F1220"/>
          <cell r="G1220">
            <v>800072835419</v>
          </cell>
          <cell r="H1220" t="str">
            <v>นาง</v>
          </cell>
          <cell r="I1220" t="str">
            <v>วัชรี</v>
          </cell>
          <cell r="J1220" t="str">
            <v>คำมาสาร</v>
          </cell>
          <cell r="K1220" t="str">
            <v>3-5016-00034-42-0</v>
          </cell>
          <cell r="L1220" t="str">
            <v>ฮอด</v>
          </cell>
          <cell r="M1220" t="str">
            <v>เชียงใหม่ 3</v>
          </cell>
          <cell r="N1220">
            <v>8</v>
          </cell>
          <cell r="O1220" t="str">
            <v>สินเชื่อพัฒนาองค์กรชุมชน</v>
          </cell>
          <cell r="P1220" t="str">
            <v>1.บุคคลค้ำประกัน</v>
          </cell>
          <cell r="Q1220">
            <v>70823.83</v>
          </cell>
          <cell r="R1220">
            <v>20345.900000000001</v>
          </cell>
          <cell r="S1220" t="str">
            <v>จังหวัดฮอด</v>
          </cell>
          <cell r="T1220" t="str">
            <v>ผบE666</v>
          </cell>
          <cell r="U1220">
            <v>2565</v>
          </cell>
          <cell r="V1220" t="str">
            <v>ผบE856</v>
          </cell>
          <cell r="W1220">
            <v>2565</v>
          </cell>
          <cell r="X1220">
            <v>14</v>
          </cell>
          <cell r="Y1220">
            <v>11</v>
          </cell>
          <cell r="Z1220">
            <v>2565</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715</v>
          </cell>
          <cell r="BM1220">
            <v>0</v>
          </cell>
          <cell r="BN1220" t="str">
            <v/>
          </cell>
          <cell r="BO1220" t="str">
            <v/>
          </cell>
          <cell r="BP1220" t="str">
            <v/>
          </cell>
          <cell r="BQ1220" t="str">
            <v>-</v>
          </cell>
          <cell r="BR1220" t="str">
            <v>-</v>
          </cell>
          <cell r="BS1220" t="str">
            <v>-</v>
          </cell>
          <cell r="BT1220" t="str">
            <v>นางวัชรี คำมาสาร</v>
          </cell>
          <cell r="BU1220">
            <v>888165010315</v>
          </cell>
          <cell r="BV1220" t="str">
            <v>1.นางวัชรี คำมาสาร
2.นายจงรักษ์ กันทะศิริ
3.นางจ๋อย คำมาสาร
4.นายคำหล้า เวฬุวนารักษ์
5.นายอเนก คำมาสาร</v>
          </cell>
          <cell r="BW1220" t="str">
            <v>จำเลยที่ 1
คู่สมรสจำเลยที่ 1
จำเลยที่ 2
คู่สมรสจำเลยที่ 2
จำเลยที่ 3</v>
          </cell>
          <cell r="BX1220" t="str">
            <v xml:space="preserve">3-5016-00034-42-0
3-5016-00245-48-0
3-5016-00034-41-1
3-3502-00267-30-4
3-5016-00034-43-8
</v>
          </cell>
          <cell r="BY1220"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0" t="str">
            <v>พบ</v>
          </cell>
          <cell r="CA1220"/>
          <cell r="CB1220"/>
          <cell r="CC1220" t="str">
            <v>ปฏิยุทธ์</v>
          </cell>
          <cell r="CD1220"/>
          <cell r="CE1220"/>
          <cell r="CF1220"/>
          <cell r="CG1220"/>
          <cell r="CH1220"/>
          <cell r="CI1220"/>
          <cell r="CJ1220"/>
          <cell r="CK1220"/>
          <cell r="CT1220">
            <v>243941</v>
          </cell>
          <cell r="CU1220"/>
          <cell r="CV1220"/>
          <cell r="CW1220"/>
        </row>
        <row r="1221">
          <cell r="B1221">
            <v>2707</v>
          </cell>
          <cell r="C1221">
            <v>1218</v>
          </cell>
          <cell r="D1221"/>
          <cell r="E1221"/>
          <cell r="F1221"/>
          <cell r="G1221">
            <v>800094810937</v>
          </cell>
          <cell r="H1221" t="str">
            <v>นางสาว</v>
          </cell>
          <cell r="I1221" t="str">
            <v xml:space="preserve">จิราพร  </v>
          </cell>
          <cell r="J1221" t="str">
            <v>เป็งใจ</v>
          </cell>
          <cell r="K1221" t="str">
            <v>1-5016-00089-27-9</v>
          </cell>
          <cell r="L1221" t="str">
            <v>ฮอด</v>
          </cell>
          <cell r="M1221" t="str">
            <v>เชียงใหม่ 3</v>
          </cell>
          <cell r="N1221">
            <v>8</v>
          </cell>
          <cell r="O1221" t="str">
            <v>สินเชื่อพัฒนาองค์กรชุมชน (รายบุคคล)</v>
          </cell>
          <cell r="P1221" t="str">
            <v>1.บุคคลค้ำประกัน</v>
          </cell>
          <cell r="Q1221">
            <v>120000</v>
          </cell>
          <cell r="R1221">
            <v>35987.480000000003</v>
          </cell>
          <cell r="S1221" t="str">
            <v>จังหวัดฮอด</v>
          </cell>
          <cell r="T1221" t="str">
            <v>ผบE888</v>
          </cell>
          <cell r="U1221">
            <v>2565</v>
          </cell>
          <cell r="V1221" t="str">
            <v>ผบE51</v>
          </cell>
          <cell r="W1221">
            <v>2566</v>
          </cell>
          <cell r="X1221">
            <v>23</v>
          </cell>
          <cell r="Y1221">
            <v>1</v>
          </cell>
          <cell r="Z1221">
            <v>2566</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590</v>
          </cell>
          <cell r="BM1221">
            <v>0</v>
          </cell>
          <cell r="BN1221" t="str">
            <v/>
          </cell>
          <cell r="BO1221" t="str">
            <v/>
          </cell>
          <cell r="BP1221" t="str">
            <v/>
          </cell>
          <cell r="BQ1221" t="str">
            <v>-</v>
          </cell>
          <cell r="BR1221" t="str">
            <v>-</v>
          </cell>
          <cell r="BS1221" t="str">
            <v>-</v>
          </cell>
          <cell r="BT1221" t="str">
            <v>นางสาวจิราพร   เป็งใจ</v>
          </cell>
          <cell r="BU1221">
            <v>888165010326</v>
          </cell>
          <cell r="BV1221" t="str">
            <v>1.นางสาวจิราพร เป็งใจ
2.นางแสงเงิน วงค์ห้อ
3.นายชาติชาย รินแต้ว
4.นายมานิตย์ สุการมย์
5.นางฟองจันทร์ สุภารมย์</v>
          </cell>
          <cell r="BW1221" t="str">
            <v>จำเลยที่ 1
จำเลยที่ 2
คู่สมรสจำเลยที่ 2
ทายาทจำเลยที่ 3
จำเลยที่ 3</v>
          </cell>
          <cell r="BX1221" t="str">
            <v>1-5016-00089-27-9
3-5016-00028-36-5
3-5016-00020-93-3
3-5002-00067-35-4
3-5016-00005-63-2</v>
          </cell>
          <cell r="BY122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1" t="str">
            <v>พบ</v>
          </cell>
          <cell r="CA1221"/>
          <cell r="CB1221"/>
          <cell r="CC1221" t="str">
            <v>ปฏิยุทธ์</v>
          </cell>
          <cell r="CD1221"/>
          <cell r="CE1221"/>
          <cell r="CF1221"/>
          <cell r="CG1221"/>
          <cell r="CH1221"/>
          <cell r="CI1221"/>
          <cell r="CJ1221"/>
          <cell r="CK1221"/>
          <cell r="CT1221">
            <v>243941</v>
          </cell>
          <cell r="CU1221"/>
          <cell r="CV1221"/>
          <cell r="CW1221"/>
        </row>
        <row r="1222">
          <cell r="B1222">
            <v>2708</v>
          </cell>
          <cell r="C1222">
            <v>1219</v>
          </cell>
          <cell r="D1222"/>
          <cell r="E1222"/>
          <cell r="F1222"/>
          <cell r="G1222">
            <v>800072107587</v>
          </cell>
          <cell r="H1222" t="str">
            <v>นาง</v>
          </cell>
          <cell r="I1222" t="str">
            <v>อรทัย</v>
          </cell>
          <cell r="J1222" t="str">
            <v>ปัญญาปิน</v>
          </cell>
          <cell r="K1222" t="str">
            <v>3-5016-00242-86-3</v>
          </cell>
          <cell r="L1222" t="str">
            <v>ฮอด</v>
          </cell>
          <cell r="M1222" t="str">
            <v>เชียงใหม่ 3</v>
          </cell>
          <cell r="N1222">
            <v>8</v>
          </cell>
          <cell r="O1222" t="str">
            <v>สินเชื่อพัฒนาองค์กรชุมชน</v>
          </cell>
          <cell r="P1222" t="str">
            <v>1.บุคคลค้ำประกัน</v>
          </cell>
          <cell r="Q1222">
            <v>32259.61</v>
          </cell>
          <cell r="R1222">
            <v>9525.25</v>
          </cell>
          <cell r="S1222" t="str">
            <v>จังหวัดฮอด</v>
          </cell>
          <cell r="T1222" t="str">
            <v>ผบE798</v>
          </cell>
          <cell r="U1222">
            <v>2565</v>
          </cell>
          <cell r="V1222" t="str">
            <v>ผบE893</v>
          </cell>
          <cell r="W1222">
            <v>2565</v>
          </cell>
          <cell r="X1222">
            <v>21</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v>1800</v>
          </cell>
          <cell r="BD1222">
            <v>11</v>
          </cell>
          <cell r="BE1222">
            <v>4</v>
          </cell>
          <cell r="BF1222">
            <v>2568</v>
          </cell>
          <cell r="BG1222">
            <v>0</v>
          </cell>
          <cell r="BH1222" t="str">
            <v>-</v>
          </cell>
          <cell r="BI1222" t="str">
            <v>-</v>
          </cell>
          <cell r="BJ1222" t="str">
            <v>-</v>
          </cell>
          <cell r="BK1222">
            <v>0</v>
          </cell>
          <cell r="BL1222">
            <v>520</v>
          </cell>
          <cell r="BM1222">
            <v>0</v>
          </cell>
          <cell r="BN1222" t="str">
            <v/>
          </cell>
          <cell r="BO1222" t="str">
            <v/>
          </cell>
          <cell r="BP1222" t="str">
            <v/>
          </cell>
          <cell r="BQ1222" t="str">
            <v>-</v>
          </cell>
          <cell r="BR1222" t="str">
            <v>-</v>
          </cell>
          <cell r="BS1222" t="str">
            <v>-</v>
          </cell>
          <cell r="BT1222" t="str">
            <v>นางอรทัย ปัญญาปิน</v>
          </cell>
          <cell r="BU1222">
            <v>888165010316</v>
          </cell>
          <cell r="BV1222"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2" t="str">
            <v>จำเลยที่ 1
คู่สมรสจำเลยที่ 1
จำเลยที่ 2
คู่สมรสจำเลย 2
จำเลยที่ 3
คู่สมรสจำเลยที่ 3</v>
          </cell>
          <cell r="BX1222" t="str">
            <v>3-5016-00242-86-3
3-5016-00192-08-4
1-5016-00059-34-5
5-5016-00004-43-8
1-5016-00100-28-1
1-5099-01029-01-9</v>
          </cell>
          <cell r="BY1222"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2" t="str">
            <v>ไม่พบ</v>
          </cell>
          <cell r="CA1222"/>
          <cell r="CB1222"/>
          <cell r="CC1222" t="str">
            <v>ปฏิยุทธ์</v>
          </cell>
          <cell r="CD1222"/>
          <cell r="CE1222"/>
          <cell r="CF1222"/>
          <cell r="CG1222"/>
          <cell r="CH1222"/>
          <cell r="CI1222"/>
          <cell r="CJ1222"/>
          <cell r="CK1222"/>
          <cell r="CT1222">
            <v>243941</v>
          </cell>
          <cell r="CU1222"/>
          <cell r="CV1222"/>
          <cell r="CW1222"/>
        </row>
        <row r="1223">
          <cell r="B1223">
            <v>2709</v>
          </cell>
          <cell r="C1223">
            <v>1220</v>
          </cell>
          <cell r="D1223"/>
          <cell r="E1223"/>
          <cell r="F1223"/>
          <cell r="G1223">
            <v>800093867516</v>
          </cell>
          <cell r="H1223" t="str">
            <v>นาง</v>
          </cell>
          <cell r="I1223" t="str">
            <v>อังศุมาลี</v>
          </cell>
          <cell r="J1223" t="str">
            <v>ไชยคำปัน</v>
          </cell>
          <cell r="K1223" t="str">
            <v>3-5016-00212-40-9</v>
          </cell>
          <cell r="L1223" t="str">
            <v>ฮอด</v>
          </cell>
          <cell r="M1223" t="str">
            <v>เชียงใหม่ 3</v>
          </cell>
          <cell r="N1223">
            <v>8</v>
          </cell>
          <cell r="O1223" t="str">
            <v>สินเชื่อแก้ไขปัญหาหนี้นอกระบบPSA</v>
          </cell>
          <cell r="P1223" t="str">
            <v>1.บุคคลค้ำประกัน</v>
          </cell>
          <cell r="Q1223">
            <v>23330</v>
          </cell>
          <cell r="R1223">
            <v>8614.25</v>
          </cell>
          <cell r="S1223" t="str">
            <v>จังหวัดฮอด</v>
          </cell>
          <cell r="T1223" t="str">
            <v>ผบE801</v>
          </cell>
          <cell r="U1223">
            <v>2565</v>
          </cell>
          <cell r="V1223" t="str">
            <v>ผบE905</v>
          </cell>
          <cell r="W1223">
            <v>2565</v>
          </cell>
          <cell r="X1223">
            <v>22</v>
          </cell>
          <cell r="Y1223">
            <v>11</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v>1200</v>
          </cell>
          <cell r="BD1223">
            <v>11</v>
          </cell>
          <cell r="BE1223">
            <v>4</v>
          </cell>
          <cell r="BF1223">
            <v>2568</v>
          </cell>
          <cell r="BG1223">
            <v>0</v>
          </cell>
          <cell r="BH1223" t="str">
            <v>-</v>
          </cell>
          <cell r="BI1223" t="str">
            <v>-</v>
          </cell>
          <cell r="BJ1223" t="str">
            <v>-</v>
          </cell>
          <cell r="BK1223">
            <v>0</v>
          </cell>
          <cell r="BL1223">
            <v>340</v>
          </cell>
          <cell r="BM1223">
            <v>0</v>
          </cell>
          <cell r="BN1223" t="str">
            <v/>
          </cell>
          <cell r="BO1223" t="str">
            <v/>
          </cell>
          <cell r="BP1223" t="str">
            <v/>
          </cell>
          <cell r="BQ1223" t="str">
            <v>-</v>
          </cell>
          <cell r="BR1223" t="str">
            <v>-</v>
          </cell>
          <cell r="BS1223" t="str">
            <v>-</v>
          </cell>
          <cell r="BT1223" t="str">
            <v>นางอังศุมาลี ไชยคำปัน</v>
          </cell>
          <cell r="BU1223">
            <v>888165010299</v>
          </cell>
          <cell r="BV1223" t="str">
            <v>1.นางอังศุมาลี ไชยคำปัน
2.นายสาธิด ไชยคำปัน
3.นายชัยสว่าง แสนวงค์มา
4.นางสาวเบญจมาศ โปธิ</v>
          </cell>
          <cell r="BW1223" t="str">
            <v>จำเลยที่1
คู่สมรสจำเลยที่ 1
จำเลยที่ 2
คู่สมรสจำเลยที่ 2</v>
          </cell>
          <cell r="BX1223" t="str">
            <v>3-5016-00212-40-9
3-5009-00011-56-4
3-5016-00146-24-2
3-5806-00017-53-9</v>
          </cell>
          <cell r="BY122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3" t="str">
            <v>ไม่พบ</v>
          </cell>
          <cell r="CA1223"/>
          <cell r="CB1223"/>
          <cell r="CC1223" t="str">
            <v>ปฏิยุทธ์</v>
          </cell>
          <cell r="CD1223"/>
          <cell r="CE1223"/>
          <cell r="CF1223"/>
          <cell r="CG1223"/>
          <cell r="CH1223"/>
          <cell r="CI1223"/>
          <cell r="CJ1223"/>
          <cell r="CK1223"/>
          <cell r="CT1223">
            <v>243941</v>
          </cell>
          <cell r="CU1223"/>
          <cell r="CV1223"/>
          <cell r="CW1223"/>
        </row>
        <row r="1224">
          <cell r="B1224">
            <v>2710</v>
          </cell>
          <cell r="C1224">
            <v>1221</v>
          </cell>
          <cell r="D1224"/>
          <cell r="E1224"/>
          <cell r="F1224"/>
          <cell r="G1224">
            <v>800083945801</v>
          </cell>
          <cell r="H1224" t="str">
            <v>นางสาว</v>
          </cell>
          <cell r="I1224" t="str">
            <v>กมลชนก</v>
          </cell>
          <cell r="J1224" t="str">
            <v>เป็งศิริ</v>
          </cell>
          <cell r="K1224" t="str">
            <v>1-5099-01052-35-5</v>
          </cell>
          <cell r="L1224" t="str">
            <v>ฮอด</v>
          </cell>
          <cell r="M1224" t="str">
            <v>เชียงใหม่ 3</v>
          </cell>
          <cell r="N1224">
            <v>8</v>
          </cell>
          <cell r="O1224" t="str">
            <v>สินเชื่อธนาคารประชาชน</v>
          </cell>
          <cell r="P1224" t="str">
            <v>1.บุคคลค้ำประกัน</v>
          </cell>
          <cell r="Q1224">
            <v>65655</v>
          </cell>
          <cell r="R1224">
            <v>27555.68</v>
          </cell>
          <cell r="S1224" t="str">
            <v>จังหวัดลำพูน</v>
          </cell>
          <cell r="T1224" t="str">
            <v>ผบE87</v>
          </cell>
          <cell r="U1224">
            <v>2566</v>
          </cell>
          <cell r="V1224" t="str">
            <v>ผบE801</v>
          </cell>
          <cell r="W1224">
            <v>2566</v>
          </cell>
          <cell r="X1224">
            <v>20</v>
          </cell>
          <cell r="Y1224">
            <v>3</v>
          </cell>
          <cell r="Z1224">
            <v>2566</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29/10/2567</v>
          </cell>
          <cell r="BC1224">
            <v>1500</v>
          </cell>
          <cell r="BD1224">
            <v>11</v>
          </cell>
          <cell r="BE1224">
            <v>4</v>
          </cell>
          <cell r="BF1224">
            <v>2568</v>
          </cell>
          <cell r="BG1224">
            <v>0</v>
          </cell>
          <cell r="BH1224" t="str">
            <v>-</v>
          </cell>
          <cell r="BI1224" t="str">
            <v>-</v>
          </cell>
          <cell r="BJ1224" t="str">
            <v>-</v>
          </cell>
          <cell r="BK1224">
            <v>0</v>
          </cell>
          <cell r="BL1224">
            <v>485</v>
          </cell>
          <cell r="BM1224">
            <v>0</v>
          </cell>
          <cell r="BN1224" t="str">
            <v/>
          </cell>
          <cell r="BO1224" t="str">
            <v/>
          </cell>
          <cell r="BP1224" t="str">
            <v/>
          </cell>
          <cell r="BQ1224" t="str">
            <v>-</v>
          </cell>
          <cell r="BR1224" t="str">
            <v>-</v>
          </cell>
          <cell r="BS1224" t="str">
            <v>-</v>
          </cell>
          <cell r="BT1224" t="str">
            <v>นางสาวกมลชนก เป็งศิริ</v>
          </cell>
          <cell r="BU1224">
            <v>888165010300</v>
          </cell>
          <cell r="BV1224"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4" t="str">
            <v>จำเลยที่ 1
จำเลยที่ 2
คู่สมรสจำเลยที่ 2
จำเลยที่ 3
คู่สมรสจำเลยที่ 3</v>
          </cell>
          <cell r="BX1224" t="str">
            <v>1-5099-01052-35-5
1-5101-00201-54-1
1-6398-00074-82-4
2-5002-00016-55-7
5-5013-00008-47-1</v>
          </cell>
          <cell r="BY1224"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4" t="str">
            <v>ไม่พบ</v>
          </cell>
          <cell r="CA1224"/>
          <cell r="CB1224"/>
          <cell r="CC1224" t="str">
            <v>ปฏิยุทธ์</v>
          </cell>
          <cell r="CD1224"/>
          <cell r="CE1224"/>
          <cell r="CF1224"/>
          <cell r="CG1224"/>
          <cell r="CH1224"/>
          <cell r="CI1224"/>
          <cell r="CJ1224"/>
          <cell r="CK1224"/>
          <cell r="CT1224">
            <v>243941</v>
          </cell>
          <cell r="CU1224"/>
          <cell r="CV1224"/>
          <cell r="CW1224"/>
        </row>
        <row r="1225">
          <cell r="B1225">
            <v>2711</v>
          </cell>
          <cell r="C1225">
            <v>1222</v>
          </cell>
          <cell r="D1225"/>
          <cell r="E1225"/>
          <cell r="F1225"/>
          <cell r="G1225">
            <v>800084083628</v>
          </cell>
          <cell r="H1225" t="str">
            <v>นางสาว</v>
          </cell>
          <cell r="I1225" t="str">
            <v>สุกัลยา</v>
          </cell>
          <cell r="J1225" t="str">
            <v>ตาณะศรี</v>
          </cell>
          <cell r="K1225" t="str">
            <v>3-5016-00268-61-7</v>
          </cell>
          <cell r="L1225" t="str">
            <v>ฮอด</v>
          </cell>
          <cell r="M1225" t="str">
            <v>เชียงใหม่ 3</v>
          </cell>
          <cell r="N1225">
            <v>8</v>
          </cell>
          <cell r="O1225" t="str">
            <v>สินเชื่อธนาคารประชาชน</v>
          </cell>
          <cell r="P1225" t="str">
            <v>1.บุคคลค้ำประกัน</v>
          </cell>
          <cell r="Q1225">
            <v>44440</v>
          </cell>
          <cell r="R1225">
            <v>23801.34</v>
          </cell>
          <cell r="S1225" t="str">
            <v>จังหวัดฮอด</v>
          </cell>
          <cell r="T1225" t="str">
            <v>ผบE671</v>
          </cell>
          <cell r="U1225">
            <v>2565</v>
          </cell>
          <cell r="V1225" t="str">
            <v>ผบE771</v>
          </cell>
          <cell r="W1225">
            <v>2565</v>
          </cell>
          <cell r="X1225">
            <v>11</v>
          </cell>
          <cell r="Y1225">
            <v>10</v>
          </cell>
          <cell r="Z1225">
            <v>2565</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v>1500</v>
          </cell>
          <cell r="BD1225">
            <v>11</v>
          </cell>
          <cell r="BE1225">
            <v>4</v>
          </cell>
          <cell r="BF1225">
            <v>2568</v>
          </cell>
          <cell r="BG1225">
            <v>0</v>
          </cell>
          <cell r="BH1225" t="str">
            <v>-</v>
          </cell>
          <cell r="BI1225" t="str">
            <v>-</v>
          </cell>
          <cell r="BJ1225" t="str">
            <v>-</v>
          </cell>
          <cell r="BK1225">
            <v>0</v>
          </cell>
          <cell r="BL1225">
            <v>1380</v>
          </cell>
          <cell r="BM1225">
            <v>0</v>
          </cell>
          <cell r="BN1225" t="str">
            <v/>
          </cell>
          <cell r="BO1225" t="str">
            <v/>
          </cell>
          <cell r="BP1225" t="str">
            <v/>
          </cell>
          <cell r="BQ1225" t="str">
            <v>-</v>
          </cell>
          <cell r="BR1225" t="str">
            <v>-</v>
          </cell>
          <cell r="BS1225" t="str">
            <v>-</v>
          </cell>
          <cell r="BT1225" t="str">
            <v>นางสาวสุกัลยา ตาณะศรี</v>
          </cell>
          <cell r="BU1225">
            <v>888165010305</v>
          </cell>
          <cell r="BV1225" t="str">
            <v>1.นางสาวสุกัลยา ตาณะศรี
2.นายสิทธิชัย ฐิติมงคลชัย
3.นายจักร์พงษ์ รินแต้ว
4.นางสาวธิดารัตน์ พรมราช
5.นายสมพิศ เตงนุ</v>
          </cell>
          <cell r="BW1225" t="str">
            <v>จำเลยที่ 1
คู่สมรสจำเลยที่ 1
จำเลยที่ 2
คู่สมรสจำเลยที่ 2
จำเลยที่ 3</v>
          </cell>
          <cell r="BX1225" t="str">
            <v>3-5016-00268-61-7
3-5709-00157-36-4
1-5002-00108-92-5
1-5016-00082-49-5
3-5016-00021-37-9</v>
          </cell>
          <cell r="BY122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5" t="str">
            <v>พบ</v>
          </cell>
          <cell r="CA1225"/>
          <cell r="CB1225"/>
          <cell r="CC1225" t="str">
            <v>ปฏิยุทธ์</v>
          </cell>
          <cell r="CD1225"/>
          <cell r="CE1225"/>
          <cell r="CF1225"/>
          <cell r="CG1225"/>
          <cell r="CH1225"/>
          <cell r="CI1225"/>
          <cell r="CJ1225"/>
          <cell r="CK1225"/>
          <cell r="CT1225">
            <v>243941</v>
          </cell>
          <cell r="CU1225"/>
          <cell r="CV1225"/>
          <cell r="CW1225"/>
        </row>
        <row r="1226">
          <cell r="B1226">
            <v>2712</v>
          </cell>
          <cell r="C1226">
            <v>1223</v>
          </cell>
          <cell r="D1226"/>
          <cell r="E1226"/>
          <cell r="F1226"/>
          <cell r="G1226">
            <v>800096536043</v>
          </cell>
          <cell r="H1226" t="str">
            <v>นาง</v>
          </cell>
          <cell r="I1226" t="str">
            <v>มีนา</v>
          </cell>
          <cell r="J1226" t="str">
            <v>แก้วเกิดก่อน</v>
          </cell>
          <cell r="K1226" t="str">
            <v>3-5002-00826-13-1</v>
          </cell>
          <cell r="L1226" t="str">
            <v>ฮอด</v>
          </cell>
          <cell r="M1226" t="str">
            <v>เชียงใหม่ 3</v>
          </cell>
          <cell r="N1226">
            <v>8</v>
          </cell>
          <cell r="O1226" t="str">
            <v>สินเชื่อแก้ไขปัญหาหนี้นอกระบบPSA</v>
          </cell>
          <cell r="P1226" t="str">
            <v>1.บุคคลค้ำประกัน</v>
          </cell>
          <cell r="Q1226">
            <v>24980</v>
          </cell>
          <cell r="R1226">
            <v>3845.73</v>
          </cell>
          <cell r="S1226" t="str">
            <v>จังหวัดฮอด</v>
          </cell>
          <cell r="T1226" t="str">
            <v>ผบE992</v>
          </cell>
          <cell r="U1226">
            <v>2565</v>
          </cell>
          <cell r="V1226" t="str">
            <v>ผบE139</v>
          </cell>
          <cell r="W1226">
            <v>2566</v>
          </cell>
          <cell r="X1226">
            <v>7</v>
          </cell>
          <cell r="Y1226">
            <v>2</v>
          </cell>
          <cell r="Z1226">
            <v>2566</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รายงานสืบทรัพย์ 11/11/2567</v>
          </cell>
          <cell r="BC1226">
            <v>1200</v>
          </cell>
          <cell r="BD1226">
            <v>11</v>
          </cell>
          <cell r="BE1226">
            <v>4</v>
          </cell>
          <cell r="BF1226">
            <v>2568</v>
          </cell>
          <cell r="BG1226">
            <v>0</v>
          </cell>
          <cell r="BH1226" t="str">
            <v>-</v>
          </cell>
          <cell r="BI1226" t="str">
            <v>-</v>
          </cell>
          <cell r="BJ1226" t="str">
            <v>-</v>
          </cell>
          <cell r="BK1226">
            <v>0</v>
          </cell>
          <cell r="BL1226">
            <v>1125</v>
          </cell>
          <cell r="BM1226">
            <v>0</v>
          </cell>
          <cell r="BN1226" t="str">
            <v/>
          </cell>
          <cell r="BO1226" t="str">
            <v/>
          </cell>
          <cell r="BP1226" t="str">
            <v/>
          </cell>
          <cell r="BQ1226" t="str">
            <v>-</v>
          </cell>
          <cell r="BR1226" t="str">
            <v>-</v>
          </cell>
          <cell r="BS1226" t="str">
            <v>-</v>
          </cell>
          <cell r="BT1226" t="str">
            <v>นางมีนา แก้วเกิดก่อน</v>
          </cell>
          <cell r="BU1226">
            <v>888165010317</v>
          </cell>
          <cell r="BV1226" t="str">
            <v>1.นางมีนา แก้วเกิดก่อน
2.นายสมมี แก้วเกิดก่อน
3.นางสาวศรีทอน มหายศ
4.นายพีระพล เกิดพันธุ์พงษ์</v>
          </cell>
          <cell r="BW1226" t="str">
            <v>จำเลยที่ 1
คู่สมรสจำเลยที่ 1
จำเลยที่ 2
จำเลยที่ 3</v>
          </cell>
          <cell r="BX1226" t="str">
            <v>3-5002-00826-13-1
3-5002-00826-02-6
3-5002-00824-52-0
3-6501-00918-49-1</v>
          </cell>
          <cell r="BY122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6" t="str">
            <v>พบ</v>
          </cell>
          <cell r="CA1226"/>
          <cell r="CB1226"/>
          <cell r="CC1226" t="str">
            <v>ปฏิยุทธ์</v>
          </cell>
          <cell r="CD1226"/>
          <cell r="CE1226"/>
          <cell r="CF1226"/>
          <cell r="CG1226"/>
          <cell r="CH1226"/>
          <cell r="CI1226"/>
          <cell r="CJ1226"/>
          <cell r="CK1226"/>
          <cell r="CT1226">
            <v>243941</v>
          </cell>
          <cell r="CU1226"/>
          <cell r="CV1226"/>
          <cell r="CW1226"/>
        </row>
        <row r="1227">
          <cell r="B1227">
            <v>2716</v>
          </cell>
          <cell r="C1227">
            <v>1224</v>
          </cell>
          <cell r="D1227">
            <v>9</v>
          </cell>
          <cell r="E1227">
            <v>8</v>
          </cell>
          <cell r="F1227">
            <v>2567</v>
          </cell>
          <cell r="G1227">
            <v>800098449864</v>
          </cell>
          <cell r="H1227" t="str">
            <v>นาย</v>
          </cell>
          <cell r="I1227" t="str">
            <v>สุธีร์</v>
          </cell>
          <cell r="J1227" t="str">
            <v>ทองคำขาว</v>
          </cell>
          <cell r="K1227" t="str">
            <v>3-1010-00501-66-7</v>
          </cell>
          <cell r="L1227" t="str">
            <v>บิ๊กซี หางดง</v>
          </cell>
          <cell r="M1227" t="str">
            <v>เชียงใหม่ 3</v>
          </cell>
          <cell r="N1227">
            <v>8</v>
          </cell>
          <cell r="O1227" t="str">
            <v>สินเชื่อ ธนาคารประชาชนเพื่อผู้มีสวัสดิการแห่งรัฐ</v>
          </cell>
          <cell r="P1227"/>
          <cell r="Q1227"/>
          <cell r="R1227"/>
          <cell r="S1227" t="str">
            <v>แขวงเชียงใหม่</v>
          </cell>
          <cell r="T1227" t="str">
            <v>ผบE3221</v>
          </cell>
          <cell r="U1227">
            <v>2567</v>
          </cell>
          <cell r="V1227" t="str">
            <v>ผบE5127</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 รายงาน 24/6/2567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นายสุธีร์ ทองคำขาว</v>
          </cell>
          <cell r="BU1227">
            <v>0</v>
          </cell>
          <cell r="BV1227" t="str">
            <v>1.นายสุธีร์ ทองคำขาว</v>
          </cell>
          <cell r="BW1227" t="str">
            <v>จำเลยที่ 1</v>
          </cell>
          <cell r="BX1227" t="str">
            <v>3-1010-00501-66-7</v>
          </cell>
          <cell r="BY1227"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7" t="str">
            <v>ไม่พบ</v>
          </cell>
          <cell r="CA1227"/>
          <cell r="CB1227"/>
          <cell r="CC1227" t="str">
            <v>ปฏิยุทธ์</v>
          </cell>
          <cell r="CD1227"/>
          <cell r="CE1227"/>
          <cell r="CF1227"/>
          <cell r="CG1227"/>
          <cell r="CH1227"/>
          <cell r="CI1227"/>
          <cell r="CJ1227"/>
          <cell r="CK1227"/>
          <cell r="CT1227"/>
          <cell r="CU1227"/>
          <cell r="CV1227"/>
          <cell r="CW1227"/>
        </row>
        <row r="1228">
          <cell r="B1228">
            <v>2717</v>
          </cell>
          <cell r="C1228">
            <v>1225</v>
          </cell>
          <cell r="D1228">
            <v>9</v>
          </cell>
          <cell r="E1228">
            <v>8</v>
          </cell>
          <cell r="F1228">
            <v>2567</v>
          </cell>
          <cell r="G1228">
            <v>800124741698</v>
          </cell>
          <cell r="H1228" t="str">
            <v>นางสาว</v>
          </cell>
          <cell r="I1228" t="str">
            <v xml:space="preserve">เบญจวรรณ </v>
          </cell>
          <cell r="J1228" t="str">
            <v>ก๋าแก้ว</v>
          </cell>
          <cell r="K1228" t="str">
            <v>3-5012-01021-98-7</v>
          </cell>
          <cell r="L1228" t="str">
            <v>สันป่าตอง</v>
          </cell>
          <cell r="M1228" t="str">
            <v>เชียงใหม่ 3</v>
          </cell>
          <cell r="N1228">
            <v>8</v>
          </cell>
          <cell r="O1228" t="str">
            <v>สินเชื่อ ธนาคารประชาชน</v>
          </cell>
          <cell r="P1228" t="str">
            <v>1.บุคคลค้ำประกัน</v>
          </cell>
          <cell r="Q1228"/>
          <cell r="R1228"/>
          <cell r="S1228" t="str">
            <v>แขวงเชียงใหม่</v>
          </cell>
          <cell r="T1228" t="str">
            <v>ผบE3202</v>
          </cell>
          <cell r="U1228">
            <v>2567</v>
          </cell>
          <cell r="V1228" t="str">
            <v>ผบE5130</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 รายงาน 24/6/2567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นางสาวเบญจวรรณ  ก๋าแก้ว</v>
          </cell>
          <cell r="BU1228">
            <v>0</v>
          </cell>
          <cell r="BV1228" t="str">
            <v>1.นางสาวเบญจวรรณ ก๋าแก้ว
2.นางสาวพิศมัย เศรษฐยะ</v>
          </cell>
          <cell r="BW1228" t="str">
            <v>จำเลยที่ 1
จ้เลยที่ 2</v>
          </cell>
          <cell r="BX1228" t="str">
            <v>3-5012-01021-98-7
3-5005-00463-68-9</v>
          </cell>
          <cell r="BY1228"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8" t="str">
            <v>ไม่พบ</v>
          </cell>
          <cell r="CA1228"/>
          <cell r="CB1228"/>
          <cell r="CC1228" t="str">
            <v>ปฏิยุทธ์</v>
          </cell>
          <cell r="CD1228"/>
          <cell r="CE1228"/>
          <cell r="CF1228"/>
          <cell r="CG1228"/>
          <cell r="CH1228"/>
          <cell r="CI1228"/>
          <cell r="CJ1228"/>
          <cell r="CK1228"/>
          <cell r="CT1228"/>
          <cell r="CU1228"/>
          <cell r="CV1228"/>
          <cell r="CW1228"/>
        </row>
        <row r="1229">
          <cell r="B1229">
            <v>2718</v>
          </cell>
          <cell r="C1229">
            <v>1226</v>
          </cell>
          <cell r="D1229">
            <v>9</v>
          </cell>
          <cell r="E1229">
            <v>8</v>
          </cell>
          <cell r="F1229">
            <v>2567</v>
          </cell>
          <cell r="G1229">
            <v>800103644582</v>
          </cell>
          <cell r="H1229" t="str">
            <v>นาง</v>
          </cell>
          <cell r="I1229" t="str">
            <v>รุ่งนภา</v>
          </cell>
          <cell r="J1229" t="str">
            <v>ไชยวรรณ</v>
          </cell>
          <cell r="K1229" t="str">
            <v>3-5019-00471-47-7</v>
          </cell>
          <cell r="L1229" t="str">
            <v>สารภี</v>
          </cell>
          <cell r="M1229" t="str">
            <v>เชียงใหม่ 3</v>
          </cell>
          <cell r="N1229">
            <v>8</v>
          </cell>
          <cell r="O1229" t="str">
            <v>สินเชื่อ ธนาคารประชาชน</v>
          </cell>
          <cell r="P1229"/>
          <cell r="Q1229"/>
          <cell r="R1229"/>
          <cell r="S1229" t="str">
            <v>แขวงเชียงใหม่</v>
          </cell>
          <cell r="T1229" t="str">
            <v>ผบE3204</v>
          </cell>
          <cell r="U1229">
            <v>2567</v>
          </cell>
          <cell r="V1229" t="str">
            <v>ผบE5131</v>
          </cell>
          <cell r="W1229">
            <v>2567</v>
          </cell>
          <cell r="X1229">
            <v>10</v>
          </cell>
          <cell r="Y1229">
            <v>6</v>
          </cell>
          <cell r="Z1229">
            <v>2567</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9/8/67//รายงานผลสืบ 16/10/2567</v>
          </cell>
          <cell r="BC1229">
            <v>600</v>
          </cell>
          <cell r="BD1229">
            <v>17</v>
          </cell>
          <cell r="BE1229">
            <v>2</v>
          </cell>
          <cell r="BF1229">
            <v>2568</v>
          </cell>
          <cell r="BG1229">
            <v>0</v>
          </cell>
          <cell r="BH1229" t="str">
            <v>-</v>
          </cell>
          <cell r="BI1229" t="str">
            <v>-</v>
          </cell>
          <cell r="BJ1229" t="str">
            <v>-</v>
          </cell>
          <cell r="BK1229">
            <v>0</v>
          </cell>
          <cell r="BL1229">
            <v>520</v>
          </cell>
          <cell r="BM1229">
            <v>0</v>
          </cell>
          <cell r="BN1229">
            <v>23</v>
          </cell>
          <cell r="BO1229">
            <v>5</v>
          </cell>
          <cell r="BP1229">
            <v>2568</v>
          </cell>
          <cell r="BQ1229" t="str">
            <v>-</v>
          </cell>
          <cell r="BR1229" t="str">
            <v>-</v>
          </cell>
          <cell r="BS1229" t="str">
            <v>-</v>
          </cell>
          <cell r="BT1229" t="str">
            <v>นางรุ่งนภา ไชยวรรณ</v>
          </cell>
          <cell r="BU1229">
            <v>888166010341</v>
          </cell>
          <cell r="BV1229" t="str">
            <v>1.นางรุ่งนภา  ไชยวรรณ์
2.นายธรรมศักดิ์  ไชยวรรณ์</v>
          </cell>
          <cell r="BW1229" t="str">
            <v>จำเลย
คู่สมรสจำเลย</v>
          </cell>
          <cell r="BX1229" t="str">
            <v>3-5019-00471-47-7
3-5019-00163-44-6</v>
          </cell>
          <cell r="BY1229" t="str">
            <v xml:space="preserve">-ไม่พบว่ามีกรรมสิทธิ์ในที่ดิน อ.สารภี จ.เชียงใหม่
-ไม่พบว่ามีกรรมสิทธิ์ในที่ดิน อ.สารภี จ.เชียงใหม่
</v>
          </cell>
          <cell r="BZ1229" t="str">
            <v>ไม่พบทรัพย์</v>
          </cell>
          <cell r="CA1229"/>
          <cell r="CB1229">
            <v>2</v>
          </cell>
          <cell r="CC1229" t="str">
            <v>นุสบา</v>
          </cell>
          <cell r="CD1229"/>
          <cell r="CE1229"/>
          <cell r="CF1229"/>
          <cell r="CG1229"/>
          <cell r="CH1229"/>
          <cell r="CI1229"/>
          <cell r="CJ1229"/>
          <cell r="CK1229"/>
          <cell r="CT1229">
            <v>243936</v>
          </cell>
          <cell r="CU1229"/>
          <cell r="CV1229"/>
          <cell r="CW1229"/>
        </row>
        <row r="1230">
          <cell r="B1230">
            <v>2719</v>
          </cell>
          <cell r="C1230">
            <v>1227</v>
          </cell>
          <cell r="D1230">
            <v>13</v>
          </cell>
          <cell r="E1230">
            <v>8</v>
          </cell>
          <cell r="F1230">
            <v>2567</v>
          </cell>
          <cell r="G1230">
            <v>800096241867</v>
          </cell>
          <cell r="H1230" t="str">
            <v>นาง</v>
          </cell>
          <cell r="I1230" t="str">
            <v>ช่อทิพย์</v>
          </cell>
          <cell r="J1230" t="str">
            <v>คำปาลี</v>
          </cell>
          <cell r="K1230" t="str">
            <v>3-5017-00198-13-1</v>
          </cell>
          <cell r="L1230" t="str">
            <v>ดอยเต่า</v>
          </cell>
          <cell r="M1230" t="str">
            <v>เชียงใหม่ 3</v>
          </cell>
          <cell r="N1230">
            <v>8</v>
          </cell>
          <cell r="O1230" t="str">
            <v>สินเชื่อแก้ไขปัญหาหนี้นอกระบบ PS</v>
          </cell>
          <cell r="P1230" t="str">
            <v>1.บุคคลค้ำประกัน</v>
          </cell>
          <cell r="Q1230"/>
          <cell r="R1230"/>
          <cell r="S1230" t="str">
            <v>จังหวัดฮอด</v>
          </cell>
          <cell r="T1230" t="str">
            <v>ผบE419</v>
          </cell>
          <cell r="U1230">
            <v>2565</v>
          </cell>
          <cell r="V1230" t="str">
            <v>ผบE545</v>
          </cell>
          <cell r="W1230">
            <v>2565</v>
          </cell>
          <cell r="X1230">
            <v>27</v>
          </cell>
          <cell r="Y1230">
            <v>7</v>
          </cell>
          <cell r="Z1230">
            <v>2565</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12/10/2567)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นางช่อทิพย์ คำปาลี</v>
          </cell>
          <cell r="BU1230">
            <v>0</v>
          </cell>
          <cell r="BV1230" t="str">
            <v xml:space="preserve">1.นางช่อทิพย์ คำปาลี
2.นายอุไล กองศรี
3.นางสาวอัญชลี เทียนช้อน
4.นายจรัญ บุญแหน้น
</v>
          </cell>
          <cell r="BW1230" t="str">
            <v>จำเลยที่ 1
จำเลยที่ 2
คู่สมรสจำเลยที่ 2
จำเลยที่ 3</v>
          </cell>
          <cell r="BX1230" t="str">
            <v>3-5017-00198-13-1
3-3612-00674-61-0
1-5017-00052-95-4
3-5017-00030-58-2</v>
          </cell>
          <cell r="BY1230"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0" t="str">
            <v>พบ</v>
          </cell>
          <cell r="CA1230"/>
          <cell r="CB1230"/>
          <cell r="CC1230" t="str">
            <v>ปฏิยุทธ์</v>
          </cell>
          <cell r="CD1230"/>
          <cell r="CE1230"/>
          <cell r="CF1230"/>
          <cell r="CG1230"/>
          <cell r="CH1230"/>
          <cell r="CI1230"/>
          <cell r="CJ1230"/>
          <cell r="CK1230"/>
          <cell r="CT1230"/>
          <cell r="CU1230"/>
          <cell r="CV1230"/>
          <cell r="CW1230"/>
        </row>
        <row r="1231">
          <cell r="B1231">
            <v>2720</v>
          </cell>
          <cell r="C1231">
            <v>1228</v>
          </cell>
          <cell r="D1231">
            <v>13</v>
          </cell>
          <cell r="E1231">
            <v>8</v>
          </cell>
          <cell r="F1231">
            <v>2567</v>
          </cell>
          <cell r="G1231">
            <v>800125269392</v>
          </cell>
          <cell r="H1231" t="str">
            <v>นางสาว</v>
          </cell>
          <cell r="I1231" t="str">
            <v>รุ่งทิวา</v>
          </cell>
          <cell r="J1231" t="str">
            <v>ตุ้มปามา</v>
          </cell>
          <cell r="K1231" t="str">
            <v>1-5002-00167-60-3</v>
          </cell>
          <cell r="L1231" t="str">
            <v>จอมทอง</v>
          </cell>
          <cell r="M1231" t="str">
            <v>เชียงใหม่ 3</v>
          </cell>
          <cell r="N1231">
            <v>8</v>
          </cell>
          <cell r="O1231" t="str">
            <v xml:space="preserve">สินเชื่อผู้มีรายได้ประจำ Covid-19 </v>
          </cell>
          <cell r="P1231" t="str">
            <v>1.บุคคลค้ำประกัน</v>
          </cell>
          <cell r="Q1231"/>
          <cell r="R1231"/>
          <cell r="S1231" t="str">
            <v>จังหวัดฮอด</v>
          </cell>
          <cell r="T1231" t="str">
            <v>ผบE436</v>
          </cell>
          <cell r="U1231">
            <v>2565</v>
          </cell>
          <cell r="V1231" t="str">
            <v>ผบE555</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7/10/2567)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นางสาวรุ่งทิวา ตุ้มปามา</v>
          </cell>
          <cell r="BU1231">
            <v>0</v>
          </cell>
          <cell r="BV1231"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1" t="str">
            <v>จำเลยที่ 1
คู่สมรสจำเลยที่ 1
จำเลยที่ 2
คู่สมรสจำเลลยที่ 2
จำเลยที่ 3</v>
          </cell>
          <cell r="BX1231" t="str">
            <v>1-5002-00167-60-3
1-5002-00138-35-2
1-5801-00058-14-4
3-5106-00256-63-4
1-5099-01420-17-6</v>
          </cell>
          <cell r="BY12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1" t="str">
            <v>ไม่พบ</v>
          </cell>
          <cell r="CA1231"/>
          <cell r="CB1231"/>
          <cell r="CC1231" t="str">
            <v>ปฏิยุทธ์</v>
          </cell>
          <cell r="CD1231"/>
          <cell r="CE1231"/>
          <cell r="CF1231"/>
          <cell r="CG1231"/>
          <cell r="CH1231"/>
          <cell r="CI1231"/>
          <cell r="CJ1231"/>
          <cell r="CK1231"/>
          <cell r="CT1231"/>
          <cell r="CU1231"/>
          <cell r="CV1231"/>
          <cell r="CW1231"/>
        </row>
        <row r="1232">
          <cell r="B1232">
            <v>2721</v>
          </cell>
          <cell r="C1232">
            <v>1229</v>
          </cell>
          <cell r="D1232">
            <v>13</v>
          </cell>
          <cell r="E1232">
            <v>8</v>
          </cell>
          <cell r="F1232">
            <v>2567</v>
          </cell>
          <cell r="G1232">
            <v>800095501592</v>
          </cell>
          <cell r="H1232" t="str">
            <v>นาง</v>
          </cell>
          <cell r="I1232" t="str">
            <v>ทัศนีย์</v>
          </cell>
          <cell r="J1232" t="str">
            <v>สุต๋าคำ</v>
          </cell>
          <cell r="K1232" t="str">
            <v>3-5002-00682-29-6</v>
          </cell>
          <cell r="L1232" t="str">
            <v>จอมทอง</v>
          </cell>
          <cell r="M1232" t="str">
            <v>เชียงใหม่ 3</v>
          </cell>
          <cell r="N1232">
            <v>8</v>
          </cell>
          <cell r="O1232" t="str">
            <v>สินเชื่อแก้ไขปัญหาหนี้นอกระบบ PS</v>
          </cell>
          <cell r="P1232" t="str">
            <v>1.บุคคลค้ำประกัน</v>
          </cell>
          <cell r="Q1232"/>
          <cell r="R1232"/>
          <cell r="S1232" t="str">
            <v>จังหวัดฮอด</v>
          </cell>
          <cell r="T1232" t="str">
            <v>ผบE435</v>
          </cell>
          <cell r="U1232">
            <v>2565</v>
          </cell>
          <cell r="V1232" t="str">
            <v>ผบE554</v>
          </cell>
          <cell r="W1232">
            <v>2565</v>
          </cell>
          <cell r="X1232"/>
          <cell r="Y1232"/>
          <cell r="Z1232"/>
          <cell r="AA1232">
            <v>27</v>
          </cell>
          <cell r="AB1232">
            <v>7</v>
          </cell>
          <cell r="AC1232">
            <v>2565</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12/10/2567)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นางทัศนีย์ สุต๋าคำ</v>
          </cell>
          <cell r="BU1232">
            <v>0</v>
          </cell>
          <cell r="BV1232" t="str">
            <v xml:space="preserve">1.นางทัศนีย์ สุต๋าคำ
2.นางภัควลัญชญ์ พลเมฆ
3.นายพิทักษ์ พลเมฆ
</v>
          </cell>
          <cell r="BW1232" t="str">
            <v>จำเลยที่ 1
จำเลยที่ 2
คู่สมรสจำเลยที่ 2</v>
          </cell>
          <cell r="BX1232" t="str">
            <v>3-5002-00682-29-6
3-5103-00401-62-1
1-5106-00066-53-7</v>
          </cell>
          <cell r="BY1232"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2" t="str">
            <v>ไม่พบ</v>
          </cell>
          <cell r="CA1232"/>
          <cell r="CB1232"/>
          <cell r="CC1232" t="str">
            <v>ปฏิยุทธ์</v>
          </cell>
          <cell r="CD1232"/>
          <cell r="CE1232"/>
          <cell r="CF1232"/>
          <cell r="CG1232"/>
          <cell r="CH1232"/>
          <cell r="CI1232"/>
          <cell r="CJ1232"/>
          <cell r="CK1232"/>
          <cell r="CT1232"/>
          <cell r="CU1232"/>
          <cell r="CV1232"/>
          <cell r="CW1232"/>
        </row>
        <row r="1233">
          <cell r="B1233">
            <v>2722</v>
          </cell>
          <cell r="C1233">
            <v>1230</v>
          </cell>
          <cell r="D1233">
            <v>13</v>
          </cell>
          <cell r="E1233">
            <v>8</v>
          </cell>
          <cell r="F1233">
            <v>2567</v>
          </cell>
          <cell r="G1233">
            <v>800053944990</v>
          </cell>
          <cell r="H1233" t="str">
            <v>นาย</v>
          </cell>
          <cell r="I1233" t="str">
            <v>โหล่ง</v>
          </cell>
          <cell r="J1233" t="str">
            <v>จ่อพอ</v>
          </cell>
          <cell r="K1233" t="str">
            <v>3-5017-00058-01-1</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ผบE286</v>
          </cell>
          <cell r="U1233">
            <v>2567</v>
          </cell>
          <cell r="V1233" t="str">
            <v>ผบE509</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7/10/2567)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นายโหล่ง จ่อพอ</v>
          </cell>
          <cell r="BU1233">
            <v>883263011406</v>
          </cell>
          <cell r="BV1233" t="str">
            <v xml:space="preserve">1.นายโหล่ง จ่อพอ
2.นางสาวรุ่งพาวรรณ์ สุขแบะ
3.นายเดช หล้าแกละ
</v>
          </cell>
          <cell r="BW1233" t="str">
            <v>จำเลยที 1
จำเลยที่ 2
จำเลยที่ 3</v>
          </cell>
          <cell r="BX1233" t="str">
            <v>3-5017-00058-01-1
3-5017-00044-09-5
2-5017-00017-86-3</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3" t="str">
            <v>ไม่พบ</v>
          </cell>
          <cell r="CA1233"/>
          <cell r="CB1233"/>
          <cell r="CC1233" t="str">
            <v>ปฏิยุทธ์</v>
          </cell>
          <cell r="CD1233"/>
          <cell r="CE1233"/>
          <cell r="CF1233"/>
          <cell r="CG1233"/>
          <cell r="CH1233"/>
          <cell r="CI1233"/>
          <cell r="CJ1233"/>
          <cell r="CK1233"/>
          <cell r="CT1233"/>
          <cell r="CU1233"/>
          <cell r="CV1233"/>
          <cell r="CW1233"/>
        </row>
        <row r="1234">
          <cell r="B1234">
            <v>2723</v>
          </cell>
          <cell r="C1234">
            <v>1231</v>
          </cell>
          <cell r="D1234">
            <v>13</v>
          </cell>
          <cell r="E1234">
            <v>8</v>
          </cell>
          <cell r="F1234">
            <v>2567</v>
          </cell>
          <cell r="G1234">
            <v>800041124523</v>
          </cell>
          <cell r="H1234" t="str">
            <v>นางสาว</v>
          </cell>
          <cell r="I1234" t="str">
            <v>อภิชยา</v>
          </cell>
          <cell r="J1234" t="str">
            <v>แก้วมณี</v>
          </cell>
          <cell r="K1234" t="str">
            <v>1-5017-00056-30-5</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ผบE278</v>
          </cell>
          <cell r="U1234">
            <v>2567</v>
          </cell>
          <cell r="V1234" t="str">
            <v>ผบE506</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 (รายงาน 12/10/2567)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นางสาวอภิชยา แก้วมณี</v>
          </cell>
          <cell r="BU1234">
            <v>888166010450</v>
          </cell>
          <cell r="BV1234" t="str">
            <v>1.นางสาวกมลเนตร ศรีใสย์ 
2.นายประชากร อันปาน
3.นายจรูญ มูลอุด
4.นางสาวจรรยา พิมสาร
5.นายอินสวน เดินฉาย</v>
          </cell>
          <cell r="BW1234" t="str">
            <v>จำเลยที่ 1
คู่สมรสจำเลยที่ 1
จำเลยที่ 2
คู่สมรสจำเลยที่ 2
จำเลยที่3</v>
          </cell>
          <cell r="BX1234" t="str">
            <v>1-5017-00056-30-5
1-6207-00041-40-3
3-5017-00086-78-2
3-5017-00086-37-5
3-5017-00088-56-4</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4"/>
          <cell r="CA1234"/>
          <cell r="CB1234"/>
          <cell r="CC1234"/>
          <cell r="CD1234"/>
          <cell r="CE1234"/>
          <cell r="CF1234"/>
          <cell r="CG1234"/>
          <cell r="CH1234"/>
          <cell r="CI1234"/>
          <cell r="CJ1234"/>
          <cell r="CK1234"/>
          <cell r="CT1234"/>
          <cell r="CU1234"/>
          <cell r="CV1234"/>
          <cell r="CW1234"/>
        </row>
        <row r="1235">
          <cell r="B1235">
            <v>2724</v>
          </cell>
          <cell r="C1235">
            <v>1232</v>
          </cell>
          <cell r="D1235">
            <v>13</v>
          </cell>
          <cell r="E1235">
            <v>8</v>
          </cell>
          <cell r="F1235">
            <v>2567</v>
          </cell>
          <cell r="G1235">
            <v>800041768105</v>
          </cell>
          <cell r="H1235" t="str">
            <v>นาย</v>
          </cell>
          <cell r="I1235" t="str">
            <v>กิติพงษ์</v>
          </cell>
          <cell r="J1235" t="str">
            <v>มูลอ้าย</v>
          </cell>
          <cell r="K1235" t="str">
            <v>1-5017-00069-77-6</v>
          </cell>
          <cell r="L1235" t="str">
            <v>ดอยเต่า</v>
          </cell>
          <cell r="M1235" t="str">
            <v>เชียงใหม่ 3</v>
          </cell>
          <cell r="N1235">
            <v>8</v>
          </cell>
          <cell r="O1235" t="str">
            <v>สินเชื่อพัฒนาองค์กรชุมชน</v>
          </cell>
          <cell r="P1235" t="str">
            <v>1.บุคคลค้ำประกัน</v>
          </cell>
          <cell r="Q1235"/>
          <cell r="R1235"/>
          <cell r="S1235" t="str">
            <v>จังหวัดฮอด</v>
          </cell>
          <cell r="T1235" t="str">
            <v>ผบE284</v>
          </cell>
          <cell r="U1235">
            <v>2567</v>
          </cell>
          <cell r="V1235" t="str">
            <v>ผบE507</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รายงานวันที่ 19/10/2567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นายกิติพงษ์ มูลอ้าย</v>
          </cell>
          <cell r="BU1235">
            <v>888166010445</v>
          </cell>
          <cell r="BV1235" t="str">
            <v>1.นายกิติพงษ์ มูลอ้าย
2.นางติ๋ม มูลอ้าย
3.นายเจตน์ มูลอ้าย
4.นางกาบแก้ว อุดกลิ้ง
5.นายอิ่นจันทร์ อุดกลิ้ง</v>
          </cell>
          <cell r="BW1235" t="str">
            <v xml:space="preserve">จำเลยที่ 1
ทายาทจำเลยที่ 2
จำเลยที่ 2
จำเลยที่ 3
คู่สมรสจำเลยที่ 3
</v>
          </cell>
          <cell r="BX1235" t="str">
            <v>1-5017-00069-77-6
5-6706-00011-08-4
3-5017-00211-86-2
3-5017-002-14-87-0
3-5017-00214-86-1</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5" t="str">
            <v>พบ</v>
          </cell>
          <cell r="CA1235"/>
          <cell r="CB1235"/>
          <cell r="CC1235" t="str">
            <v>ปฏิยุทธ์</v>
          </cell>
          <cell r="CD1235"/>
          <cell r="CE1235"/>
          <cell r="CF1235"/>
          <cell r="CG1235"/>
          <cell r="CH1235"/>
          <cell r="CI1235"/>
          <cell r="CJ1235"/>
          <cell r="CK1235"/>
          <cell r="CT1235"/>
          <cell r="CU1235"/>
          <cell r="CV1235"/>
          <cell r="CW1235"/>
        </row>
        <row r="1236">
          <cell r="B1236">
            <v>2725</v>
          </cell>
          <cell r="C1236">
            <v>1233</v>
          </cell>
          <cell r="D1236">
            <v>13</v>
          </cell>
          <cell r="E1236">
            <v>8</v>
          </cell>
          <cell r="F1236">
            <v>2567</v>
          </cell>
          <cell r="G1236">
            <v>800064735973</v>
          </cell>
          <cell r="H1236" t="str">
            <v>นาย</v>
          </cell>
          <cell r="I1236" t="str">
            <v>อนันต์</v>
          </cell>
          <cell r="J1236" t="str">
            <v>สุยะนาง</v>
          </cell>
          <cell r="K1236" t="str">
            <v>1-5016-00004-43-5</v>
          </cell>
          <cell r="L1236" t="str">
            <v>ฮอด</v>
          </cell>
          <cell r="M1236" t="str">
            <v>เชียงใหม่ 3</v>
          </cell>
          <cell r="N1236">
            <v>8</v>
          </cell>
          <cell r="O1236" t="str">
            <v>สินเชื่อธนาคารประชาชน</v>
          </cell>
          <cell r="P1236" t="str">
            <v>1.บุคคลค้ำประกัน</v>
          </cell>
          <cell r="Q1236">
            <v>166861.44</v>
          </cell>
          <cell r="R1236">
            <v>51631.11</v>
          </cell>
          <cell r="S1236" t="str">
            <v>จังหวัดฮอด</v>
          </cell>
          <cell r="T1236" t="str">
            <v>ผบE285</v>
          </cell>
          <cell r="U1236">
            <v>2567</v>
          </cell>
          <cell r="V1236" t="str">
            <v>ผบE508</v>
          </cell>
          <cell r="W1236">
            <v>2567</v>
          </cell>
          <cell r="X1236"/>
          <cell r="Y1236"/>
          <cell r="Z1236"/>
          <cell r="AA1236">
            <v>28</v>
          </cell>
          <cell r="AB1236">
            <v>5</v>
          </cell>
          <cell r="AC1236">
            <v>2567</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 13/8/67 รายงานสืบทรัพย์ 29/10/2567</v>
          </cell>
          <cell r="BC1236">
            <v>1500</v>
          </cell>
          <cell r="BD1236">
            <v>11</v>
          </cell>
          <cell r="BE1236">
            <v>4</v>
          </cell>
          <cell r="BF1236">
            <v>2568</v>
          </cell>
          <cell r="BG1236">
            <v>0</v>
          </cell>
          <cell r="BH1236" t="str">
            <v>-</v>
          </cell>
          <cell r="BI1236" t="str">
            <v>-</v>
          </cell>
          <cell r="BJ1236" t="str">
            <v>-</v>
          </cell>
          <cell r="BK1236">
            <v>0</v>
          </cell>
          <cell r="BL1236">
            <v>445</v>
          </cell>
          <cell r="BM1236">
            <v>0</v>
          </cell>
          <cell r="BN1236" t="str">
            <v/>
          </cell>
          <cell r="BO1236" t="str">
            <v/>
          </cell>
          <cell r="BP1236" t="str">
            <v/>
          </cell>
          <cell r="BQ1236" t="str">
            <v>-</v>
          </cell>
          <cell r="BR1236" t="str">
            <v>-</v>
          </cell>
          <cell r="BS1236" t="str">
            <v>-</v>
          </cell>
          <cell r="BT1236" t="str">
            <v>นายอนันต์ สุยะนาง</v>
          </cell>
          <cell r="BU1236">
            <v>883263011699</v>
          </cell>
          <cell r="BV1236" t="str">
            <v xml:space="preserve">1.นายอนันต์ สุยะนาง
2.นายประโยชน์ วีระ
3.นางสุภา ขัตินำ
4.นายปิติพงษ์ ขัตินำ
5.นางพรรณพิมล รินแต้ว
</v>
          </cell>
          <cell r="BW1236" t="str">
            <v xml:space="preserve">จำเลยที่ 1
จำเลยที่ 2
คู่สมรสจำเลยที่ 2
จำเลยที่ 3
คู่สมรสจำเลยที่ 3
</v>
          </cell>
          <cell r="BX1236" t="str">
            <v>1-5016-00004-43-5
3-5016-00256-91-1
3-5016-00256-92-9
3-5013-00226-10-2
3-5805-00060-82-7</v>
          </cell>
          <cell r="BY123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6" t="str">
            <v>ไม่พบ</v>
          </cell>
          <cell r="CA1236"/>
          <cell r="CB1236"/>
          <cell r="CC1236" t="str">
            <v>ปฏิยุทธ์</v>
          </cell>
          <cell r="CD1236"/>
          <cell r="CE1236"/>
          <cell r="CF1236"/>
          <cell r="CG1236"/>
          <cell r="CH1236"/>
          <cell r="CI1236"/>
          <cell r="CJ1236"/>
          <cell r="CK1236"/>
          <cell r="CL1236"/>
          <cell r="CM1236"/>
          <cell r="CN1236"/>
          <cell r="CO1236"/>
          <cell r="CP1236"/>
          <cell r="CQ1236"/>
          <cell r="CR1236"/>
          <cell r="CS1236"/>
          <cell r="CT1236">
            <v>243941</v>
          </cell>
          <cell r="CU1236"/>
          <cell r="CV1236"/>
          <cell r="CW1236"/>
        </row>
        <row r="1237">
          <cell r="B1237">
            <v>2727</v>
          </cell>
          <cell r="C1237">
            <v>1878</v>
          </cell>
          <cell r="D1237">
            <v>3</v>
          </cell>
          <cell r="E1237">
            <v>9</v>
          </cell>
          <cell r="F1237">
            <v>2567</v>
          </cell>
          <cell r="G1237">
            <v>800098854220</v>
          </cell>
          <cell r="H1237" t="str">
            <v>นางสาว</v>
          </cell>
          <cell r="I1237" t="str">
            <v>มัทนา</v>
          </cell>
          <cell r="J1237" t="str">
            <v>รินฤาษี</v>
          </cell>
          <cell r="K1237"/>
          <cell r="L1237" t="str">
            <v>เชียงใหม่</v>
          </cell>
          <cell r="M1237" t="str">
            <v>เชียงใหม่</v>
          </cell>
          <cell r="N1237">
            <v>8</v>
          </cell>
          <cell r="O1237" t="str">
            <v>ธนาคารประชาชน</v>
          </cell>
          <cell r="P1237"/>
          <cell r="Q1237"/>
          <cell r="R1237"/>
          <cell r="S1237" t="str">
            <v>จังหวัดฮอด</v>
          </cell>
          <cell r="T1237" t="str">
            <v>ผบE47</v>
          </cell>
          <cell r="U1237">
            <v>2566</v>
          </cell>
          <cell r="V1237" t="str">
            <v>ผบE308</v>
          </cell>
          <cell r="W1237">
            <v>2566</v>
          </cell>
          <cell r="X1237"/>
          <cell r="Y1237"/>
          <cell r="Z1237"/>
          <cell r="AA1237">
            <v>18</v>
          </cell>
          <cell r="AB1237">
            <v>4</v>
          </cell>
          <cell r="AC1237">
            <v>2566</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1350</v>
          </cell>
          <cell r="BM1237">
            <v>0</v>
          </cell>
          <cell r="BN1237" t="str">
            <v/>
          </cell>
          <cell r="BO1237" t="str">
            <v/>
          </cell>
          <cell r="BP1237" t="str">
            <v/>
          </cell>
          <cell r="BQ1237" t="str">
            <v>-</v>
          </cell>
          <cell r="BR1237" t="str">
            <v>-</v>
          </cell>
          <cell r="BS1237" t="str">
            <v>-</v>
          </cell>
          <cell r="BT1237" t="str">
            <v>นางสาวมัทนา รินฤาษี</v>
          </cell>
          <cell r="BU1237">
            <v>883165010688</v>
          </cell>
          <cell r="BV1237" t="str">
            <v>1.นางสาวมัทนา   รินฤาษี
2.นางสาวจินตนา  หาญกิจ
3.นางสาวมณฑน์  จิตรทรวง</v>
          </cell>
          <cell r="BW1237" t="str">
            <v>จำเลยที่ 1
จำเลยที่ 2
จำเลยที่ 3</v>
          </cell>
          <cell r="BX1237" t="str">
            <v>1-5016-00014-12-1
3-5099-00698-30-4
3-5006-00172-42-2</v>
          </cell>
          <cell r="BY1237"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7" t="str">
            <v>พบทรัพย์</v>
          </cell>
          <cell r="CA1237"/>
          <cell r="CB1237"/>
          <cell r="CC1237" t="str">
            <v>วชิราภรณ์</v>
          </cell>
          <cell r="CD1237"/>
          <cell r="CE1237"/>
          <cell r="CF1237"/>
          <cell r="CG1237"/>
          <cell r="CH1237"/>
          <cell r="CI1237"/>
          <cell r="CJ1237"/>
          <cell r="CK1237"/>
          <cell r="CT1237">
            <v>243902</v>
          </cell>
          <cell r="CU1237"/>
          <cell r="CV1237"/>
          <cell r="CW1237"/>
        </row>
        <row r="1238">
          <cell r="B1238">
            <v>2728</v>
          </cell>
          <cell r="C1238">
            <v>1879</v>
          </cell>
          <cell r="D1238">
            <v>3</v>
          </cell>
          <cell r="E1238">
            <v>9</v>
          </cell>
          <cell r="F1238">
            <v>2567</v>
          </cell>
          <cell r="G1238">
            <v>800087953017</v>
          </cell>
          <cell r="H1238" t="str">
            <v>นางสาว</v>
          </cell>
          <cell r="I1238" t="str">
            <v>จิณณพัต</v>
          </cell>
          <cell r="J1238" t="str">
            <v>หล้าซาว</v>
          </cell>
          <cell r="K1238"/>
          <cell r="L1238" t="str">
            <v>นิมมานเหมินทร์</v>
          </cell>
          <cell r="M1238" t="str">
            <v>เชียงใหม่ 1</v>
          </cell>
          <cell r="N1238">
            <v>8</v>
          </cell>
          <cell r="O1238" t="str">
            <v>สินเชื่อธนาคารประชาชน,แก้ไขปัญหาหนี้นอกระบบPSAระยะที่2</v>
          </cell>
          <cell r="P1238"/>
          <cell r="Q1238"/>
          <cell r="R1238"/>
          <cell r="S1238" t="str">
            <v>แขวงเชียงใหม่</v>
          </cell>
          <cell r="T1238" t="str">
            <v>ผบE8961</v>
          </cell>
          <cell r="U1238">
            <v>2566</v>
          </cell>
          <cell r="V1238" t="str">
            <v>ผบE11110</v>
          </cell>
          <cell r="W1238">
            <v>2566</v>
          </cell>
          <cell r="X1238">
            <v>14</v>
          </cell>
          <cell r="Y1238">
            <v>11</v>
          </cell>
          <cell r="Z1238">
            <v>2566</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1300</v>
          </cell>
          <cell r="BM1238">
            <v>0</v>
          </cell>
          <cell r="BN1238" t="str">
            <v/>
          </cell>
          <cell r="BO1238" t="str">
            <v/>
          </cell>
          <cell r="BP1238" t="str">
            <v/>
          </cell>
          <cell r="BQ1238" t="str">
            <v>-</v>
          </cell>
          <cell r="BR1238" t="str">
            <v>-</v>
          </cell>
          <cell r="BS1238" t="str">
            <v>-</v>
          </cell>
          <cell r="BT1238" t="str">
            <v>นางสาวจิณณพัต หล้าซาว</v>
          </cell>
          <cell r="BU1238" t="str">
            <v>883166010473 , 883166010474</v>
          </cell>
          <cell r="BV1238" t="str">
            <v>1.นางสาวจิณณพัต    หล้าซาว
2.นางสาวพนิดา   มูลรัตน์
3.นางสาวสุพรรณี  นารีเดช</v>
          </cell>
          <cell r="BW1238" t="str">
            <v>จำเลยที่ 1
จำเลยที่ 2
จำเลยที่ 3</v>
          </cell>
          <cell r="BX1238" t="str">
            <v>3-5013-00613-42-4
1-5099-01135-17-0
1-5099-01364-30-6</v>
          </cell>
          <cell r="BY123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8" t="str">
            <v>พบทรัพย์</v>
          </cell>
          <cell r="CA1238"/>
          <cell r="CB1238"/>
          <cell r="CC1238" t="str">
            <v>วชิราภรณ์</v>
          </cell>
          <cell r="CD1238"/>
          <cell r="CE1238"/>
          <cell r="CF1238"/>
          <cell r="CG1238"/>
          <cell r="CH1238"/>
          <cell r="CI1238"/>
          <cell r="CJ1238"/>
          <cell r="CK1238"/>
          <cell r="CT1238">
            <v>243902</v>
          </cell>
          <cell r="CU1238"/>
          <cell r="CV1238"/>
          <cell r="CW1238"/>
        </row>
        <row r="1239">
          <cell r="B1239">
            <v>2729</v>
          </cell>
          <cell r="C1239">
            <v>1880</v>
          </cell>
          <cell r="D1239">
            <v>3</v>
          </cell>
          <cell r="E1239">
            <v>9</v>
          </cell>
          <cell r="F1239">
            <v>2567</v>
          </cell>
          <cell r="G1239">
            <v>800038281872</v>
          </cell>
          <cell r="H1239" t="str">
            <v>นาง</v>
          </cell>
          <cell r="I1239" t="str">
            <v>คำมา</v>
          </cell>
          <cell r="J1239" t="str">
            <v>ใจวงศ์ศรี</v>
          </cell>
          <cell r="K1239" t="str">
            <v>3-5009-00820-61-6</v>
          </cell>
          <cell r="L1239" t="str">
            <v>ฝาง</v>
          </cell>
          <cell r="M1239" t="str">
            <v>เชียงใหม่ 2</v>
          </cell>
          <cell r="N1239">
            <v>8</v>
          </cell>
          <cell r="O1239" t="str">
            <v>-</v>
          </cell>
          <cell r="P1239" t="str">
            <v>1.บุคคลค้ำประกัน</v>
          </cell>
          <cell r="Q1239"/>
          <cell r="R1239"/>
          <cell r="S1239" t="str">
            <v>จังหวัดฝาง</v>
          </cell>
          <cell r="T1239" t="str">
            <v>ผบE361</v>
          </cell>
          <cell r="U1239">
            <v>2559</v>
          </cell>
          <cell r="V1239" t="str">
            <v>ผบE483</v>
          </cell>
          <cell r="W1239">
            <v>2559</v>
          </cell>
          <cell r="X1239"/>
          <cell r="Y1239"/>
          <cell r="Z1239"/>
          <cell r="AA1239">
            <v>11</v>
          </cell>
          <cell r="AB1239">
            <v>7</v>
          </cell>
          <cell r="AC1239">
            <v>2559</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สืบทรัพย์แล้ว รายงานผลสืบ 7/11/2567</v>
          </cell>
          <cell r="BC1239">
            <v>2100</v>
          </cell>
          <cell r="BD1239">
            <v>7</v>
          </cell>
          <cell r="BE1239">
            <v>5</v>
          </cell>
          <cell r="BF1239">
            <v>2568</v>
          </cell>
          <cell r="BG1239">
            <v>0</v>
          </cell>
          <cell r="BH1239" t="str">
            <v>-</v>
          </cell>
          <cell r="BI1239" t="str">
            <v>-</v>
          </cell>
          <cell r="BJ1239" t="str">
            <v>-</v>
          </cell>
          <cell r="BK1239">
            <v>0</v>
          </cell>
          <cell r="BL1239">
            <v>2045</v>
          </cell>
          <cell r="BM1239">
            <v>0</v>
          </cell>
          <cell r="BN1239" t="str">
            <v/>
          </cell>
          <cell r="BO1239" t="str">
            <v/>
          </cell>
          <cell r="BP1239" t="str">
            <v/>
          </cell>
          <cell r="BQ1239" t="str">
            <v>-</v>
          </cell>
          <cell r="BR1239" t="str">
            <v>-</v>
          </cell>
          <cell r="BS1239" t="str">
            <v>-</v>
          </cell>
          <cell r="BT1239" t="str">
            <v>นางคำมา ใจวงศ์ศรี</v>
          </cell>
          <cell r="BU1239">
            <v>0</v>
          </cell>
          <cell r="BV1239"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9" t="str">
            <v xml:space="preserve">จำเลยที่ 1
คู่สมรสจำเลยที่ 1
จำเลยที่ 2
คู่สมรสจำเลยที่ 2
จำเลยที่ 3
จำเลยที่ 4
คู่สมรสจำเลยที่ 4
</v>
          </cell>
          <cell r="BX1239" t="str">
            <v>3-5009-00820-61-6
3-5009-00820-60-8
3-5009-00806-93-1
5-5009-00041-71-1
3-5009-00813-11-3
3-5009-00813-03-2
3-5016-00039-12-9</v>
          </cell>
          <cell r="BY1239"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9" t="str">
            <v>พบทรัพย์</v>
          </cell>
          <cell r="CA1239"/>
          <cell r="CB1239">
            <v>7</v>
          </cell>
          <cell r="CC1239" t="str">
            <v>นุสบา</v>
          </cell>
          <cell r="CD1239"/>
          <cell r="CE1239"/>
          <cell r="CF1239"/>
          <cell r="CG1239"/>
          <cell r="CH1239"/>
          <cell r="CI1239"/>
          <cell r="CJ1239"/>
          <cell r="CK1239"/>
          <cell r="CT1239">
            <v>243936</v>
          </cell>
          <cell r="CU1239"/>
          <cell r="CV1239"/>
          <cell r="CW1239"/>
        </row>
        <row r="1240">
          <cell r="B1240">
            <v>2730</v>
          </cell>
          <cell r="C1240">
            <v>1881</v>
          </cell>
          <cell r="D1240">
            <v>3</v>
          </cell>
          <cell r="E1240">
            <v>9</v>
          </cell>
          <cell r="F1240">
            <v>2567</v>
          </cell>
          <cell r="G1240">
            <v>800103044452</v>
          </cell>
          <cell r="H1240" t="str">
            <v>นาง</v>
          </cell>
          <cell r="I1240" t="str">
            <v>สายทอง</v>
          </cell>
          <cell r="J1240" t="str">
            <v>กองงาม</v>
          </cell>
          <cell r="K1240"/>
          <cell r="L1240" t="str">
            <v>บิ๊กซี หางดง</v>
          </cell>
          <cell r="M1240" t="str">
            <v>เชียงใหม่ 3</v>
          </cell>
          <cell r="N1240">
            <v>8</v>
          </cell>
          <cell r="O1240"/>
          <cell r="P1240"/>
          <cell r="Q1240"/>
          <cell r="R1240"/>
          <cell r="S1240" t="str">
            <v>แขวงเชียงใหม่</v>
          </cell>
          <cell r="T1240" t="str">
            <v>ผบE3208</v>
          </cell>
          <cell r="U1240">
            <v>2567</v>
          </cell>
          <cell r="V1240" t="str">
            <v>ผบE5124</v>
          </cell>
          <cell r="W1240">
            <v>2567</v>
          </cell>
          <cell r="X1240"/>
          <cell r="Y1240"/>
          <cell r="Z1240"/>
          <cell r="AA1240">
            <v>10</v>
          </cell>
          <cell r="AB1240">
            <v>6</v>
          </cell>
          <cell r="AC1240">
            <v>2567</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รายงานผลวันที่ 24/09/2567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นางสายทอง กองงาม</v>
          </cell>
          <cell r="BU1240">
            <v>888166010732</v>
          </cell>
          <cell r="BV1240" t="str">
            <v>1.นางสายทอง กองงาม</v>
          </cell>
          <cell r="BW1240" t="str">
            <v xml:space="preserve">จำเลยที่ 1
</v>
          </cell>
          <cell r="BX1240" t="str">
            <v>3-5015-00050-96-2</v>
          </cell>
          <cell r="BY1240" t="str">
            <v>-ไม่พบว่ามีกรรมสิทธิ์ในที่ดิน อ.เมืองเชียงใหม่ จ.เชียงใหม่
-ไม่พบว่ามีกรรมสิทธิ์ในที่ดิน อ.หางดง จ.เชียงใหม่</v>
          </cell>
          <cell r="BZ1240" t="str">
            <v>ไม่พบ</v>
          </cell>
          <cell r="CA1240"/>
          <cell r="CB1240"/>
          <cell r="CC1240" t="str">
            <v>ปฏิยุทธ์</v>
          </cell>
          <cell r="CD1240"/>
          <cell r="CE1240"/>
          <cell r="CF1240"/>
          <cell r="CG1240"/>
          <cell r="CH1240"/>
          <cell r="CI1240"/>
          <cell r="CJ1240"/>
          <cell r="CK1240"/>
          <cell r="CL1240"/>
          <cell r="CM1240"/>
          <cell r="CN1240"/>
          <cell r="CO1240"/>
          <cell r="CP1240"/>
          <cell r="CQ1240"/>
          <cell r="CR1240"/>
          <cell r="CS1240"/>
          <cell r="CT1240"/>
          <cell r="CU1240"/>
          <cell r="CV1240"/>
          <cell r="CW1240"/>
        </row>
        <row r="1241">
          <cell r="B1241">
            <v>2731</v>
          </cell>
          <cell r="C1241">
            <v>1882</v>
          </cell>
          <cell r="D1241">
            <v>3</v>
          </cell>
          <cell r="E1241">
            <v>9</v>
          </cell>
          <cell r="F1241">
            <v>2567</v>
          </cell>
          <cell r="G1241">
            <v>800037643395</v>
          </cell>
          <cell r="H1241" t="str">
            <v>นาย</v>
          </cell>
          <cell r="I1241" t="str">
            <v>จิระศักดิ์</v>
          </cell>
          <cell r="J1241" t="str">
            <v>คำสม</v>
          </cell>
          <cell r="K1241" t="str">
            <v>3-5013-00067-83-7</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ผบ.2453</v>
          </cell>
          <cell r="U1241">
            <v>2559</v>
          </cell>
          <cell r="V1241" t="str">
            <v>ผบ.3740</v>
          </cell>
          <cell r="W1241">
            <v>2559</v>
          </cell>
          <cell r="X1241"/>
          <cell r="Y1241"/>
          <cell r="Z1241"/>
          <cell r="AA1241">
            <v>31</v>
          </cell>
          <cell r="AB1241">
            <v>7</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v>1500</v>
          </cell>
          <cell r="BD1241">
            <v>30</v>
          </cell>
          <cell r="BE1241">
            <v>4</v>
          </cell>
          <cell r="BF1241">
            <v>2568</v>
          </cell>
          <cell r="BG1241">
            <v>0</v>
          </cell>
          <cell r="BH1241" t="str">
            <v>-</v>
          </cell>
          <cell r="BI1241" t="str">
            <v>-</v>
          </cell>
          <cell r="BJ1241" t="str">
            <v>-</v>
          </cell>
          <cell r="BK1241">
            <v>0</v>
          </cell>
          <cell r="BL1241">
            <v>740</v>
          </cell>
          <cell r="BM1241">
            <v>0</v>
          </cell>
          <cell r="BN1241" t="str">
            <v/>
          </cell>
          <cell r="BO1241" t="str">
            <v/>
          </cell>
          <cell r="BP1241" t="str">
            <v/>
          </cell>
          <cell r="BQ1241" t="str">
            <v>-</v>
          </cell>
          <cell r="BR1241" t="str">
            <v>-</v>
          </cell>
          <cell r="BS1241" t="str">
            <v>-</v>
          </cell>
          <cell r="BT1241" t="str">
            <v>นายจิระศักดิ์ คำสม</v>
          </cell>
          <cell r="BU1241">
            <v>823558011368</v>
          </cell>
          <cell r="BV1241" t="str">
            <v>1.นายจิระศักดิ์   คำสม
2.นายสามารถ   บุญมาอูป
3.นางสาวเจนจิรา  รินพล
4.นางสาวเจนจิรา  รินพล
5.นายสามารถ   บุญมาอูป</v>
          </cell>
          <cell r="BW1241" t="str">
            <v>จำเลยที่ 1
จำเลยที่ 2
คู่สมรสจำเลยที่ 2
จำเลยที่ 3
คู่สมรสจำเลยที่ 3</v>
          </cell>
          <cell r="BX1241" t="str">
            <v>3-5013-00067-83-7
3-5013-00077-18-2
1-5299-00115-93-1
1-5299-00115-93-1
3-5013-00077-18-2</v>
          </cell>
          <cell r="BY1241"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1" t="str">
            <v>พบทรัพย์</v>
          </cell>
          <cell r="CA1241"/>
          <cell r="CB1241"/>
          <cell r="CC1241" t="str">
            <v>วชิราภรณ์</v>
          </cell>
          <cell r="CD1241"/>
          <cell r="CE1241"/>
          <cell r="CF1241"/>
          <cell r="CG1241"/>
          <cell r="CH1241"/>
          <cell r="CI1241"/>
          <cell r="CJ1241"/>
          <cell r="CK1241"/>
          <cell r="CT1241">
            <v>243902</v>
          </cell>
          <cell r="CU1241">
            <v>244061</v>
          </cell>
          <cell r="CV1241"/>
          <cell r="CW1241"/>
        </row>
        <row r="1242">
          <cell r="B1242">
            <v>2732</v>
          </cell>
          <cell r="C1242">
            <v>1883</v>
          </cell>
          <cell r="D1242">
            <v>3</v>
          </cell>
          <cell r="E1242">
            <v>9</v>
          </cell>
          <cell r="F1242">
            <v>2567</v>
          </cell>
          <cell r="G1242">
            <v>800049097804</v>
          </cell>
          <cell r="H1242" t="str">
            <v>นาง</v>
          </cell>
          <cell r="I1242" t="str">
            <v>กันย์สินี</v>
          </cell>
          <cell r="J1242" t="str">
            <v>ตั้งจิตสมคิด</v>
          </cell>
          <cell r="K1242" t="str">
            <v>3-5011-00441-19-1</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ผบ.2028</v>
          </cell>
          <cell r="U1242">
            <v>2560</v>
          </cell>
          <cell r="V1242" t="str">
            <v>ผบ.9243</v>
          </cell>
          <cell r="W1242">
            <v>2560</v>
          </cell>
          <cell r="X1242"/>
          <cell r="Y1242"/>
          <cell r="Z1242"/>
          <cell r="AA1242">
            <v>27</v>
          </cell>
          <cell r="AB1242">
            <v>9</v>
          </cell>
          <cell r="AC1242">
            <v>2560</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v>1200</v>
          </cell>
          <cell r="BD1242">
            <v>30</v>
          </cell>
          <cell r="BE1242">
            <v>4</v>
          </cell>
          <cell r="BF1242">
            <v>2568</v>
          </cell>
          <cell r="BG1242">
            <v>0</v>
          </cell>
          <cell r="BH1242" t="str">
            <v>-</v>
          </cell>
          <cell r="BI1242" t="str">
            <v>-</v>
          </cell>
          <cell r="BJ1242" t="str">
            <v>-</v>
          </cell>
          <cell r="BK1242">
            <v>0</v>
          </cell>
          <cell r="BL1242">
            <v>545</v>
          </cell>
          <cell r="BM1242">
            <v>0</v>
          </cell>
          <cell r="BN1242" t="str">
            <v/>
          </cell>
          <cell r="BO1242" t="str">
            <v/>
          </cell>
          <cell r="BP1242" t="str">
            <v/>
          </cell>
          <cell r="BQ1242" t="str">
            <v>-</v>
          </cell>
          <cell r="BR1242" t="str">
            <v>-</v>
          </cell>
          <cell r="BS1242" t="str">
            <v>-</v>
          </cell>
          <cell r="BT1242" t="str">
            <v>นางกันย์สินี ตั้งจิตสมคิด</v>
          </cell>
          <cell r="BU1242">
            <v>0</v>
          </cell>
          <cell r="BV1242" t="str">
            <v>1.นางกันย์สินี   ตั้งจิตสมคิด
2.นายฐิติวัจน์   ตั้งจิตสมคิด
3.นางสาวสุรญาพร  ธนะสาร
4.นายภูษิต      ศิริสายัณห์</v>
          </cell>
          <cell r="BW1242" t="str">
            <v>จำเลยที่ 1
คู่สมรสจำเลยที่ 1
จำเลยที่ 2
จำเลยที่ 3</v>
          </cell>
          <cell r="BX1242" t="str">
            <v>3-5011-00441-19-1
3-6697-00066-13-3
1-5099-00569-93-1
3-5099-00707-39-7</v>
          </cell>
          <cell r="BY1242"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2" t="str">
            <v>พบทรัพย์</v>
          </cell>
          <cell r="CA1242"/>
          <cell r="CB1242"/>
          <cell r="CC1242" t="str">
            <v>วชิราภรณ์</v>
          </cell>
          <cell r="CD1242"/>
          <cell r="CE1242"/>
          <cell r="CF1242"/>
          <cell r="CG1242"/>
          <cell r="CH1242"/>
          <cell r="CI1242"/>
          <cell r="CJ1242"/>
          <cell r="CK1242"/>
          <cell r="CT1242">
            <v>243902</v>
          </cell>
          <cell r="CU1242">
            <v>244061</v>
          </cell>
          <cell r="CV1242"/>
          <cell r="CW1242"/>
        </row>
        <row r="1243">
          <cell r="B1243">
            <v>2733</v>
          </cell>
          <cell r="C1243">
            <v>1884</v>
          </cell>
          <cell r="D1243">
            <v>3</v>
          </cell>
          <cell r="E1243">
            <v>9</v>
          </cell>
          <cell r="F1243">
            <v>2567</v>
          </cell>
          <cell r="G1243">
            <v>800064651089</v>
          </cell>
          <cell r="H1243" t="str">
            <v>นาย</v>
          </cell>
          <cell r="I1243" t="str">
            <v>สมเกียรติ</v>
          </cell>
          <cell r="J1243" t="str">
            <v>ขวดแก้ว</v>
          </cell>
          <cell r="K1243" t="str">
            <v>3-6498-00075-84-3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ผบ.6795</v>
          </cell>
          <cell r="U1243">
            <v>2563</v>
          </cell>
          <cell r="V1243" t="str">
            <v>ผบ.2551</v>
          </cell>
          <cell r="W1243">
            <v>2564</v>
          </cell>
          <cell r="X1243">
            <v>15</v>
          </cell>
          <cell r="Y1243">
            <v>11</v>
          </cell>
          <cell r="Z1243">
            <v>2564</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v>1500</v>
          </cell>
          <cell r="BD1243">
            <v>30</v>
          </cell>
          <cell r="BE1243">
            <v>4</v>
          </cell>
          <cell r="BF1243">
            <v>2568</v>
          </cell>
          <cell r="BG1243">
            <v>0</v>
          </cell>
          <cell r="BH1243" t="str">
            <v>-</v>
          </cell>
          <cell r="BI1243" t="str">
            <v>-</v>
          </cell>
          <cell r="BJ1243" t="str">
            <v>-</v>
          </cell>
          <cell r="BK1243">
            <v>0</v>
          </cell>
          <cell r="BL1243">
            <v>505</v>
          </cell>
          <cell r="BM1243">
            <v>0</v>
          </cell>
          <cell r="BN1243" t="str">
            <v/>
          </cell>
          <cell r="BO1243" t="str">
            <v/>
          </cell>
          <cell r="BP1243" t="str">
            <v/>
          </cell>
          <cell r="BQ1243" t="str">
            <v>-</v>
          </cell>
          <cell r="BR1243" t="str">
            <v>-</v>
          </cell>
          <cell r="BS1243" t="str">
            <v>-</v>
          </cell>
          <cell r="BT1243" t="str">
            <v>นายสมเกียรติ ขวดแก้ว</v>
          </cell>
          <cell r="BU1243">
            <v>883162011130</v>
          </cell>
          <cell r="BV1243" t="str">
            <v xml:space="preserve">1.นายสมเกียรติ    ขวดแก้ว
2.นางสาวศศิวิมล   อนุชนกานน
3.นายมงคล    คั้งคีรี
4.นางสุดารัตน์   คั้งคีรี
5.นายยงยุทธ     ไชยวะรีย์
</v>
          </cell>
          <cell r="BW1243" t="str">
            <v>จำเลยที่ 1
คู่สมรสจำเลยที่ 1
จำเลยที่ 2
คู่สมรสจำเลยที่ 2
จำเลยที่ 3</v>
          </cell>
          <cell r="BX1243" t="str">
            <v>3-6498-00075-84-3
1-5805-00105-74-3
3-5104-00303-66-3
5-5018-01096-25-9
3-4502-00413-03-2</v>
          </cell>
          <cell r="BY1243"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3" t="str">
            <v>ไม่พบ</v>
          </cell>
          <cell r="CA1243"/>
          <cell r="CB1243"/>
          <cell r="CC1243" t="str">
            <v>วชิราภรณ์</v>
          </cell>
          <cell r="CD1243"/>
          <cell r="CE1243"/>
          <cell r="CF1243"/>
          <cell r="CG1243"/>
          <cell r="CH1243"/>
          <cell r="CI1243"/>
          <cell r="CJ1243"/>
          <cell r="CK1243"/>
          <cell r="CT1243">
            <v>243902</v>
          </cell>
          <cell r="CU1243">
            <v>244061</v>
          </cell>
          <cell r="CV1243"/>
          <cell r="CW1243"/>
        </row>
        <row r="1244">
          <cell r="B1244">
            <v>2734</v>
          </cell>
          <cell r="C1244">
            <v>1885</v>
          </cell>
          <cell r="D1244">
            <v>3</v>
          </cell>
          <cell r="E1244">
            <v>9</v>
          </cell>
          <cell r="F1244">
            <v>2567</v>
          </cell>
          <cell r="G1244">
            <v>800045997833</v>
          </cell>
          <cell r="H1244" t="str">
            <v>นาย</v>
          </cell>
          <cell r="I1244" t="str">
            <v>ธีรเนศ</v>
          </cell>
          <cell r="J1244" t="str">
            <v>ทิพย์โพธา</v>
          </cell>
          <cell r="K1244" t="str">
            <v>3-5099-00929-41-1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ผบ.183</v>
          </cell>
          <cell r="U1244">
            <v>2559</v>
          </cell>
          <cell r="V1244" t="str">
            <v>ผบ.2291</v>
          </cell>
          <cell r="W1244">
            <v>2559</v>
          </cell>
          <cell r="X1244">
            <v>19</v>
          </cell>
          <cell r="Y1244">
            <v>4</v>
          </cell>
          <cell r="Z1244">
            <v>2559</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v>900</v>
          </cell>
          <cell r="BD1244">
            <v>30</v>
          </cell>
          <cell r="BE1244">
            <v>4</v>
          </cell>
          <cell r="BF1244">
            <v>2568</v>
          </cell>
          <cell r="BG1244">
            <v>0</v>
          </cell>
          <cell r="BH1244" t="str">
            <v>-</v>
          </cell>
          <cell r="BI1244" t="str">
            <v>-</v>
          </cell>
          <cell r="BJ1244" t="str">
            <v>-</v>
          </cell>
          <cell r="BK1244">
            <v>0</v>
          </cell>
          <cell r="BL1244">
            <v>275</v>
          </cell>
          <cell r="BM1244">
            <v>0</v>
          </cell>
          <cell r="BN1244" t="str">
            <v/>
          </cell>
          <cell r="BO1244" t="str">
            <v/>
          </cell>
          <cell r="BP1244" t="str">
            <v/>
          </cell>
          <cell r="BQ1244" t="str">
            <v>-</v>
          </cell>
          <cell r="BR1244" t="str">
            <v>-</v>
          </cell>
          <cell r="BS1244" t="str">
            <v>-</v>
          </cell>
          <cell r="BT1244" t="str">
            <v>นายธีรเนศ ทิพย์โพธา</v>
          </cell>
          <cell r="BU1244">
            <v>823558011168</v>
          </cell>
          <cell r="BV1244" t="str">
            <v>1.นายธีรเนศ     ทิพย์โพธา
2.นางสาวอัจฉรา   ตันเกษม
3.นายจักรกิจ     จำรัส</v>
          </cell>
          <cell r="BW1244" t="str">
            <v>จำเลยที่ 1
จำเลยที่ 2
จำเลยที่ 3</v>
          </cell>
          <cell r="BX1244" t="str">
            <v>3-5099-00929-41-1
3-5099-00913-32-9
3-5601-00413-73-1</v>
          </cell>
          <cell r="BY124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4" t="str">
            <v>ไม่พบ</v>
          </cell>
          <cell r="CA1244"/>
          <cell r="CB1244"/>
          <cell r="CC1244" t="str">
            <v>วชิราภรณ์</v>
          </cell>
          <cell r="CD1244"/>
          <cell r="CE1244"/>
          <cell r="CF1244"/>
          <cell r="CG1244"/>
          <cell r="CH1244"/>
          <cell r="CI1244"/>
          <cell r="CJ1244"/>
          <cell r="CK1244"/>
          <cell r="CT1244">
            <v>243902</v>
          </cell>
          <cell r="CU1244"/>
          <cell r="CV1244"/>
          <cell r="CW1244"/>
        </row>
        <row r="1245">
          <cell r="B1245">
            <v>2735</v>
          </cell>
          <cell r="C1245">
            <v>1886</v>
          </cell>
          <cell r="D1245">
            <v>3</v>
          </cell>
          <cell r="E1245">
            <v>9</v>
          </cell>
          <cell r="F1245">
            <v>2567</v>
          </cell>
          <cell r="G1245">
            <v>800050849739</v>
          </cell>
          <cell r="H1245" t="str">
            <v>นาง</v>
          </cell>
          <cell r="I1245" t="str">
            <v>ประภัสศร</v>
          </cell>
          <cell r="J1245" t="str">
            <v>ดวงเดช</v>
          </cell>
          <cell r="K1245" t="str">
            <v>3-5019-00491-00-1</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ผบ.11278</v>
          </cell>
          <cell r="U1245">
            <v>2559</v>
          </cell>
          <cell r="V1245" t="str">
            <v>ผบ.89</v>
          </cell>
          <cell r="W1245">
            <v>2560</v>
          </cell>
          <cell r="X1245">
            <v>17</v>
          </cell>
          <cell r="Y1245">
            <v>1</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v>1200</v>
          </cell>
          <cell r="BD1245">
            <v>30</v>
          </cell>
          <cell r="BE1245">
            <v>4</v>
          </cell>
          <cell r="BF1245">
            <v>2568</v>
          </cell>
          <cell r="BG1245">
            <v>0</v>
          </cell>
          <cell r="BH1245" t="str">
            <v>-</v>
          </cell>
          <cell r="BI1245" t="str">
            <v>-</v>
          </cell>
          <cell r="BJ1245" t="str">
            <v>-</v>
          </cell>
          <cell r="BK1245">
            <v>0</v>
          </cell>
          <cell r="BL1245">
            <v>350</v>
          </cell>
          <cell r="BM1245">
            <v>0</v>
          </cell>
          <cell r="BN1245" t="str">
            <v/>
          </cell>
          <cell r="BO1245" t="str">
            <v/>
          </cell>
          <cell r="BP1245" t="str">
            <v/>
          </cell>
          <cell r="BQ1245" t="str">
            <v>-</v>
          </cell>
          <cell r="BR1245" t="str">
            <v>-</v>
          </cell>
          <cell r="BS1245" t="str">
            <v>-</v>
          </cell>
          <cell r="BT1245" t="str">
            <v>นางประภัสศร ดวงเดช</v>
          </cell>
          <cell r="BU1245">
            <v>0</v>
          </cell>
          <cell r="BV1245" t="str">
            <v>1.นางประภัสศร    ดวงเดช
2.นางสาวณัฐฐินันท์   สุรินทร์
3.นายพงษ์เทพ     จันตะมะ
4.นางสาวอัมพิกา   ติธรรมา</v>
          </cell>
          <cell r="BW1245" t="str">
            <v>จำเลยที่ 1
จำเลยที่ 2
คู่สมรสจำเลยที่ 2
จำเลยที่ 3</v>
          </cell>
          <cell r="BX1245" t="str">
            <v>3-5019-00491-00-1
1-5099-01445-37-3
1-5005-00074-38-4
.
1-5099-00830-63-0</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5" t="str">
            <v>ไม่พบ</v>
          </cell>
          <cell r="CA1245"/>
          <cell r="CB1245"/>
          <cell r="CC1245" t="str">
            <v>วชิราภรณ์</v>
          </cell>
          <cell r="CD1245"/>
          <cell r="CE1245"/>
          <cell r="CF1245"/>
          <cell r="CG1245"/>
          <cell r="CH1245"/>
          <cell r="CI1245"/>
          <cell r="CJ1245"/>
          <cell r="CK1245"/>
          <cell r="CT1245">
            <v>243902</v>
          </cell>
          <cell r="CU1245"/>
          <cell r="CV1245"/>
          <cell r="CW1245"/>
        </row>
        <row r="1246">
          <cell r="B1246">
            <v>2736</v>
          </cell>
          <cell r="C1246">
            <v>1887</v>
          </cell>
          <cell r="D1246">
            <v>3</v>
          </cell>
          <cell r="E1246">
            <v>9</v>
          </cell>
          <cell r="F1246">
            <v>2567</v>
          </cell>
          <cell r="G1246">
            <v>800027032104</v>
          </cell>
          <cell r="H1246" t="str">
            <v>นาย</v>
          </cell>
          <cell r="I1246" t="str">
            <v>เอกอัษฎาธรฐ์</v>
          </cell>
          <cell r="J1246" t="str">
            <v>สินทร์ทาภาณุกร</v>
          </cell>
          <cell r="K1246" t="str">
            <v>1-5019-00003-04-3</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ผบ.2576</v>
          </cell>
          <cell r="U1246">
            <v>2560</v>
          </cell>
          <cell r="V1246" t="str">
            <v>ผบ.4114</v>
          </cell>
          <cell r="W1246">
            <v>2560</v>
          </cell>
          <cell r="X1246">
            <v>4</v>
          </cell>
          <cell r="Y1246">
            <v>7</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v>600</v>
          </cell>
          <cell r="BD1246">
            <v>30</v>
          </cell>
          <cell r="BE1246">
            <v>4</v>
          </cell>
          <cell r="BF1246">
            <v>2568</v>
          </cell>
          <cell r="BG1246">
            <v>0</v>
          </cell>
          <cell r="BH1246" t="str">
            <v>-</v>
          </cell>
          <cell r="BI1246" t="str">
            <v>-</v>
          </cell>
          <cell r="BJ1246" t="str">
            <v>-</v>
          </cell>
          <cell r="BK1246">
            <v>0</v>
          </cell>
          <cell r="BL1246">
            <v>210</v>
          </cell>
          <cell r="BM1246">
            <v>0</v>
          </cell>
          <cell r="BN1246" t="str">
            <v/>
          </cell>
          <cell r="BO1246" t="str">
            <v/>
          </cell>
          <cell r="BP1246" t="str">
            <v/>
          </cell>
          <cell r="BQ1246" t="str">
            <v>-</v>
          </cell>
          <cell r="BR1246" t="str">
            <v>-</v>
          </cell>
          <cell r="BS1246" t="str">
            <v>-</v>
          </cell>
          <cell r="BT1246" t="str">
            <v>นายเอกอัษฎาธรฐ์ สินทร์ทาภาณุกร</v>
          </cell>
          <cell r="BU1246">
            <v>0</v>
          </cell>
          <cell r="BV1246" t="str">
            <v>1.นายเอกอัษฎาธรฐ์    สินทร์ทาภาณุกร
2.นางสาวอัญชลี      นาเต๋จ๊ะ</v>
          </cell>
          <cell r="BW1246" t="str">
            <v>จำเลยที่ 1
จำเลยที่ 2</v>
          </cell>
          <cell r="BX1246" t="str">
            <v>1-5019-00003-04-3
1-5099-00443-19-9</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6" t="str">
            <v>ไม่พบ</v>
          </cell>
          <cell r="CA1246"/>
          <cell r="CB1246"/>
          <cell r="CC1246" t="str">
            <v>วชิราภรณ์</v>
          </cell>
          <cell r="CD1246"/>
          <cell r="CE1246"/>
          <cell r="CF1246"/>
          <cell r="CG1246"/>
          <cell r="CH1246"/>
          <cell r="CI1246"/>
          <cell r="CJ1246"/>
          <cell r="CK1246"/>
          <cell r="CT1246">
            <v>243902</v>
          </cell>
          <cell r="CU1246"/>
          <cell r="CV1246"/>
          <cell r="CW1246"/>
        </row>
        <row r="1247">
          <cell r="B1247">
            <v>2737</v>
          </cell>
          <cell r="C1247">
            <v>1888</v>
          </cell>
          <cell r="D1247">
            <v>3</v>
          </cell>
          <cell r="E1247">
            <v>9</v>
          </cell>
          <cell r="F1247">
            <v>2567</v>
          </cell>
          <cell r="G1247">
            <v>800070447654</v>
          </cell>
          <cell r="H1247" t="str">
            <v>นาย</v>
          </cell>
          <cell r="I1247" t="str">
            <v>สิทธิพร</v>
          </cell>
          <cell r="J1247" t="str">
            <v>สันดวงดี</v>
          </cell>
          <cell r="K1247" t="str">
            <v>5-5019-00027-45-0</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ผบ.14769</v>
          </cell>
          <cell r="U1247">
            <v>2562</v>
          </cell>
          <cell r="V1247" t="str">
            <v>ผบ.2889</v>
          </cell>
          <cell r="W1247">
            <v>2563</v>
          </cell>
          <cell r="X1247"/>
          <cell r="Y1247"/>
          <cell r="Z1247"/>
          <cell r="AA1247">
            <v>25</v>
          </cell>
          <cell r="AB1247">
            <v>2</v>
          </cell>
          <cell r="AC1247">
            <v>2563</v>
          </cell>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350</v>
          </cell>
          <cell r="BM1247">
            <v>0</v>
          </cell>
          <cell r="BN1247" t="str">
            <v/>
          </cell>
          <cell r="BO1247" t="str">
            <v/>
          </cell>
          <cell r="BP1247" t="str">
            <v/>
          </cell>
          <cell r="BQ1247" t="str">
            <v>-</v>
          </cell>
          <cell r="BR1247" t="str">
            <v>-</v>
          </cell>
          <cell r="BS1247" t="str">
            <v>-</v>
          </cell>
          <cell r="BT1247" t="str">
            <v>นายสิทธิพร สันดวงดี</v>
          </cell>
          <cell r="BU1247">
            <v>0</v>
          </cell>
          <cell r="BV1247" t="str">
            <v>1.นายสิทธิพร   สันดวงดี
2.นางสุนันท์  สันดวงดี
3.นางสาวนิภาพร    ศรีละคร
4.นายวุฒิชัย    ทิพย์เนตร</v>
          </cell>
          <cell r="BW1247" t="str">
            <v>จำเลยที่ 1
คู่สมรสจำเลยที่ 1
จำเลยที่ 2
จำเลยที่ 3</v>
          </cell>
          <cell r="BX1247" t="str">
            <v>5-5019-00027-45-0
3-7502-00221-02-5 
1-5099-01124-09-7          
3-5406-00009-23-8</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T1247">
            <v>243902</v>
          </cell>
          <cell r="CU1247"/>
          <cell r="CV1247"/>
          <cell r="CW1247"/>
        </row>
        <row r="1248">
          <cell r="B1248">
            <v>2738</v>
          </cell>
          <cell r="C1248">
            <v>1889</v>
          </cell>
          <cell r="D1248">
            <v>3</v>
          </cell>
          <cell r="E1248">
            <v>9</v>
          </cell>
          <cell r="F1248">
            <v>2567</v>
          </cell>
          <cell r="G1248">
            <v>800030163987</v>
          </cell>
          <cell r="H1248" t="str">
            <v>นางสาว</v>
          </cell>
          <cell r="I1248" t="str">
            <v>สาวิณี</v>
          </cell>
          <cell r="J1248" t="str">
            <v>ปู่เงิน</v>
          </cell>
          <cell r="K1248" t="str">
            <v>1-5105-00043-93-4</v>
          </cell>
          <cell r="L1248" t="str">
            <v>หนองหอย</v>
          </cell>
          <cell r="M1248" t="str">
            <v>เชียงใหม่ 1</v>
          </cell>
          <cell r="N1248">
            <v>8</v>
          </cell>
          <cell r="O1248" t="str">
            <v>สินเชื่อสวัสดิการ</v>
          </cell>
          <cell r="P1248" t="str">
            <v>1.บุคคลค้ำประกัน</v>
          </cell>
          <cell r="Q1248"/>
          <cell r="R1248"/>
          <cell r="S1248" t="str">
            <v>จังหวัดลำพูน</v>
          </cell>
          <cell r="T1248" t="str">
            <v>ผบ.1248</v>
          </cell>
          <cell r="U1248">
            <v>2563</v>
          </cell>
          <cell r="V1248" t="str">
            <v>ผบ.1915</v>
          </cell>
          <cell r="W1248">
            <v>2563</v>
          </cell>
          <cell r="X1248">
            <v>17</v>
          </cell>
          <cell r="Y1248">
            <v>8</v>
          </cell>
          <cell r="Z1248">
            <v>2563</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450</v>
          </cell>
          <cell r="BM1248">
            <v>0</v>
          </cell>
          <cell r="BN1248" t="str">
            <v/>
          </cell>
          <cell r="BO1248" t="str">
            <v/>
          </cell>
          <cell r="BP1248" t="str">
            <v/>
          </cell>
          <cell r="BQ1248" t="str">
            <v>-</v>
          </cell>
          <cell r="BR1248" t="str">
            <v>-</v>
          </cell>
          <cell r="BS1248" t="str">
            <v>-</v>
          </cell>
          <cell r="BT1248" t="str">
            <v>นางสาวสาวิณี ปู่เงิน</v>
          </cell>
          <cell r="BU1248">
            <v>0</v>
          </cell>
          <cell r="BV1248" t="str">
            <v>1.นางสาวสาวิณี   ปู่เงิน
2.นางสาวปุณยนุช     มหาวิทิกุล
3.นายอุดมศักดิ์   อรุณศิงขริน
4.นางสาวกันทิมา     อารีรักษ์</v>
          </cell>
          <cell r="BW1248" t="str">
            <v>จำเลยที่ 1
จำเลยที่ 2
คู่สมรสจำเลยที่ 2
จำเลยที่ 3</v>
          </cell>
          <cell r="BX1248" t="str">
            <v>1-5105-00043-93-4
8-5703-84016-89-9
1-5508-00003-81-4
1-9098-00370-53-6</v>
          </cell>
          <cell r="BY1248"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8" t="str">
            <v>ไม่พบ</v>
          </cell>
          <cell r="CA1248"/>
          <cell r="CB1248"/>
          <cell r="CC1248" t="str">
            <v>วชิราภรณ์</v>
          </cell>
          <cell r="CD1248"/>
          <cell r="CE1248"/>
          <cell r="CF1248"/>
          <cell r="CG1248"/>
          <cell r="CH1248"/>
          <cell r="CI1248"/>
          <cell r="CJ1248"/>
          <cell r="CK1248"/>
          <cell r="CT1248">
            <v>243902</v>
          </cell>
          <cell r="CU1248"/>
          <cell r="CV1248"/>
          <cell r="CW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v>900</v>
          </cell>
          <cell r="BD1249">
            <v>30</v>
          </cell>
          <cell r="BE1249">
            <v>4</v>
          </cell>
          <cell r="BF1249">
            <v>2568</v>
          </cell>
          <cell r="BG1249">
            <v>0</v>
          </cell>
          <cell r="BH1249" t="str">
            <v>-</v>
          </cell>
          <cell r="BI1249" t="str">
            <v>-</v>
          </cell>
          <cell r="BJ1249" t="str">
            <v>-</v>
          </cell>
          <cell r="BK1249">
            <v>0</v>
          </cell>
          <cell r="BL1249">
            <v>255</v>
          </cell>
          <cell r="BM1249">
            <v>0</v>
          </cell>
          <cell r="BN1249" t="str">
            <v/>
          </cell>
          <cell r="BO1249" t="str">
            <v/>
          </cell>
          <cell r="BP1249" t="str">
            <v/>
          </cell>
          <cell r="BQ1249" t="str">
            <v>-</v>
          </cell>
          <cell r="BR1249" t="str">
            <v>-</v>
          </cell>
          <cell r="BS1249" t="str">
            <v>-</v>
          </cell>
          <cell r="BT1249" t="str">
            <v>นายรชานนท์ ทรายปัน</v>
          </cell>
          <cell r="BU1249">
            <v>883162012409</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T1249"/>
          <cell r="CU1249"/>
          <cell r="CV1249"/>
          <cell r="CW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นางมัลลิกา วรรณ์สว่าง</v>
          </cell>
          <cell r="BU1250">
            <v>883165011057</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T1250"/>
          <cell r="CU1250"/>
          <cell r="CV1250"/>
          <cell r="CW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สืบแล้ว รายงานผลสืบ 16/1/2568</v>
          </cell>
          <cell r="BC1251">
            <v>600</v>
          </cell>
          <cell r="BD1251">
            <v>23</v>
          </cell>
          <cell r="BE1251">
            <v>5</v>
          </cell>
          <cell r="BF1251">
            <v>2568</v>
          </cell>
          <cell r="BG1251">
            <v>0</v>
          </cell>
          <cell r="BH1251" t="str">
            <v>-</v>
          </cell>
          <cell r="BI1251" t="str">
            <v>-</v>
          </cell>
          <cell r="BJ1251" t="str">
            <v>-</v>
          </cell>
          <cell r="BK1251">
            <v>0</v>
          </cell>
          <cell r="BL1251">
            <v>170</v>
          </cell>
          <cell r="BM1251">
            <v>0</v>
          </cell>
          <cell r="BN1251" t="str">
            <v/>
          </cell>
          <cell r="BO1251" t="str">
            <v/>
          </cell>
          <cell r="BP1251" t="str">
            <v/>
          </cell>
          <cell r="BQ1251" t="str">
            <v>-</v>
          </cell>
          <cell r="BR1251" t="str">
            <v>-</v>
          </cell>
          <cell r="BS1251" t="str">
            <v>-</v>
          </cell>
          <cell r="BT1251" t="str">
            <v>นางสาวชวพรรณ วงศ์ศาลา</v>
          </cell>
          <cell r="BU1251">
            <v>883166010002</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A1251"/>
          <cell r="CB1251">
            <v>2</v>
          </cell>
          <cell r="CC1251" t="str">
            <v>นุสบา</v>
          </cell>
          <cell r="CD1251"/>
          <cell r="CE1251"/>
          <cell r="CF1251"/>
          <cell r="CG1251"/>
          <cell r="CH1251"/>
          <cell r="CI1251"/>
          <cell r="CJ1251"/>
          <cell r="CK1251"/>
          <cell r="CT1251"/>
          <cell r="CU1251"/>
          <cell r="CV1251"/>
          <cell r="CW1251"/>
        </row>
        <row r="1252">
          <cell r="B1252">
            <v>2742</v>
          </cell>
          <cell r="C1252">
            <v>1882</v>
          </cell>
          <cell r="D1252"/>
          <cell r="E1252"/>
          <cell r="F1252"/>
          <cell r="G1252">
            <v>800098194239</v>
          </cell>
          <cell r="H1252" t="str">
            <v>นางสาว</v>
          </cell>
          <cell r="I1252" t="str">
            <v>สุภาภรณ์</v>
          </cell>
          <cell r="J1252" t="str">
            <v>พันหาญ</v>
          </cell>
          <cell r="K1252"/>
          <cell r="L1252" t="str">
            <v>หนองหอย</v>
          </cell>
          <cell r="M1252" t="str">
            <v>เชียงใหม่ 1</v>
          </cell>
          <cell r="N1252">
            <v>8</v>
          </cell>
          <cell r="O1252" t="str">
            <v>สินเชื่อธนาคารประชาชน</v>
          </cell>
          <cell r="P1252" t="str">
            <v>1.บุคคลค้ำประกัน</v>
          </cell>
          <cell r="Q1252">
            <v>170060</v>
          </cell>
          <cell r="R1252">
            <v>52862.97</v>
          </cell>
          <cell r="S1252" t="str">
            <v>จังหวัดฮอด</v>
          </cell>
          <cell r="T1252" t="str">
            <v>ผบE372</v>
          </cell>
          <cell r="U1252">
            <v>2566</v>
          </cell>
          <cell r="V1252" t="str">
            <v>ผบE695</v>
          </cell>
          <cell r="W1252">
            <v>2566</v>
          </cell>
          <cell r="X1252"/>
          <cell r="Y1252"/>
          <cell r="Z1252"/>
          <cell r="AA1252">
            <v>28</v>
          </cell>
          <cell r="AB1252">
            <v>6</v>
          </cell>
          <cell r="AC1252">
            <v>2566</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สืบทรัพย์//รายงานผลการสืบทรัพย์ 11/10/2567</v>
          </cell>
          <cell r="BC1252">
            <v>600</v>
          </cell>
          <cell r="BD1252">
            <v>30</v>
          </cell>
          <cell r="BE1252">
            <v>4</v>
          </cell>
          <cell r="BF1252">
            <v>2568</v>
          </cell>
          <cell r="BG1252">
            <v>0</v>
          </cell>
          <cell r="BH1252" t="str">
            <v>-</v>
          </cell>
          <cell r="BI1252" t="str">
            <v>-</v>
          </cell>
          <cell r="BJ1252" t="str">
            <v>-</v>
          </cell>
          <cell r="BK1252">
            <v>0</v>
          </cell>
          <cell r="BL1252">
            <v>395</v>
          </cell>
          <cell r="BM1252">
            <v>0</v>
          </cell>
          <cell r="BN1252" t="str">
            <v/>
          </cell>
          <cell r="BO1252" t="str">
            <v/>
          </cell>
          <cell r="BP1252" t="str">
            <v/>
          </cell>
          <cell r="BQ1252" t="str">
            <v>-</v>
          </cell>
          <cell r="BR1252" t="str">
            <v>-</v>
          </cell>
          <cell r="BS1252" t="str">
            <v>-</v>
          </cell>
          <cell r="BT1252" t="str">
            <v>นางสาวสุภาภรณ์ พันหาญ</v>
          </cell>
          <cell r="BU1252">
            <v>883166010006</v>
          </cell>
          <cell r="BV1252" t="str">
            <v>1.นางสาวสุภาภรณ์  พันหาญ
2.นางสาวพิมพารัตน์     ขัติยศ</v>
          </cell>
          <cell r="BW1252" t="str">
            <v>จำเลยที่ 1
จำเลยที่ 2</v>
          </cell>
          <cell r="BX1252" t="str">
            <v>1-5099-01024-02-5
1-5602-00069-88-1</v>
          </cell>
          <cell r="BY125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2" t="str">
            <v>พบทรัพย์</v>
          </cell>
          <cell r="CA1252"/>
          <cell r="CB1252"/>
          <cell r="CC1252" t="str">
            <v>วชิราภรณ์</v>
          </cell>
          <cell r="CD1252"/>
          <cell r="CE1252"/>
          <cell r="CF1252"/>
          <cell r="CG1252"/>
          <cell r="CH1252"/>
          <cell r="CI1252"/>
          <cell r="CJ1252"/>
          <cell r="CK1252"/>
          <cell r="CT1252">
            <v>243910</v>
          </cell>
          <cell r="CU1252">
            <v>244061</v>
          </cell>
          <cell r="CV1252"/>
          <cell r="CW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รายงาน 16/12/2567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นางสาวพชรมณฑ์  วงศ์ศิริฉัตร</v>
          </cell>
          <cell r="BU1253">
            <v>883166010010</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3" t="str">
            <v>พบ</v>
          </cell>
          <cell r="CA1253"/>
          <cell r="CB1253"/>
          <cell r="CC1253" t="str">
            <v>ปฏิยุทธ์</v>
          </cell>
          <cell r="CD1253"/>
          <cell r="CE1253"/>
          <cell r="CF1253"/>
          <cell r="CG1253"/>
          <cell r="CH1253"/>
          <cell r="CI1253"/>
          <cell r="CJ1253"/>
          <cell r="CK1253"/>
          <cell r="CT1253"/>
          <cell r="CU1253"/>
          <cell r="CV1253"/>
          <cell r="CW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 16/12/2567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นายปยุต สสิทธินันท์</v>
          </cell>
          <cell r="BU1254" t="str">
            <v>883166010417,
883166010418</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A1254"/>
          <cell r="CB1254"/>
          <cell r="CC1254" t="str">
            <v>ปฏิยุทธ์</v>
          </cell>
          <cell r="CD1254"/>
          <cell r="CE1254"/>
          <cell r="CF1254"/>
          <cell r="CG1254"/>
          <cell r="CH1254"/>
          <cell r="CI1254"/>
          <cell r="CJ1254"/>
          <cell r="CK1254"/>
          <cell r="CT1254"/>
          <cell r="CU1254"/>
          <cell r="CV1254"/>
          <cell r="CW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v>1200</v>
          </cell>
          <cell r="BD1255">
            <v>30</v>
          </cell>
          <cell r="BE1255">
            <v>4</v>
          </cell>
          <cell r="BF1255">
            <v>2568</v>
          </cell>
          <cell r="BG1255">
            <v>0</v>
          </cell>
          <cell r="BH1255" t="str">
            <v>-</v>
          </cell>
          <cell r="BI1255" t="str">
            <v>-</v>
          </cell>
          <cell r="BJ1255" t="str">
            <v>-</v>
          </cell>
          <cell r="BK1255">
            <v>0</v>
          </cell>
          <cell r="BL1255">
            <v>410</v>
          </cell>
          <cell r="BM1255">
            <v>0</v>
          </cell>
          <cell r="BN1255" t="str">
            <v/>
          </cell>
          <cell r="BO1255" t="str">
            <v/>
          </cell>
          <cell r="BP1255" t="str">
            <v/>
          </cell>
          <cell r="BQ1255" t="str">
            <v>-</v>
          </cell>
          <cell r="BR1255" t="str">
            <v>-</v>
          </cell>
          <cell r="BS1255" t="str">
            <v>-</v>
          </cell>
          <cell r="BT1255" t="str">
            <v>นายสนธยา ไชยมาลา</v>
          </cell>
          <cell r="BU1255">
            <v>883166010720</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T1255"/>
          <cell r="CU1255"/>
          <cell r="CV1255"/>
          <cell r="CW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v>600</v>
          </cell>
          <cell r="BD1256">
            <v>4</v>
          </cell>
          <cell r="BE1256">
            <v>4</v>
          </cell>
          <cell r="BF1256">
            <v>2568</v>
          </cell>
          <cell r="BG1256">
            <v>0</v>
          </cell>
          <cell r="BH1256" t="str">
            <v>-</v>
          </cell>
          <cell r="BI1256" t="str">
            <v>-</v>
          </cell>
          <cell r="BJ1256" t="str">
            <v>-</v>
          </cell>
          <cell r="BK1256">
            <v>0</v>
          </cell>
          <cell r="BL1256">
            <v>230</v>
          </cell>
          <cell r="BM1256">
            <v>0</v>
          </cell>
          <cell r="BN1256" t="str">
            <v/>
          </cell>
          <cell r="BO1256" t="str">
            <v/>
          </cell>
          <cell r="BP1256" t="str">
            <v/>
          </cell>
          <cell r="BQ1256" t="str">
            <v>-</v>
          </cell>
          <cell r="BR1256" t="str">
            <v>-</v>
          </cell>
          <cell r="BS1256" t="str">
            <v>-</v>
          </cell>
          <cell r="BT1256" t="str">
            <v>นางสาวพัชรี ศรีวิชัย</v>
          </cell>
          <cell r="BU1256">
            <v>883167010052</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T1256"/>
          <cell r="CU1256"/>
          <cell r="CV1256"/>
          <cell r="CW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16/1/2568</v>
          </cell>
          <cell r="BC1257">
            <v>900</v>
          </cell>
          <cell r="BD1257">
            <v>23</v>
          </cell>
          <cell r="BE1257">
            <v>5</v>
          </cell>
          <cell r="BF1257">
            <v>2568</v>
          </cell>
          <cell r="BG1257">
            <v>0</v>
          </cell>
          <cell r="BH1257" t="str">
            <v>-</v>
          </cell>
          <cell r="BI1257" t="str">
            <v>-</v>
          </cell>
          <cell r="BJ1257" t="str">
            <v>-</v>
          </cell>
          <cell r="BK1257">
            <v>0</v>
          </cell>
          <cell r="BL1257">
            <v>315</v>
          </cell>
          <cell r="BM1257">
            <v>0</v>
          </cell>
          <cell r="BN1257" t="str">
            <v/>
          </cell>
          <cell r="BO1257" t="str">
            <v/>
          </cell>
          <cell r="BP1257" t="str">
            <v/>
          </cell>
          <cell r="BQ1257" t="str">
            <v>-</v>
          </cell>
          <cell r="BR1257" t="str">
            <v>-</v>
          </cell>
          <cell r="BS1257" t="str">
            <v>-</v>
          </cell>
          <cell r="BT1257" t="str">
            <v>นายธวัชชัย   มาศยะ</v>
          </cell>
          <cell r="BU1257">
            <v>883167010056</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A1257"/>
          <cell r="CB1257">
            <v>3</v>
          </cell>
          <cell r="CC1257" t="str">
            <v>นุสบา</v>
          </cell>
          <cell r="CD1257"/>
          <cell r="CE1257"/>
          <cell r="CF1257"/>
          <cell r="CG1257"/>
          <cell r="CH1257"/>
          <cell r="CI1257"/>
          <cell r="CJ1257"/>
          <cell r="CK1257"/>
          <cell r="CT1257"/>
          <cell r="CU1257"/>
          <cell r="CV1257"/>
          <cell r="CW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v>1200</v>
          </cell>
          <cell r="BD1258">
            <v>30</v>
          </cell>
          <cell r="BE1258">
            <v>5</v>
          </cell>
          <cell r="BF1258">
            <v>2568</v>
          </cell>
          <cell r="BG1258">
            <v>0</v>
          </cell>
          <cell r="BH1258" t="str">
            <v>-</v>
          </cell>
          <cell r="BI1258" t="str">
            <v>-</v>
          </cell>
          <cell r="BJ1258" t="str">
            <v>-</v>
          </cell>
          <cell r="BK1258">
            <v>0</v>
          </cell>
          <cell r="BL1258">
            <v>410</v>
          </cell>
          <cell r="BM1258">
            <v>0</v>
          </cell>
          <cell r="BN1258" t="str">
            <v/>
          </cell>
          <cell r="BO1258" t="str">
            <v/>
          </cell>
          <cell r="BP1258" t="str">
            <v/>
          </cell>
          <cell r="BQ1258" t="str">
            <v>-</v>
          </cell>
          <cell r="BR1258" t="str">
            <v>-</v>
          </cell>
          <cell r="BS1258" t="str">
            <v>-</v>
          </cell>
          <cell r="BT1258" t="str">
            <v>นายธวัชชัย   พรมดวงดี</v>
          </cell>
          <cell r="BU1258">
            <v>883267010212</v>
          </cell>
          <cell r="BV1258"/>
          <cell r="BW1258"/>
          <cell r="BX1258"/>
          <cell r="BY1258"/>
          <cell r="BZ1258"/>
          <cell r="CA1258"/>
          <cell r="CB1258"/>
          <cell r="CC1258"/>
          <cell r="CD1258"/>
          <cell r="CE1258"/>
          <cell r="CF1258"/>
          <cell r="CG1258"/>
          <cell r="CH1258"/>
          <cell r="CI1258"/>
          <cell r="CJ1258"/>
          <cell r="CK1258"/>
          <cell r="CT1258">
            <v>243936</v>
          </cell>
          <cell r="CU1258"/>
          <cell r="CV1258"/>
          <cell r="CW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21/11/2567</v>
          </cell>
          <cell r="BC1259">
            <v>900</v>
          </cell>
          <cell r="BD1259">
            <v>29</v>
          </cell>
          <cell r="BE1259">
            <v>1</v>
          </cell>
          <cell r="BF1259">
            <v>2568</v>
          </cell>
          <cell r="BG1259">
            <v>0</v>
          </cell>
          <cell r="BH1259" t="str">
            <v>-</v>
          </cell>
          <cell r="BI1259" t="str">
            <v>-</v>
          </cell>
          <cell r="BJ1259" t="str">
            <v>-</v>
          </cell>
          <cell r="BK1259">
            <v>0</v>
          </cell>
          <cell r="BL1259">
            <v>1015</v>
          </cell>
          <cell r="BM1259">
            <v>0</v>
          </cell>
          <cell r="BN1259" t="str">
            <v/>
          </cell>
          <cell r="BO1259" t="str">
            <v/>
          </cell>
          <cell r="BP1259" t="str">
            <v/>
          </cell>
          <cell r="BQ1259" t="str">
            <v>-</v>
          </cell>
          <cell r="BR1259" t="str">
            <v>-</v>
          </cell>
          <cell r="BS1259" t="str">
            <v>-</v>
          </cell>
          <cell r="BT1259" t="str">
            <v>จ่าสิบเอกดำรง ศรีปุริ</v>
          </cell>
          <cell r="BU1259">
            <v>0</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T1259"/>
          <cell r="CU1259"/>
          <cell r="CV1259"/>
          <cell r="CW1259"/>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รายงานวันที่ 24 /12/2567</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T1260"/>
          <cell r="CU1260"/>
          <cell r="CV1260"/>
          <cell r="CW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รายงานผล 19/11/2568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นายจันทร์ ศรีวิชัย</v>
          </cell>
          <cell r="BU1261">
            <v>883267010211</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T1261"/>
          <cell r="CU1261"/>
          <cell r="CV1261"/>
          <cell r="CW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นางสาวสมใจ เนมีแสน</v>
          </cell>
          <cell r="BU1262">
            <v>883267010209</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T1262"/>
          <cell r="CU1262"/>
          <cell r="CV1262"/>
          <cell r="CW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รายงานผล 16/12/2567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นายธณภัทร สุรินทร์</v>
          </cell>
          <cell r="BU1263">
            <v>883267010208</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T1263"/>
          <cell r="CU1263"/>
          <cell r="CV1263"/>
          <cell r="CW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นางศรีวรรณ รู้สาท</v>
          </cell>
          <cell r="BU1264">
            <v>883267010046</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A1264"/>
          <cell r="CB1264"/>
          <cell r="CC1264" t="str">
            <v>ปฏิยุทธ์</v>
          </cell>
          <cell r="CD1264"/>
          <cell r="CE1264"/>
          <cell r="CF1264"/>
          <cell r="CG1264"/>
          <cell r="CH1264"/>
          <cell r="CI1264"/>
          <cell r="CJ1264"/>
          <cell r="CK1264"/>
          <cell r="CT1264"/>
          <cell r="CU1264"/>
          <cell r="CV1264"/>
          <cell r="CW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รายงานวันที่ 251/12/2567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นางสาวรุ่งนภา ปัญญา</v>
          </cell>
          <cell r="BU1265">
            <v>883267010264</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A1265"/>
          <cell r="CB1265"/>
          <cell r="CC1265" t="str">
            <v>ปฏิยุทธ์</v>
          </cell>
          <cell r="CD1265"/>
          <cell r="CE1265"/>
          <cell r="CF1265"/>
          <cell r="CG1265"/>
          <cell r="CH1265"/>
          <cell r="CI1265"/>
          <cell r="CJ1265"/>
          <cell r="CK1265"/>
          <cell r="CT1265"/>
          <cell r="CU1265"/>
          <cell r="CV1265"/>
          <cell r="CW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14/11/2567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นางปวีณา อาวรัตนกุล</v>
          </cell>
          <cell r="BU1266">
            <v>823560010344</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T1266"/>
          <cell r="CU1266"/>
          <cell r="CV1266"/>
          <cell r="CW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25/12/2567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นายสุรินทร์   ทองสว่าง</v>
          </cell>
          <cell r="BU1267">
            <v>883265010316</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A1267"/>
          <cell r="CB1267"/>
          <cell r="CC1267" t="str">
            <v>ปฏิยุทธ์</v>
          </cell>
          <cell r="CD1267"/>
          <cell r="CE1267"/>
          <cell r="CF1267"/>
          <cell r="CG1267"/>
          <cell r="CH1267"/>
          <cell r="CI1267"/>
          <cell r="CJ1267"/>
          <cell r="CK1267"/>
          <cell r="CT1267"/>
          <cell r="CU1267"/>
          <cell r="CV1267"/>
          <cell r="CW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A1268"/>
          <cell r="CB1268"/>
          <cell r="CC1268" t="str">
            <v>ปฏิยุทธ์</v>
          </cell>
          <cell r="CD1268"/>
          <cell r="CE1268"/>
          <cell r="CF1268"/>
          <cell r="CG1268"/>
          <cell r="CH1268"/>
          <cell r="CI1268"/>
          <cell r="CJ1268"/>
          <cell r="CK1268"/>
          <cell r="CT1268"/>
          <cell r="CU1268"/>
          <cell r="CV1268"/>
          <cell r="CW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A1269"/>
          <cell r="CB1269"/>
          <cell r="CC1269" t="str">
            <v>ปฏิยุทธ์</v>
          </cell>
          <cell r="CD1269"/>
          <cell r="CE1269"/>
          <cell r="CF1269"/>
          <cell r="CG1269"/>
          <cell r="CH1269"/>
          <cell r="CI1269"/>
          <cell r="CJ1269"/>
          <cell r="CK1269"/>
          <cell r="CT1269"/>
          <cell r="CU1269"/>
          <cell r="CV1269"/>
          <cell r="CW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B1270" t="str">
            <v>รายงานวันที่ 25/12/2567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นายธนากร อุดก๋อง</v>
          </cell>
          <cell r="BU1270">
            <v>823658010334</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B1270"/>
          <cell r="CC1270" t="str">
            <v>ปฏิยุทธ์</v>
          </cell>
          <cell r="CD1270"/>
          <cell r="CE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B1271" t="str">
            <v>รายงานวันที่ 14/11/2567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823858010194</v>
          </cell>
          <cell r="BV1271" t="str">
            <v>1.นางสาวสุภารัตน์ โยจินา 
2.นางสาวเนตรนรินทร์ กันธิยะ
3.นางกัลป์ยกร กันธิยะ 
4.นายยศพัฒน์ กันธิยะ</v>
          </cell>
          <cell r="BW1271" t="str">
            <v>จำเลยที่ 1
จำเลยที่ 2
จำเลยที่ 3
คู่สมรสจำเลยที่ 3</v>
          </cell>
          <cell r="BX1271" t="str">
            <v>1-5009-00034-46-1
1-5009-00015-49-1
3-5009-00808-63-2
3-5009-00808-62-4</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1" t="str">
            <v>ไม่พบ</v>
          </cell>
          <cell r="CB1271"/>
          <cell r="CC1271" t="str">
            <v>ปฏิยุทธ์</v>
          </cell>
          <cell r="CD1271"/>
          <cell r="CE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823858010197</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B1272"/>
          <cell r="CC1272" t="str">
            <v>ปฏิยุทธ์</v>
          </cell>
          <cell r="CD1272"/>
          <cell r="CE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นายธนาธิป ทอองคำ</v>
          </cell>
          <cell r="BU1273">
            <v>883858010227</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B1273"/>
          <cell r="CC1273" t="str">
            <v>ปฏิยุทธ์</v>
          </cell>
          <cell r="CD1273"/>
          <cell r="CE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823858010228</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B1274"/>
          <cell r="CC1274" t="str">
            <v>ปฏิยุทธ์</v>
          </cell>
          <cell r="CD1274"/>
          <cell r="CE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823858010229</v>
          </cell>
          <cell r="BV1275" t="str">
            <v>1.นางพัฒน อยู่สุขศรี
2.นางอารีย์ ศิริบูลย์ 
3.นายเฉลิมชัย ศิริบูลย์</v>
          </cell>
          <cell r="BW1275" t="str">
            <v>จำเลยที่ 1
จำเลยที่ 2
คู่สมรสจำเลยที่ 2</v>
          </cell>
          <cell r="BX1275" t="str">
            <v>3-5009-00629-27-4
3-5009-00061-56-1
3-5009-00995-84-0</v>
          </cell>
          <cell r="BY1275"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5" t="str">
            <v>ไม่พบ</v>
          </cell>
          <cell r="CB1275"/>
          <cell r="CC1275" t="str">
            <v>ปฏิยุทธ์</v>
          </cell>
          <cell r="CD1275"/>
          <cell r="CE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นายจำรูญ บัวลาแก้ว</v>
          </cell>
          <cell r="BU1276">
            <v>823859010402</v>
          </cell>
          <cell r="BV1276" t="str">
            <v>1.นายจำรูญ บัวลาแก้ว
2.นายสุรเชษฐ ศรีเพ็ญ</v>
          </cell>
          <cell r="BW1276" t="str">
            <v>จำเลยที่ 1
จำเลยที่ 2</v>
          </cell>
          <cell r="BX1276" t="str">
            <v>3-5009-00852-42-9
3-5009-00300-86-8</v>
          </cell>
          <cell r="BY1276" t="str">
            <v>-ไม่พบว่ามีกรรมสิทธิ์ในที่ดิน อ.ฝาง จ.เชียงใหม่
-ไม่พบว่ามีกรรมสิทธิ์ในที่ดิน อ.ฝาง จ.เชียงใหม่</v>
          </cell>
          <cell r="BZ1276" t="str">
            <v>ไม่พบ</v>
          </cell>
          <cell r="CB1276"/>
          <cell r="CC1276" t="str">
            <v>ปฏิยุทธ์</v>
          </cell>
          <cell r="CD1276"/>
          <cell r="CE1276"/>
          <cell r="CF1276"/>
          <cell r="CK1276"/>
        </row>
        <row r="1277">
          <cell r="B1277">
            <v>2770</v>
          </cell>
          <cell r="C1277">
            <v>1917</v>
          </cell>
          <cell r="D1277">
            <v>30</v>
          </cell>
          <cell r="E1277">
            <v>10</v>
          </cell>
          <cell r="F1277">
            <v>2567</v>
          </cell>
          <cell r="G1277">
            <v>800041584171</v>
          </cell>
          <cell r="H1277" t="str">
            <v>นาย</v>
          </cell>
          <cell r="I1277" t="str">
            <v>สานิตย์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B1277" t="str">
            <v>รายงานวันที่ 25/12/2567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นายสานิตย์ คำปัญญา</v>
          </cell>
          <cell r="BU1277">
            <v>823658010301</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B1277"/>
          <cell r="CC1277" t="str">
            <v>ปฏิยุทธ์</v>
          </cell>
          <cell r="CD1277"/>
          <cell r="CE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B1278" t="str">
            <v>รายงานวันที่ 14/11/2567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นางสาวสุจิตรา  สุจารี</v>
          </cell>
          <cell r="BU1278">
            <v>823658010296</v>
          </cell>
          <cell r="BV1278" t="str">
            <v>1นางสาวสุจิตรา สุจารี 
2.นายเจษฎา บุญเลิศ
3.พลฯเกษม ชัยสุรินทร์</v>
          </cell>
          <cell r="BW1278" t="str">
            <v>จำเลยที่ 1
คู่สมรสจำเลยที่ 1
จำเลยที่ 2</v>
          </cell>
          <cell r="BX1278" t="str">
            <v>3-5005-00014-81-7
3-5005-00051-86-1
3-5802-00016-19-9</v>
          </cell>
          <cell r="BY127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8" t="str">
            <v>ไม่พบ</v>
          </cell>
          <cell r="CB1278"/>
          <cell r="CC1278" t="str">
            <v>ปฏิยุทธ์</v>
          </cell>
          <cell r="CD1278"/>
          <cell r="CE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B1279" t="str">
            <v>รายงานวันที่ 26/12/2567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นางสาวสุพรรณี ดวงศรี</v>
          </cell>
          <cell r="BU1279">
            <v>823658010294</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B1279"/>
          <cell r="CC1279" t="str">
            <v>ปฏิยุทธ์</v>
          </cell>
          <cell r="CD1279"/>
          <cell r="CE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B1280" t="str">
            <v>นายงานวันที่ 25/12/2567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นายกฤษณ์ เติมศรี</v>
          </cell>
          <cell r="BU1280">
            <v>823658010320</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B1280"/>
          <cell r="CC1280" t="str">
            <v>ปฏิยุทธ์</v>
          </cell>
          <cell r="CD1280"/>
          <cell r="CE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นางสาวสุพิศ มณีจอม</v>
          </cell>
          <cell r="BU1281">
            <v>823658010288</v>
          </cell>
          <cell r="BV1281" t="str">
            <v xml:space="preserve">1.นางสาวสุพิศ มณีจอม 
2.นายสมัย สิทธิปัญญา
3.นางศรีลา ศรีสุวรรณ </v>
          </cell>
          <cell r="BW1281" t="str">
            <v>จำเลยที่ 1
จำเลยที่ 2
จำเลยที่ 3</v>
          </cell>
          <cell r="BX1281" t="str">
            <v xml:space="preserve">5-5005-00023-70-7
3-5005-00338-53-1
3-5005-00032-97-1
</v>
          </cell>
          <cell r="BY128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1" t="str">
            <v>ไม่พบ</v>
          </cell>
          <cell r="CB1281"/>
          <cell r="CC1281" t="str">
            <v>ปฏิยุทธ์</v>
          </cell>
          <cell r="CD1281"/>
          <cell r="CE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นายจำนงค์ บุญรัตน์</v>
          </cell>
          <cell r="BU1282">
            <v>0</v>
          </cell>
          <cell r="BV1282" t="str">
            <v>1.นายจำนงค์ บุญรัตน์
2.นางนวลจันทร์ บุญรัตน์
3.นายชาตรี บุญรัตน์
4.นายสรายุทธ จันต๊ะดุก
5.นางสาวจิตราพร หมื่นใจ</v>
          </cell>
          <cell r="BW1282" t="str">
            <v>จำเลยที่ 1
จำเลยที่ 2
คู่สมรสจำเลยที่ 2
จำเลยที่ 3
คู่สมรสจำเลยที่ 3</v>
          </cell>
          <cell r="BX1282" t="str">
            <v>3-5104-00339-21-8
3-5899-00055-84-5
3-5899-00055-86-1
3-5102-00253-50-6
1-5099-00095-28-0</v>
          </cell>
          <cell r="BY1282"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2" t="str">
            <v>ไม่พบ</v>
          </cell>
          <cell r="CB1282"/>
          <cell r="CC1282" t="str">
            <v>ปฏิยุทธ์</v>
          </cell>
          <cell r="CD1282"/>
          <cell r="CE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นายสรายุทธ จันต๊ะดุก</v>
          </cell>
          <cell r="BU1283">
            <v>823858010205</v>
          </cell>
          <cell r="BV1283" t="str">
            <v>1.นายสรายุทธ จันต๊ะดุก
2.นางสาวจิตราพร หมื่นใจ
3.นายจำนงค์ บุญรัตน์
4.นางนวลจันทร์ บุญรัตน์
5.นายชาตรี บุญรัตน์</v>
          </cell>
          <cell r="BW1283" t="str">
            <v xml:space="preserve">จำเลยที่ 1
คู่สมรสจำเลยที่ 1
จำเลยที่ 2
จำเลยที่ 3
คู่สมรสจำเลยที่ 3
</v>
          </cell>
          <cell r="BX1283" t="str">
            <v>3-5102-00253-50-6
1-5099-00095-28-0
3-5104-00339-21-8
3-5899-00055-84-5
3-5899-00055-86-1</v>
          </cell>
          <cell r="BY1283"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3" t="str">
            <v>ไม่พบ</v>
          </cell>
          <cell r="CB1283"/>
          <cell r="CC1283" t="str">
            <v>ปฏิยุทธ์</v>
          </cell>
          <cell r="CD1283"/>
          <cell r="CE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นางสาวสุกัญญา เดชารักษา</v>
          </cell>
          <cell r="BU1284">
            <v>823858010101</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B1284"/>
          <cell r="CC1284" t="str">
            <v>ปฏิยุทธ์</v>
          </cell>
          <cell r="CD1284"/>
          <cell r="CE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นางศิริกาญจน์ ลิ้มประเสริฐ</v>
          </cell>
          <cell r="BU1285">
            <v>0</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B1285"/>
          <cell r="CC1285" t="str">
            <v>ปฏิยุทธ์</v>
          </cell>
          <cell r="CD1285"/>
          <cell r="CE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B1286" t="str">
            <v>รายงานวันที่ 14/11/2567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นางจินดา  ไชยกเซน</v>
          </cell>
          <cell r="BU1286">
            <v>823856010090</v>
          </cell>
          <cell r="BV1286" t="str">
            <v>1.นางจินดา  ไชยกเซน
2.นายอสิต  ทิพย์นางรอง
3.นางสาวศิริลักษ์  เขมราช</v>
          </cell>
          <cell r="BW1286" t="str">
            <v>จำเลยที่ 1
จำเลยที่ 2
คู่สมรสจำเลยที่ 2</v>
          </cell>
          <cell r="BX1286" t="str">
            <v>3-5006-00530-96-5
3-5402-00500-34-1
1-5007-00184-13-2</v>
          </cell>
          <cell r="BY128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6" t="str">
            <v>ไม่พบ</v>
          </cell>
          <cell r="CB1286"/>
          <cell r="CC1286" t="str">
            <v>ปฏิยุทธ์</v>
          </cell>
          <cell r="CD1286"/>
          <cell r="CE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B1287" t="str">
            <v>รายงานผลสืบวันที่ 7/1/2568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นายภูวดล เรืองรัตน์</v>
          </cell>
          <cell r="BU1287">
            <v>823857010073</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B1287"/>
          <cell r="CC1287" t="str">
            <v>ปฏิยุทธ์</v>
          </cell>
          <cell r="CD1287"/>
          <cell r="CE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B1288" t="str">
            <v>รายงานวันที่ 14/11/2567</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นายอิทธิพงษ์  ไชยมงคล</v>
          </cell>
          <cell r="BU1288">
            <v>823858010034</v>
          </cell>
          <cell r="BV1288" t="str">
            <v>1.นายอิทธิพงษ์  ไชยมงคล
2.นายบุญศรี  พรมมี
3.นางนงคราญ  พรมมี
4.นายชัยวัธ  วงค์ชัย
5.นางสาวพนรัญชน์  ชัยสุรินทร์</v>
          </cell>
          <cell r="BW1288" t="str">
            <v xml:space="preserve">จำเลยที่ 1
จำเลยที่ 2
คู่สมรสจำเลยที่ 2
จำเลยที่ 3 
คู่สมรสจำเลยที่ 3
</v>
          </cell>
          <cell r="BX1288" t="str">
            <v>1-5099-00149-78-9
3-5006-00510-87-5
5-5006-00041-37-5
3-5102-00246-94-1
3-5014-00167-10-8</v>
          </cell>
          <cell r="BY12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8" t="str">
            <v>ไม่พบ</v>
          </cell>
          <cell r="CB1288"/>
          <cell r="CC1288" t="str">
            <v>ปฏิยุทธ์</v>
          </cell>
          <cell r="CD1288"/>
          <cell r="CE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v>55082.94</v>
          </cell>
          <cell r="R1289">
            <v>11617.16</v>
          </cell>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B1289" t="str">
            <v>รายงานผลสืบวันที่ 7/1/2568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นายสมพงษ์  สุธรรม</v>
          </cell>
          <cell r="BU1289">
            <v>883162012436</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B1289"/>
          <cell r="CC1289" t="str">
            <v>ปฏิยุทธ์</v>
          </cell>
          <cell r="CD1289"/>
          <cell r="CE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B1290" t="str">
            <v>รายงานวันที่ 14/11/2567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นางอมรรัตน์ อุทธยา</v>
          </cell>
          <cell r="BU1290">
            <v>823858010360</v>
          </cell>
          <cell r="BV1290"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0" t="str">
            <v>จำเลยที่ 1
คู่สมรสจำเลยที่ 1
จำเลยที่ 2
คู่สมรสจำเลยที่ 2
จำเลยที่ 3</v>
          </cell>
          <cell r="BX1290" t="str">
            <v>1-5009-00034-86-0
1-5010-00052-73-1
3-5010-00044-20-3
3-5009-00147-10-5
1-5010-00062-30-2</v>
          </cell>
          <cell r="BY129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0" t="str">
            <v>ไม่พบ</v>
          </cell>
          <cell r="CB1290"/>
          <cell r="CC1290" t="str">
            <v>ปฏิยุทธ์</v>
          </cell>
          <cell r="CD1290"/>
          <cell r="CE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24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1-5010-00052-73-1</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A1291"/>
          <cell r="CB1291"/>
          <cell r="CC1291" t="str">
            <v>ปฏิยุทธ์</v>
          </cell>
          <cell r="CD1291"/>
          <cell r="CE1291"/>
          <cell r="CF1291"/>
          <cell r="CG1291"/>
          <cell r="CH1291"/>
          <cell r="CI1291"/>
          <cell r="CJ1291"/>
          <cell r="CK1291"/>
          <cell r="CT1291"/>
          <cell r="CU1291"/>
          <cell r="CV1291"/>
          <cell r="CW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B1292" t="str">
            <v>รายงานวันที่ 25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นายนิรุจน์  รากคำ</v>
          </cell>
          <cell r="BU1292">
            <v>8832602012195</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3-5010-00044-20-3</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B1292"/>
          <cell r="CC1292" t="str">
            <v>ปฏิยุทธ์</v>
          </cell>
          <cell r="CD1292"/>
          <cell r="CE1292"/>
          <cell r="CF1292"/>
          <cell r="CK1292"/>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Q1293"/>
          <cell r="R1293"/>
          <cell r="S1293" t="str">
            <v>แขวงเชียงใหม่</v>
          </cell>
          <cell r="T1293" t="str">
            <v>ผบ.4466</v>
          </cell>
          <cell r="U1293">
            <v>2561</v>
          </cell>
          <cell r="V1293" t="str">
            <v>ผบ.6045</v>
          </cell>
          <cell r="W1293">
            <v>2561</v>
          </cell>
          <cell r="X1293"/>
          <cell r="Y1293"/>
          <cell r="Z1293"/>
          <cell r="AA1293">
            <v>10</v>
          </cell>
          <cell r="AB1293">
            <v>7</v>
          </cell>
          <cell r="AC1293">
            <v>2561</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คำสั่งสืบทรัพย์ วันที่25/11/2567 /// รายงานสืบทรัพย์ วันที่ 4/12/2567 //ปิดบัญชี</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นายธนพงษ์ เชื้อผู้ดี</v>
          </cell>
          <cell r="BU1293">
            <v>0</v>
          </cell>
          <cell r="BV1293" t="str">
            <v>1.นายธนพงษ์ เชื้อผู้ดี
2.นายไตรภพ บุญยศยิ่ง</v>
          </cell>
          <cell r="BW1293" t="str">
            <v>จำเลยที่ 1
จำเลยที่ 2</v>
          </cell>
          <cell r="BX1293" t="str">
            <v>3-5009-00147-10-5</v>
          </cell>
          <cell r="BY129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3" t="str">
            <v>ไม่พบ</v>
          </cell>
          <cell r="CA1293"/>
          <cell r="CB1293"/>
          <cell r="CC1293"/>
          <cell r="CD1293"/>
          <cell r="CE1293"/>
          <cell r="CF1293"/>
          <cell r="CG1293"/>
          <cell r="CH1293"/>
          <cell r="CI1293"/>
          <cell r="CJ1293"/>
          <cell r="CK1293"/>
          <cell r="CL1293"/>
          <cell r="CM1293"/>
          <cell r="CN1293"/>
          <cell r="CO1293"/>
          <cell r="CP1293"/>
          <cell r="CQ1293"/>
          <cell r="CR1293"/>
          <cell r="CS1293"/>
          <cell r="CT1293"/>
          <cell r="CU1293"/>
          <cell r="CV1293"/>
          <cell r="CW1293"/>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X1294"/>
          <cell r="Y1294"/>
          <cell r="Z1294"/>
          <cell r="AA1294">
            <v>5</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31/1/2568</v>
          </cell>
          <cell r="BC1294">
            <v>600</v>
          </cell>
          <cell r="BD1294">
            <v>11</v>
          </cell>
          <cell r="BE1294">
            <v>6</v>
          </cell>
          <cell r="BF1294">
            <v>2568</v>
          </cell>
          <cell r="BG1294">
            <v>0</v>
          </cell>
          <cell r="BH1294" t="str">
            <v>-</v>
          </cell>
          <cell r="BI1294" t="str">
            <v>-</v>
          </cell>
          <cell r="BJ1294" t="str">
            <v>-</v>
          </cell>
          <cell r="BK1294">
            <v>0</v>
          </cell>
          <cell r="BL1294">
            <v>170</v>
          </cell>
          <cell r="BM1294">
            <v>0</v>
          </cell>
          <cell r="BN1294" t="str">
            <v/>
          </cell>
          <cell r="BO1294" t="str">
            <v/>
          </cell>
          <cell r="BP1294" t="str">
            <v/>
          </cell>
          <cell r="BQ1294" t="str">
            <v>-</v>
          </cell>
          <cell r="BR1294" t="str">
            <v>-</v>
          </cell>
          <cell r="BS1294" t="str">
            <v>-</v>
          </cell>
          <cell r="BT1294" t="str">
            <v>ดาบตำรวจนพพร จิติธรรม</v>
          </cell>
          <cell r="BU1294">
            <v>883262012099</v>
          </cell>
          <cell r="BV1294" t="str">
            <v>1.สิบตำรวจรีหรือดาบตำรวจนพพร   จิติธรรม
2.นายหรือดาบตำรวจวัฒนพงษ์   ด้วงทอง</v>
          </cell>
          <cell r="BW1294" t="str">
            <v>จำเลยที่ 1
จำเลยที่ 2</v>
          </cell>
          <cell r="BX1294" t="str">
            <v>1-5010-00062-30-2</v>
          </cell>
          <cell r="BY1294"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4" t="str">
            <v>ไม่พบทรัพย์</v>
          </cell>
          <cell r="CA1294"/>
          <cell r="CB1294"/>
          <cell r="CC1294" t="str">
            <v>วชิราภรณ์</v>
          </cell>
          <cell r="CD1294"/>
          <cell r="CE1294"/>
          <cell r="CF1294"/>
          <cell r="CG1294"/>
          <cell r="CH1294"/>
          <cell r="CI1294"/>
          <cell r="CJ1294"/>
          <cell r="CK1294"/>
          <cell r="CL1294"/>
          <cell r="CM1294"/>
          <cell r="CN1294"/>
          <cell r="CO1294"/>
          <cell r="CP1294"/>
          <cell r="CQ1294"/>
          <cell r="CR1294"/>
          <cell r="CS1294"/>
          <cell r="CT1294">
            <v>244029</v>
          </cell>
          <cell r="CU1294"/>
          <cell r="CV1294"/>
          <cell r="CW1294"/>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X1295"/>
          <cell r="Y1295"/>
          <cell r="Z1295"/>
          <cell r="AA1295">
            <v>13</v>
          </cell>
          <cell r="AB1295">
            <v>8</v>
          </cell>
          <cell r="AC1295">
            <v>2567</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v>1200</v>
          </cell>
          <cell r="BD1295">
            <v>11</v>
          </cell>
          <cell r="BE1295">
            <v>6</v>
          </cell>
          <cell r="BF1295">
            <v>2568</v>
          </cell>
          <cell r="BG1295">
            <v>0</v>
          </cell>
          <cell r="BH1295" t="str">
            <v>-</v>
          </cell>
          <cell r="BI1295" t="str">
            <v>-</v>
          </cell>
          <cell r="BJ1295" t="str">
            <v>-</v>
          </cell>
          <cell r="BK1295">
            <v>0</v>
          </cell>
          <cell r="BL1295">
            <v>1110</v>
          </cell>
          <cell r="BM1295">
            <v>0</v>
          </cell>
          <cell r="BN1295" t="str">
            <v/>
          </cell>
          <cell r="BO1295" t="str">
            <v/>
          </cell>
          <cell r="BP1295" t="str">
            <v/>
          </cell>
          <cell r="BQ1295" t="str">
            <v>-</v>
          </cell>
          <cell r="BR1295" t="str">
            <v>-</v>
          </cell>
          <cell r="BS1295" t="str">
            <v>-</v>
          </cell>
          <cell r="BT1295" t="str">
            <v>นายสุรศักดิ์  ยิ่งละออ</v>
          </cell>
          <cell r="BU1295">
            <v>888165010619</v>
          </cell>
          <cell r="BV1295" t="str">
            <v>1.นายสุรศักดิ์  ยิ่งละออ
2.นางสาวมลลดา   ม่วงมายา
3.ว่าที่ ร.ต.วันเฉลิม  สุกันธา
4.นายภาณุวัฒน์    ก๋องบุญเกิด</v>
          </cell>
          <cell r="BW1295" t="str">
            <v>จำเลยที่ 1
จำเลยที่ 2
คู่สมรสจำเลยที่ 2
จำเลยที่ 3</v>
          </cell>
          <cell r="BX1295" t="str">
            <v>1-5007-00152-99-1
1-5002-00129-69-8
1-5099-00679-27-3
1-5099-01228-01-1</v>
          </cell>
          <cell r="BY1295"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5" t="str">
            <v>พบทรัพย์</v>
          </cell>
          <cell r="CA1295"/>
          <cell r="CB1295"/>
          <cell r="CC1295" t="str">
            <v>วชิราภรณ์</v>
          </cell>
          <cell r="CD1295"/>
          <cell r="CE1295"/>
          <cell r="CF1295"/>
          <cell r="CG1295"/>
          <cell r="CH1295"/>
          <cell r="CI1295"/>
          <cell r="CJ1295"/>
          <cell r="CK1295"/>
          <cell r="CL1295"/>
          <cell r="CM1295"/>
          <cell r="CN1295"/>
          <cell r="CO1295"/>
          <cell r="CP1295"/>
          <cell r="CQ1295"/>
          <cell r="CR1295"/>
          <cell r="CS1295"/>
          <cell r="CT1295">
            <v>244029</v>
          </cell>
          <cell r="CU1295"/>
          <cell r="CV1295"/>
          <cell r="CW1295"/>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X1296"/>
          <cell r="Y1296"/>
          <cell r="Z1296"/>
          <cell r="AA1296">
            <v>16</v>
          </cell>
          <cell r="AB1296">
            <v>5</v>
          </cell>
          <cell r="AC1296">
            <v>2566</v>
          </cell>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สืบทรัพย์//รายงานผลสืบทรัพย์ 13/2/2568</v>
          </cell>
          <cell r="BC1296">
            <v>600</v>
          </cell>
          <cell r="BD1296">
            <v>11</v>
          </cell>
          <cell r="BE1296">
            <v>6</v>
          </cell>
          <cell r="BF1296">
            <v>2568</v>
          </cell>
          <cell r="BG1296">
            <v>0</v>
          </cell>
          <cell r="BH1296" t="str">
            <v>-</v>
          </cell>
          <cell r="BI1296" t="str">
            <v>-</v>
          </cell>
          <cell r="BJ1296" t="str">
            <v>-</v>
          </cell>
          <cell r="BK1296">
            <v>0</v>
          </cell>
          <cell r="BL1296">
            <v>395</v>
          </cell>
          <cell r="BM1296">
            <v>0</v>
          </cell>
          <cell r="BN1296" t="str">
            <v/>
          </cell>
          <cell r="BO1296" t="str">
            <v/>
          </cell>
          <cell r="BP1296" t="str">
            <v/>
          </cell>
          <cell r="BQ1296" t="str">
            <v>-</v>
          </cell>
          <cell r="BR1296" t="str">
            <v>-</v>
          </cell>
          <cell r="BS1296" t="str">
            <v>-</v>
          </cell>
          <cell r="BT1296" t="str">
            <v>นางสาวจารุณี ตระกูลพิทักษ์กิจ</v>
          </cell>
          <cell r="BU1296">
            <v>888165010649</v>
          </cell>
          <cell r="BV1296" t="str">
            <v>1.นางสาวจารุณี   ตระกูลพิทักษ์กิจ
2.นางสาวยุพิน   ตระกูลพิทักษ์กิจ</v>
          </cell>
          <cell r="BW1296" t="str">
            <v>จำเลยที่ 1
จำเลยที่ 2</v>
          </cell>
          <cell r="BX1296" t="str">
            <v>1-5705-00003-88-6
2-5506-00012-33-8</v>
          </cell>
          <cell r="BY1296"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6" t="str">
            <v>พบทรัพย์</v>
          </cell>
          <cell r="CA1296"/>
          <cell r="CB1296"/>
          <cell r="CC1296" t="str">
            <v>วชิราภรณ์</v>
          </cell>
          <cell r="CD1296"/>
          <cell r="CE1296"/>
          <cell r="CF1296"/>
          <cell r="CG1296"/>
          <cell r="CH1296"/>
          <cell r="CI1296"/>
          <cell r="CJ1296"/>
          <cell r="CK1296"/>
          <cell r="CL1296"/>
          <cell r="CM1296"/>
          <cell r="CN1296"/>
          <cell r="CO1296"/>
          <cell r="CP1296"/>
          <cell r="CQ1296"/>
          <cell r="CR1296"/>
          <cell r="CS1296"/>
          <cell r="CT1296">
            <v>244029</v>
          </cell>
          <cell r="CU1296"/>
          <cell r="CV1296"/>
          <cell r="CW1296"/>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สืบทรัพย์//รายงานผลสืบทรัพย์ 23/4/2568//ค้ำวน 2793</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นางสาวกาญจนา สุวี</v>
          </cell>
          <cell r="BU1297">
            <v>888165011189</v>
          </cell>
          <cell r="BV1297" t="str">
            <v>1.นางสาวกาญจนา   สุวี
2.นางกรรณิการ์    กองราช
3.นายเอกชัย    กองราช
4.นางสาวแสงจันทร์    เจ้าหมื่น</v>
          </cell>
          <cell r="BW1297" t="str">
            <v xml:space="preserve">จำเลยที่ 1
จำเลยที่ 2
คู่สมรสจำเลยที่ 2
จำเลยที่ 3
</v>
          </cell>
          <cell r="BX1297" t="str">
            <v>3-5002-00660-94-2
1-5099-00148-96-1
3-5019-00622-87-4
3-5015-00289-99-0</v>
          </cell>
          <cell r="BY1297"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cell r="CM1297"/>
          <cell r="CN1297"/>
          <cell r="CO1297"/>
          <cell r="CP1297"/>
          <cell r="CQ1297"/>
          <cell r="CR1297"/>
          <cell r="CS1297"/>
          <cell r="CT1297"/>
          <cell r="CU1297"/>
          <cell r="CV1297"/>
          <cell r="CW1297"/>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สืบทรัพย์(ค้ำวน 2792)//รายงานผลสืบทรัพย์ 13/2/2568</v>
          </cell>
          <cell r="BC1298">
            <v>1200</v>
          </cell>
          <cell r="BD1298">
            <v>11</v>
          </cell>
          <cell r="BE1298">
            <v>6</v>
          </cell>
          <cell r="BF1298">
            <v>2568</v>
          </cell>
          <cell r="BG1298">
            <v>0</v>
          </cell>
          <cell r="BH1298" t="str">
            <v>-</v>
          </cell>
          <cell r="BI1298" t="str">
            <v>-</v>
          </cell>
          <cell r="BJ1298" t="str">
            <v>-</v>
          </cell>
          <cell r="BK1298">
            <v>0</v>
          </cell>
          <cell r="BL1298">
            <v>565</v>
          </cell>
          <cell r="BM1298">
            <v>0</v>
          </cell>
          <cell r="BN1298" t="str">
            <v/>
          </cell>
          <cell r="BO1298" t="str">
            <v/>
          </cell>
          <cell r="BP1298" t="str">
            <v/>
          </cell>
          <cell r="BQ1298" t="str">
            <v>-</v>
          </cell>
          <cell r="BR1298" t="str">
            <v>-</v>
          </cell>
          <cell r="BS1298" t="str">
            <v>-</v>
          </cell>
          <cell r="BT1298" t="str">
            <v>นางกรรณิการ์ กองราช</v>
          </cell>
          <cell r="BU1298">
            <v>888165011190</v>
          </cell>
          <cell r="BV1298" t="str">
            <v>1.นางกรรณิการ์    กองราช
2.นายเอกชัย    กองราช
3.นางสาวกาญจนา   สุวี
4.นางสาวแสงจันทร์    เจ้าหมื่น</v>
          </cell>
          <cell r="BW1298" t="str">
            <v>จำเลยที่ 1
คู่สมรสจำเลยที่ 1
จำเลยที่ 2
จำเลยที่ 3</v>
          </cell>
          <cell r="BX1298" t="str">
            <v>1-5099-00148-96-1
3-5019-00622-87-4
3-5002-00660-94-2
3-5015-00289-99-0</v>
          </cell>
          <cell r="BY1298"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8" t="str">
            <v>พบทรัพย์</v>
          </cell>
          <cell r="CA1298"/>
          <cell r="CB1298"/>
          <cell r="CC1298" t="str">
            <v>วชิราภรณ์</v>
          </cell>
          <cell r="CD1298"/>
          <cell r="CE1298"/>
          <cell r="CF1298"/>
          <cell r="CG1298"/>
          <cell r="CH1298"/>
          <cell r="CI1298"/>
          <cell r="CJ1298"/>
          <cell r="CK1298"/>
          <cell r="CL1298"/>
          <cell r="CM1298"/>
          <cell r="CN1298"/>
          <cell r="CO1298"/>
          <cell r="CP1298"/>
          <cell r="CQ1298"/>
          <cell r="CR1298"/>
          <cell r="CS1298"/>
          <cell r="CT1298">
            <v>244029</v>
          </cell>
          <cell r="CU1298"/>
          <cell r="CV1298"/>
          <cell r="CW1298"/>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v>1200</v>
          </cell>
          <cell r="BD1299">
            <v>11</v>
          </cell>
          <cell r="BE1299">
            <v>6</v>
          </cell>
          <cell r="BF1299">
            <v>2568</v>
          </cell>
          <cell r="BG1299">
            <v>0</v>
          </cell>
          <cell r="BH1299" t="str">
            <v>-</v>
          </cell>
          <cell r="BI1299" t="str">
            <v>-</v>
          </cell>
          <cell r="BJ1299" t="str">
            <v>-</v>
          </cell>
          <cell r="BK1299">
            <v>0</v>
          </cell>
          <cell r="BL1299">
            <v>1005</v>
          </cell>
          <cell r="BM1299">
            <v>0</v>
          </cell>
          <cell r="BN1299" t="str">
            <v/>
          </cell>
          <cell r="BO1299" t="str">
            <v/>
          </cell>
          <cell r="BP1299" t="str">
            <v/>
          </cell>
          <cell r="BQ1299" t="str">
            <v>-</v>
          </cell>
          <cell r="BR1299" t="str">
            <v>-</v>
          </cell>
          <cell r="BS1299" t="str">
            <v>-</v>
          </cell>
          <cell r="BT1299" t="str">
            <v>นายกิตติเชษฐ์ เป็งคำมูล</v>
          </cell>
          <cell r="BU1299">
            <v>888166010307</v>
          </cell>
          <cell r="BV1299" t="str">
            <v>1.นายกิตติเชษฐ์  เป็งคำมูล
2.นายสมบัติ   สิทธิวงค์
3.นางพิจิตรา  สิทธิวงค์
4.นางสาวเสาวลักษณ์  บุญเป็ง</v>
          </cell>
          <cell r="BW1299" t="str">
            <v>จำเลยที่ 1
จำเลยที่ 2
คู่สมรสจำเลยที่ 2
จำเลยที่ 3</v>
          </cell>
          <cell r="BX1299" t="str">
            <v>3-5012-00496-48-5
3-5012-00483-47-2
3-5012-00483-07-3
3-5012-00488-85-7</v>
          </cell>
          <cell r="BY1299"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9" t="str">
            <v>พบทรัพย์</v>
          </cell>
          <cell r="CA1299"/>
          <cell r="CB1299"/>
          <cell r="CC1299" t="str">
            <v>วชิราภรณ์</v>
          </cell>
          <cell r="CD1299"/>
          <cell r="CE1299"/>
          <cell r="CF1299"/>
          <cell r="CG1299"/>
          <cell r="CH1299"/>
          <cell r="CI1299"/>
          <cell r="CJ1299"/>
          <cell r="CK1299"/>
          <cell r="CL1299"/>
          <cell r="CM1299"/>
          <cell r="CN1299"/>
          <cell r="CO1299"/>
          <cell r="CP1299"/>
          <cell r="CQ1299"/>
          <cell r="CR1299"/>
          <cell r="CS1299"/>
          <cell r="CT1299">
            <v>244029</v>
          </cell>
          <cell r="CU1299"/>
          <cell r="CV1299"/>
          <cell r="CW1299"/>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X1300"/>
          <cell r="Y1300"/>
          <cell r="Z1300"/>
          <cell r="AA1300">
            <v>13</v>
          </cell>
          <cell r="AB1300">
            <v>5</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v>900</v>
          </cell>
          <cell r="BD1300">
            <v>11</v>
          </cell>
          <cell r="BE1300">
            <v>6</v>
          </cell>
          <cell r="BF1300">
            <v>2568</v>
          </cell>
          <cell r="BG1300">
            <v>0</v>
          </cell>
          <cell r="BH1300" t="str">
            <v>-</v>
          </cell>
          <cell r="BI1300" t="str">
            <v>-</v>
          </cell>
          <cell r="BJ1300" t="str">
            <v>-</v>
          </cell>
          <cell r="BK1300">
            <v>0</v>
          </cell>
          <cell r="BL1300">
            <v>450</v>
          </cell>
          <cell r="BM1300">
            <v>0</v>
          </cell>
          <cell r="BN1300" t="str">
            <v/>
          </cell>
          <cell r="BO1300" t="str">
            <v/>
          </cell>
          <cell r="BP1300" t="str">
            <v/>
          </cell>
          <cell r="BQ1300" t="str">
            <v>-</v>
          </cell>
          <cell r="BR1300" t="str">
            <v>-</v>
          </cell>
          <cell r="BS1300" t="str">
            <v>-</v>
          </cell>
          <cell r="BT1300" t="str">
            <v>นายยศกร ต้อนรับ</v>
          </cell>
          <cell r="BU1300">
            <v>888166010330</v>
          </cell>
          <cell r="BV1300" t="str">
            <v>1.นายยศกร   ต้อนรับ
2.นายธีรพันธุ์   ติ๊บดีหรือปัญญาช่วย
3.นายวัชรา   บัวอุ่นใจ</v>
          </cell>
          <cell r="BW1300" t="str">
            <v>จำเลยที่ 1
จำเลยที่ 2
จำเลยที่ 3</v>
          </cell>
          <cell r="BX1300" t="str">
            <v>1-5213-00049-28-0
1-5299-00833-52-3
1-5011-00095-81-4</v>
          </cell>
          <cell r="BY1300"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0" t="str">
            <v>พบทรัพย์</v>
          </cell>
          <cell r="CA1300"/>
          <cell r="CB1300"/>
          <cell r="CC1300" t="str">
            <v>วชิราภรณ์</v>
          </cell>
          <cell r="CD1300"/>
          <cell r="CE1300"/>
          <cell r="CF1300"/>
          <cell r="CG1300"/>
          <cell r="CH1300"/>
          <cell r="CI1300"/>
          <cell r="CJ1300"/>
          <cell r="CK1300"/>
          <cell r="CL1300"/>
          <cell r="CM1300"/>
          <cell r="CN1300"/>
          <cell r="CO1300"/>
          <cell r="CP1300"/>
          <cell r="CQ1300"/>
          <cell r="CR1300"/>
          <cell r="CS1300"/>
          <cell r="CT1300">
            <v>244029</v>
          </cell>
          <cell r="CU1300"/>
          <cell r="CV1300"/>
          <cell r="CW1300"/>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X1301"/>
          <cell r="Y1301"/>
          <cell r="Z1301"/>
          <cell r="AA1301">
            <v>10</v>
          </cell>
          <cell r="AB1301">
            <v>6</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สืบทรัพย์//รายงานผลสืบทรัพย์ 5/2/2568</v>
          </cell>
          <cell r="BC1301">
            <v>1500</v>
          </cell>
          <cell r="BD1301">
            <v>11</v>
          </cell>
          <cell r="BE1301">
            <v>6</v>
          </cell>
          <cell r="BF1301">
            <v>2568</v>
          </cell>
          <cell r="BG1301">
            <v>0</v>
          </cell>
          <cell r="BH1301" t="str">
            <v>-</v>
          </cell>
          <cell r="BI1301" t="str">
            <v>-</v>
          </cell>
          <cell r="BJ1301" t="str">
            <v>-</v>
          </cell>
          <cell r="BK1301">
            <v>0</v>
          </cell>
          <cell r="BL1301">
            <v>1065</v>
          </cell>
          <cell r="BM1301">
            <v>0</v>
          </cell>
          <cell r="BN1301" t="str">
            <v/>
          </cell>
          <cell r="BO1301" t="str">
            <v/>
          </cell>
          <cell r="BP1301" t="str">
            <v/>
          </cell>
          <cell r="BQ1301" t="str">
            <v>-</v>
          </cell>
          <cell r="BR1301" t="str">
            <v>-</v>
          </cell>
          <cell r="BS1301" t="str">
            <v>-</v>
          </cell>
          <cell r="BT1301" t="str">
            <v>นายสุริยัน รินไชยยา</v>
          </cell>
          <cell r="BU1301">
            <v>888166010333</v>
          </cell>
          <cell r="BV1301" t="str">
            <v>1.นายสุริยัน  รินไชยยา
2.นางจำเรือง   รินไชยยา
3.นางหรือนางสาวศรีทอง  เจริญ
4.นางสาวนฤมล   บุญเกิด
5.นายประพันธ์  คำเลิศ</v>
          </cell>
          <cell r="BW1301" t="str">
            <v>จำเลยที่ 1
คู่สมรสจำเลยที่ 1
จำเลยที่ 2
จำเลยที่ 3 
คู่สมรสจำเลยที่ 3</v>
          </cell>
          <cell r="BX1301" t="str">
            <v xml:space="preserve">3-5019-00618-24-9
3-519-00617-26-9
3-5001-00294-12-0
3-5509-00075-68-6
3-5019-00617-30-7
</v>
          </cell>
          <cell r="BY1301"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1" t="str">
            <v xml:space="preserve">พบทรัพย์ </v>
          </cell>
          <cell r="CA1301"/>
          <cell r="CB1301"/>
          <cell r="CC1301" t="str">
            <v>วชิราภรณ์</v>
          </cell>
          <cell r="CD1301"/>
          <cell r="CE1301"/>
          <cell r="CF1301"/>
          <cell r="CG1301"/>
          <cell r="CH1301"/>
          <cell r="CI1301"/>
          <cell r="CJ1301"/>
          <cell r="CK1301"/>
          <cell r="CL1301"/>
          <cell r="CM1301"/>
          <cell r="CN1301"/>
          <cell r="CO1301"/>
          <cell r="CP1301"/>
          <cell r="CQ1301"/>
          <cell r="CR1301"/>
          <cell r="CS1301"/>
          <cell r="CT1301">
            <v>244029</v>
          </cell>
          <cell r="CU1301"/>
          <cell r="CV1301"/>
          <cell r="CW1301"/>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X1302"/>
          <cell r="Y1302"/>
          <cell r="Z1302"/>
          <cell r="AA1302">
            <v>22</v>
          </cell>
          <cell r="AB1302">
            <v>1</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5/2/2568</v>
          </cell>
          <cell r="BC1302">
            <v>1800</v>
          </cell>
          <cell r="BD1302">
            <v>11</v>
          </cell>
          <cell r="BE1302">
            <v>6</v>
          </cell>
          <cell r="BF1302">
            <v>2568</v>
          </cell>
          <cell r="BG1302">
            <v>0</v>
          </cell>
          <cell r="BH1302" t="str">
            <v>-</v>
          </cell>
          <cell r="BI1302" t="str">
            <v>-</v>
          </cell>
          <cell r="BJ1302" t="str">
            <v>-</v>
          </cell>
          <cell r="BK1302">
            <v>0</v>
          </cell>
          <cell r="BL1302">
            <v>910</v>
          </cell>
          <cell r="BM1302">
            <v>0</v>
          </cell>
          <cell r="BN1302" t="str">
            <v/>
          </cell>
          <cell r="BO1302" t="str">
            <v/>
          </cell>
          <cell r="BP1302" t="str">
            <v/>
          </cell>
          <cell r="BQ1302" t="str">
            <v>-</v>
          </cell>
          <cell r="BR1302" t="str">
            <v>-</v>
          </cell>
          <cell r="BS1302" t="str">
            <v>-</v>
          </cell>
          <cell r="BT1302" t="str">
            <v>นางสาวภคพร ปัชนี</v>
          </cell>
          <cell r="BU1302">
            <v>888166010335</v>
          </cell>
          <cell r="BV1302"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2" t="str">
            <v>จำเลยที่ 1
คู่สมรสจำเลยที่ 1
จำเลยที่ 2
คู่สมรสจำเลยที่ 2
จำเลยที่ 3
.คู่สมรสจำเลยที่ 3</v>
          </cell>
          <cell r="BX1302" t="str">
            <v>1-5004-00054-13-6
1-5021-00004-15-1
5-5005-00001-91-6
3-4009-00627-23-0
3-5104-00256-31-2
3-5019-00563-15-1</v>
          </cell>
          <cell r="BY1302"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2" t="str">
            <v>พบทรัพย์</v>
          </cell>
          <cell r="CA1302"/>
          <cell r="CB1302"/>
          <cell r="CC1302" t="str">
            <v>วชิราภรณ์</v>
          </cell>
          <cell r="CD1302"/>
          <cell r="CE1302"/>
          <cell r="CF1302"/>
          <cell r="CG1302"/>
          <cell r="CH1302"/>
          <cell r="CI1302"/>
          <cell r="CJ1302"/>
          <cell r="CK1302"/>
          <cell r="CL1302"/>
          <cell r="CM1302"/>
          <cell r="CN1302"/>
          <cell r="CO1302"/>
          <cell r="CP1302"/>
          <cell r="CQ1302"/>
          <cell r="CR1302"/>
          <cell r="CS1302"/>
          <cell r="CT1302">
            <v>244029</v>
          </cell>
          <cell r="CU1302"/>
          <cell r="CV1302"/>
          <cell r="CW1302"/>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25/2/2568</v>
          </cell>
          <cell r="BC1303">
            <v>900</v>
          </cell>
          <cell r="BD1303">
            <v>11</v>
          </cell>
          <cell r="BE1303">
            <v>6</v>
          </cell>
          <cell r="BF1303">
            <v>2568</v>
          </cell>
          <cell r="BG1303">
            <v>0</v>
          </cell>
          <cell r="BH1303" t="str">
            <v>-</v>
          </cell>
          <cell r="BI1303" t="str">
            <v>-</v>
          </cell>
          <cell r="BJ1303" t="str">
            <v>-</v>
          </cell>
          <cell r="BK1303">
            <v>0</v>
          </cell>
          <cell r="BL1303">
            <v>520</v>
          </cell>
          <cell r="BM1303">
            <v>0</v>
          </cell>
          <cell r="BN1303" t="str">
            <v/>
          </cell>
          <cell r="BO1303" t="str">
            <v/>
          </cell>
          <cell r="BP1303" t="str">
            <v/>
          </cell>
          <cell r="BQ1303" t="str">
            <v>-</v>
          </cell>
          <cell r="BR1303" t="str">
            <v>-</v>
          </cell>
          <cell r="BS1303" t="str">
            <v>-</v>
          </cell>
          <cell r="BT1303" t="str">
            <v>นางสาวสุธิดา เมืองยม</v>
          </cell>
          <cell r="BU1303">
            <v>888166010509</v>
          </cell>
          <cell r="BV1303" t="str">
            <v>1.นางสาวสุธิดา   เมืองยม
2.นายสุรศักดิ์   สมบัติโต
3.นางสาวอรวรรณ  สมบัติโต</v>
          </cell>
          <cell r="BW1303" t="str">
            <v>จำเลยที่ 1
จำเลยที่ 2
คู่สมรสจำเลยที่ 2</v>
          </cell>
          <cell r="BX1303" t="str">
            <v>1-5804-00165-13-2
3-5402-00643-32-1
3-5804-00059-19-3</v>
          </cell>
          <cell r="BY1303"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3" t="str">
            <v>พบทรัพย์</v>
          </cell>
          <cell r="CA1303"/>
          <cell r="CB1303"/>
          <cell r="CC1303" t="str">
            <v>วชิราภรณ์</v>
          </cell>
          <cell r="CD1303"/>
          <cell r="CE1303"/>
          <cell r="CF1303"/>
          <cell r="CG1303"/>
          <cell r="CH1303"/>
          <cell r="CI1303"/>
          <cell r="CJ1303"/>
          <cell r="CK1303"/>
          <cell r="CL1303"/>
          <cell r="CM1303"/>
          <cell r="CN1303"/>
          <cell r="CO1303"/>
          <cell r="CP1303"/>
          <cell r="CQ1303"/>
          <cell r="CR1303"/>
          <cell r="CS1303"/>
          <cell r="CT1303"/>
          <cell r="CU1303"/>
          <cell r="CV1303">
            <v>244039</v>
          </cell>
          <cell r="CW1303"/>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X1304"/>
          <cell r="Y1304"/>
          <cell r="Z1304"/>
          <cell r="AA1304">
            <v>10</v>
          </cell>
          <cell r="AB1304">
            <v>6</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13/2/2568</v>
          </cell>
          <cell r="BC1304">
            <v>1200</v>
          </cell>
          <cell r="BD1304">
            <v>11</v>
          </cell>
          <cell r="BE1304">
            <v>6</v>
          </cell>
          <cell r="BF1304">
            <v>2568</v>
          </cell>
          <cell r="BG1304">
            <v>0</v>
          </cell>
          <cell r="BH1304" t="str">
            <v>-</v>
          </cell>
          <cell r="BI1304" t="str">
            <v>-</v>
          </cell>
          <cell r="BJ1304" t="str">
            <v>-</v>
          </cell>
          <cell r="BK1304">
            <v>0</v>
          </cell>
          <cell r="BL1304">
            <v>960</v>
          </cell>
          <cell r="BM1304">
            <v>0</v>
          </cell>
          <cell r="BN1304" t="str">
            <v/>
          </cell>
          <cell r="BO1304" t="str">
            <v/>
          </cell>
          <cell r="BP1304" t="str">
            <v/>
          </cell>
          <cell r="BQ1304" t="str">
            <v>-</v>
          </cell>
          <cell r="BR1304" t="str">
            <v>-</v>
          </cell>
          <cell r="BS1304" t="str">
            <v>-</v>
          </cell>
          <cell r="BT1304" t="str">
            <v>นางพับภา โปธิสาร</v>
          </cell>
          <cell r="BU1304">
            <v>888166010508</v>
          </cell>
          <cell r="BV1304" t="str">
            <v>1.นางพับภา  โปธิสาร
2.นางสาวพิมสกาว   มั่นขันธ์
3.นายทรงวุฒิ   รัตนวิจิตร
4.นายหัฐวุฒิ   พรมเสน</v>
          </cell>
          <cell r="BW1304" t="str">
            <v xml:space="preserve">จำเลยที่ 1
จำเลยที่ 2 
คู่สมรสจำเลยที่ 2
จำเลยที่ 3
</v>
          </cell>
          <cell r="BX1304" t="str">
            <v>3-5704-00967-24-3
1-5799-00519-18-7
1-3699-00393-03-7
3-5015-00470-27-9</v>
          </cell>
          <cell r="BY1304"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4" t="str">
            <v>พบทรัพย์</v>
          </cell>
          <cell r="CA1304"/>
          <cell r="CB1304"/>
          <cell r="CC1304" t="str">
            <v>วชิราภรณ์</v>
          </cell>
          <cell r="CD1304"/>
          <cell r="CE1304"/>
          <cell r="CF1304"/>
          <cell r="CG1304"/>
          <cell r="CH1304"/>
          <cell r="CI1304"/>
          <cell r="CJ1304"/>
          <cell r="CK1304"/>
          <cell r="CL1304"/>
          <cell r="CM1304"/>
          <cell r="CN1304"/>
          <cell r="CO1304"/>
          <cell r="CP1304"/>
          <cell r="CQ1304"/>
          <cell r="CR1304"/>
          <cell r="CS1304"/>
          <cell r="CT1304">
            <v>244029</v>
          </cell>
          <cell r="CU1304"/>
          <cell r="CV1304"/>
          <cell r="CW1304"/>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31/1/2568</v>
          </cell>
          <cell r="BC1305">
            <v>1200</v>
          </cell>
          <cell r="BD1305">
            <v>11</v>
          </cell>
          <cell r="BE1305">
            <v>6</v>
          </cell>
          <cell r="BF1305">
            <v>2568</v>
          </cell>
          <cell r="BG1305">
            <v>0</v>
          </cell>
          <cell r="BH1305" t="str">
            <v>-</v>
          </cell>
          <cell r="BI1305" t="str">
            <v>-</v>
          </cell>
          <cell r="BJ1305" t="str">
            <v>-</v>
          </cell>
          <cell r="BK1305">
            <v>0</v>
          </cell>
          <cell r="BL1305">
            <v>525</v>
          </cell>
          <cell r="BM1305">
            <v>0</v>
          </cell>
          <cell r="BN1305" t="str">
            <v/>
          </cell>
          <cell r="BO1305" t="str">
            <v/>
          </cell>
          <cell r="BP1305" t="str">
            <v/>
          </cell>
          <cell r="BQ1305" t="str">
            <v>-</v>
          </cell>
          <cell r="BR1305" t="str">
            <v>-</v>
          </cell>
          <cell r="BS1305" t="str">
            <v>-</v>
          </cell>
          <cell r="BT1305" t="str">
            <v>นางสาวสุราสินี กันธา</v>
          </cell>
          <cell r="BU1305">
            <v>888166010734</v>
          </cell>
          <cell r="BV1305" t="str">
            <v>1.นางสาวสุราสินี  กันธา
2.นางสาวจันทิมา  ใจแดง
3.นางสาววิลาวรรณ  ยศต๊ะ
4.นายศิรสิทธิ์  แซ่เสี่ย</v>
          </cell>
          <cell r="BW1305" t="str">
            <v>จำเลยที่ 1
จำเลยที่ 2
จำเลยที่ 3
คู่สมรสจำเลยที่ 3</v>
          </cell>
          <cell r="BX1305" t="str">
            <v>3-5015-00537-65-9
3-5015-00553-26-3
1-5015-00053-01-9
5-5001-01065-41-4</v>
          </cell>
          <cell r="BY1305"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5" t="str">
            <v>ไม่พบทรัพย์</v>
          </cell>
          <cell r="CA1305"/>
          <cell r="CB1305"/>
          <cell r="CC1305" t="str">
            <v>วชิราภรณ์</v>
          </cell>
          <cell r="CD1305"/>
          <cell r="CE1305"/>
          <cell r="CF1305"/>
          <cell r="CG1305"/>
          <cell r="CH1305"/>
          <cell r="CI1305"/>
          <cell r="CJ1305"/>
          <cell r="CK1305"/>
          <cell r="CL1305"/>
          <cell r="CM1305"/>
          <cell r="CN1305"/>
          <cell r="CO1305"/>
          <cell r="CP1305"/>
          <cell r="CQ1305"/>
          <cell r="CR1305"/>
          <cell r="CS1305"/>
          <cell r="CT1305">
            <v>244029</v>
          </cell>
          <cell r="CU1305"/>
          <cell r="CV1305"/>
          <cell r="CW1305"/>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X1306"/>
          <cell r="Y1306"/>
          <cell r="Z1306"/>
          <cell r="AA1306">
            <v>12</v>
          </cell>
          <cell r="AB1306">
            <v>7</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v>600</v>
          </cell>
          <cell r="BD1306">
            <v>11</v>
          </cell>
          <cell r="BE1306">
            <v>6</v>
          </cell>
          <cell r="BF1306">
            <v>2568</v>
          </cell>
          <cell r="BG1306">
            <v>0</v>
          </cell>
          <cell r="BH1306" t="str">
            <v>-</v>
          </cell>
          <cell r="BI1306" t="str">
            <v>-</v>
          </cell>
          <cell r="BJ1306" t="str">
            <v>-</v>
          </cell>
          <cell r="BK1306">
            <v>0</v>
          </cell>
          <cell r="BL1306">
            <v>800</v>
          </cell>
          <cell r="BM1306">
            <v>0</v>
          </cell>
          <cell r="BN1306" t="str">
            <v/>
          </cell>
          <cell r="BO1306" t="str">
            <v/>
          </cell>
          <cell r="BP1306" t="str">
            <v/>
          </cell>
          <cell r="BQ1306" t="str">
            <v>-</v>
          </cell>
          <cell r="BR1306" t="str">
            <v>-</v>
          </cell>
          <cell r="BS1306" t="str">
            <v>-</v>
          </cell>
          <cell r="BT1306" t="str">
            <v>นางสาวสุรีย์ ปูเหล็ก</v>
          </cell>
          <cell r="BU1306">
            <v>888166010731</v>
          </cell>
          <cell r="BV1306" t="str">
            <v>1.นางสาวสิริญา  ปูเหล็ก
2.นางสาวจิราภา  คำแสน</v>
          </cell>
          <cell r="BW1306" t="str">
            <v>จำเลยที่ 1
จำเลยที่ 2</v>
          </cell>
          <cell r="BX1306" t="str">
            <v>2-5807-00016-57-2
3-5012-00089-61-8</v>
          </cell>
          <cell r="BY1306"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6" t="str">
            <v>พบทรัพย์</v>
          </cell>
          <cell r="CA1306"/>
          <cell r="CB1306"/>
          <cell r="CC1306" t="str">
            <v>วชิราภรณ์</v>
          </cell>
          <cell r="CD1306"/>
          <cell r="CE1306"/>
          <cell r="CF1306"/>
          <cell r="CG1306"/>
          <cell r="CH1306"/>
          <cell r="CI1306"/>
          <cell r="CJ1306"/>
          <cell r="CK1306"/>
          <cell r="CL1306"/>
          <cell r="CM1306"/>
          <cell r="CN1306"/>
          <cell r="CO1306"/>
          <cell r="CP1306"/>
          <cell r="CQ1306"/>
          <cell r="CR1306"/>
          <cell r="CS1306"/>
          <cell r="CT1306">
            <v>244029</v>
          </cell>
          <cell r="CU1306"/>
          <cell r="CV1306"/>
          <cell r="CW1306"/>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X1307"/>
          <cell r="Y1307"/>
          <cell r="Z1307"/>
          <cell r="AA1307">
            <v>10</v>
          </cell>
          <cell r="AB1307">
            <v>6</v>
          </cell>
          <cell r="AC1307">
            <v>2567</v>
          </cell>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385</v>
          </cell>
          <cell r="BM1307">
            <v>0</v>
          </cell>
          <cell r="BN1307" t="str">
            <v/>
          </cell>
          <cell r="BO1307" t="str">
            <v/>
          </cell>
          <cell r="BP1307" t="str">
            <v/>
          </cell>
          <cell r="BQ1307" t="str">
            <v>-</v>
          </cell>
          <cell r="BR1307" t="str">
            <v>-</v>
          </cell>
          <cell r="BS1307" t="str">
            <v>-</v>
          </cell>
          <cell r="BT1307" t="str">
            <v>นางเปรมสิณีย์ ทิพย์ปะละ</v>
          </cell>
          <cell r="BU1307">
            <v>888166010733</v>
          </cell>
          <cell r="BV1307" t="str">
            <v xml:space="preserve">1.นางเปรมสิณีย์   ทิพย์ปะละ
2.นายองอาจ  ทิพย์ปะละ
</v>
          </cell>
          <cell r="BW1307" t="str">
            <v>จำเลยที่ 1
คู่สมรสจำเลยที่ 1</v>
          </cell>
          <cell r="BX1307" t="str">
            <v>3-5015-00291-92-7
3-5015-00005-54-1</v>
          </cell>
          <cell r="BY1307"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7" t="str">
            <v>พบทรัพย์</v>
          </cell>
          <cell r="CA1307"/>
          <cell r="CB1307"/>
          <cell r="CC1307" t="str">
            <v>วชิราภรณ์</v>
          </cell>
          <cell r="CD1307"/>
          <cell r="CE1307"/>
          <cell r="CF1307"/>
          <cell r="CG1307"/>
          <cell r="CH1307"/>
          <cell r="CI1307"/>
          <cell r="CJ1307"/>
          <cell r="CK1307"/>
          <cell r="CL1307"/>
          <cell r="CM1307"/>
          <cell r="CN1307"/>
          <cell r="CO1307"/>
          <cell r="CP1307"/>
          <cell r="CQ1307"/>
          <cell r="CR1307"/>
          <cell r="CS1307"/>
          <cell r="CT1307">
            <v>244029</v>
          </cell>
          <cell r="CU1307"/>
          <cell r="CV1307"/>
          <cell r="CW1307"/>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t="str">
            <v>รายงานผลสืบทรัพย์ 31/1/2568</v>
          </cell>
          <cell r="BC1308">
            <v>900</v>
          </cell>
          <cell r="BD1308">
            <v>11</v>
          </cell>
          <cell r="BE1308">
            <v>6</v>
          </cell>
          <cell r="BF1308">
            <v>2568</v>
          </cell>
          <cell r="BG1308">
            <v>0</v>
          </cell>
          <cell r="BH1308" t="str">
            <v>-</v>
          </cell>
          <cell r="BI1308" t="str">
            <v>-</v>
          </cell>
          <cell r="BJ1308" t="str">
            <v>-</v>
          </cell>
          <cell r="BK1308">
            <v>0</v>
          </cell>
          <cell r="BL1308">
            <v>345</v>
          </cell>
          <cell r="BM1308">
            <v>0</v>
          </cell>
          <cell r="BN1308" t="str">
            <v/>
          </cell>
          <cell r="BO1308" t="str">
            <v/>
          </cell>
          <cell r="BP1308" t="str">
            <v/>
          </cell>
          <cell r="BQ1308" t="str">
            <v>-</v>
          </cell>
          <cell r="BR1308" t="str">
            <v>-</v>
          </cell>
          <cell r="BS1308" t="str">
            <v>-</v>
          </cell>
          <cell r="BT1308" t="str">
            <v>นางสาววนาลีหรือธันยพร ทิพย์วงค์หรือพยาเรือน</v>
          </cell>
          <cell r="BU1308">
            <v>888166010730</v>
          </cell>
          <cell r="BV1308" t="str">
            <v xml:space="preserve">1.นางสาวนาลีหรือธันยพร   ทิพย์วงค์หรือพยาเรือน
2.นายพงษ์พัฒน์  พยาเรือน
3.นายปุษย์   โฆยะกิติกุล
</v>
          </cell>
          <cell r="BW1308" t="str">
            <v>จำเลยที่ 1
คู่สมรสจำเลยที่ 1
จำเลยที่ 2</v>
          </cell>
          <cell r="BX1308" t="str">
            <v>1-5016-00087-12-8
1-5016-00078-26-9
3-1014-01473-93-1</v>
          </cell>
          <cell r="BY1308"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8" t="str">
            <v>ไม่พบทรัพย์</v>
          </cell>
          <cell r="CA1308"/>
          <cell r="CB1308"/>
          <cell r="CC1308" t="str">
            <v>วชิราภรณ์</v>
          </cell>
          <cell r="CD1308"/>
          <cell r="CE1308"/>
          <cell r="CF1308"/>
          <cell r="CG1308"/>
          <cell r="CH1308"/>
          <cell r="CI1308"/>
          <cell r="CJ1308"/>
          <cell r="CK1308"/>
          <cell r="CL1308"/>
          <cell r="CM1308"/>
          <cell r="CN1308"/>
          <cell r="CO1308"/>
          <cell r="CP1308"/>
          <cell r="CQ1308"/>
          <cell r="CR1308"/>
          <cell r="CS1308"/>
          <cell r="CT1308">
            <v>244029</v>
          </cell>
          <cell r="CU1308"/>
          <cell r="CV1308"/>
          <cell r="CW1308"/>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X1309"/>
          <cell r="Y1309"/>
          <cell r="Z1309"/>
          <cell r="AA1309">
            <v>12</v>
          </cell>
          <cell r="AB1309">
            <v>7</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นางสาววราภรณ์ พนันกุ</v>
          </cell>
          <cell r="BU1309">
            <v>888166010726</v>
          </cell>
          <cell r="BV1309"/>
          <cell r="BW1309"/>
          <cell r="BX1309"/>
          <cell r="BY1309"/>
          <cell r="BZ1309"/>
          <cell r="CA1309"/>
          <cell r="CB1309"/>
          <cell r="CC1309"/>
          <cell r="CD1309"/>
          <cell r="CE1309"/>
          <cell r="CF1309"/>
          <cell r="CG1309"/>
          <cell r="CH1309"/>
          <cell r="CI1309"/>
          <cell r="CJ1309"/>
          <cell r="CK1309"/>
          <cell r="CL1309"/>
          <cell r="CM1309"/>
          <cell r="CN1309"/>
          <cell r="CO1309"/>
          <cell r="CP1309"/>
          <cell r="CQ1309"/>
          <cell r="CR1309"/>
          <cell r="CS1309"/>
          <cell r="CT1309"/>
          <cell r="CU1309"/>
          <cell r="CV1309"/>
          <cell r="CW1309"/>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X1310"/>
          <cell r="Y1310"/>
          <cell r="Z1310"/>
          <cell r="AA1310">
            <v>5</v>
          </cell>
          <cell r="AB1310">
            <v>8</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t="str">
            <v>//รายงานผลสืบทรัพย์ 13/2/2568</v>
          </cell>
          <cell r="BC1310">
            <v>900</v>
          </cell>
          <cell r="BD1310">
            <v>11</v>
          </cell>
          <cell r="BE1310">
            <v>6</v>
          </cell>
          <cell r="BF1310">
            <v>2568</v>
          </cell>
          <cell r="BG1310">
            <v>0</v>
          </cell>
          <cell r="BH1310" t="str">
            <v>-</v>
          </cell>
          <cell r="BI1310" t="str">
            <v>-</v>
          </cell>
          <cell r="BJ1310" t="str">
            <v>-</v>
          </cell>
          <cell r="BK1310">
            <v>0</v>
          </cell>
          <cell r="BL1310">
            <v>530</v>
          </cell>
          <cell r="BM1310">
            <v>0</v>
          </cell>
          <cell r="BN1310" t="str">
            <v/>
          </cell>
          <cell r="BO1310" t="str">
            <v/>
          </cell>
          <cell r="BP1310" t="str">
            <v/>
          </cell>
          <cell r="BQ1310" t="str">
            <v>-</v>
          </cell>
          <cell r="BR1310" t="str">
            <v>-</v>
          </cell>
          <cell r="BS1310" t="str">
            <v>-</v>
          </cell>
          <cell r="BT1310" t="str">
            <v>นายพงษ์นรินทร์ คำหล้า</v>
          </cell>
          <cell r="BU1310">
            <v>888166010728</v>
          </cell>
          <cell r="BV1310" t="str">
            <v>1.นายพงษ์นรินทร์  คำหล้า
2.นายธีรพันธุ์  จันทร์หอม
3.นายอภินันท์   จันทรนาค</v>
          </cell>
          <cell r="BW1310" t="str">
            <v>จำเลยที่ 1
จำเลยที่ 2
จำเลยที่ 3</v>
          </cell>
          <cell r="BX1310" t="str">
            <v>1-5017-00008-60-2
3-5599-00142-55-1
1-5011-00090-13-8</v>
          </cell>
          <cell r="BY131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0" t="str">
            <v>พบทรัพย์</v>
          </cell>
          <cell r="CA1310"/>
          <cell r="CB1310"/>
          <cell r="CC1310" t="str">
            <v>วชิราภรณ์</v>
          </cell>
          <cell r="CD1310"/>
          <cell r="CE1310"/>
          <cell r="CF1310"/>
          <cell r="CG1310"/>
          <cell r="CH1310"/>
          <cell r="CI1310"/>
          <cell r="CJ1310"/>
          <cell r="CK1310"/>
          <cell r="CL1310"/>
          <cell r="CM1310"/>
          <cell r="CN1310"/>
          <cell r="CO1310"/>
          <cell r="CP1310"/>
          <cell r="CQ1310"/>
          <cell r="CR1310"/>
          <cell r="CS1310"/>
          <cell r="CT1310">
            <v>244029</v>
          </cell>
          <cell r="CU1310"/>
          <cell r="CV1310"/>
          <cell r="CW1310"/>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X1311"/>
          <cell r="Y1311"/>
          <cell r="Z1311"/>
          <cell r="AA1311">
            <v>12</v>
          </cell>
          <cell r="AB1311">
            <v>7</v>
          </cell>
          <cell r="AC1311">
            <v>2567</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23/4/2568//ค้ำวน 2807</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นางสายเดือน สุภา</v>
          </cell>
          <cell r="BU1311">
            <v>888166010729</v>
          </cell>
          <cell r="BV1311" t="str">
            <v>1.นางสายเดือน  สุภา
2.นายนิวาส   สุภา
3.นางสาวอริสรา  แสงคำ
4.นางสาวพรพรรณ   แก้ววงค์</v>
          </cell>
          <cell r="BW1311" t="str">
            <v>จำเลยที่ 1
คู่สมรสจำเลยที่ 1
จำเลยที่ 2
จำเลยที่ 3</v>
          </cell>
          <cell r="BX1311" t="str">
            <v>3-5012-00757-02-5
3-5015-00052-00-1
3-5015-00566-83-7
1-5003-00003-85-8</v>
          </cell>
          <cell r="BY1311"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1" t="str">
            <v>พบทรัพย์</v>
          </cell>
          <cell r="CA1311"/>
          <cell r="CB1311"/>
          <cell r="CC1311" t="str">
            <v>วชิราภรณ์</v>
          </cell>
          <cell r="CD1311"/>
          <cell r="CE1311"/>
          <cell r="CF1311"/>
          <cell r="CG1311"/>
          <cell r="CH1311"/>
          <cell r="CI1311"/>
          <cell r="CJ1311"/>
          <cell r="CK1311"/>
          <cell r="CL1311"/>
          <cell r="CM1311"/>
          <cell r="CN1311"/>
          <cell r="CO1311"/>
          <cell r="CP1311"/>
          <cell r="CQ1311"/>
          <cell r="CR1311"/>
          <cell r="CS1311"/>
          <cell r="CT1311"/>
          <cell r="CU1311"/>
          <cell r="CV1311"/>
          <cell r="CW1311"/>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13/2/2568//ค้ำวน 2806</v>
          </cell>
          <cell r="BC1312">
            <v>1200</v>
          </cell>
          <cell r="BD1312">
            <v>11</v>
          </cell>
          <cell r="BE1312">
            <v>6</v>
          </cell>
          <cell r="BF1312">
            <v>2568</v>
          </cell>
          <cell r="BG1312">
            <v>0</v>
          </cell>
          <cell r="BH1312" t="str">
            <v>-</v>
          </cell>
          <cell r="BI1312" t="str">
            <v>-</v>
          </cell>
          <cell r="BJ1312" t="str">
            <v>-</v>
          </cell>
          <cell r="BK1312">
            <v>0</v>
          </cell>
          <cell r="BL1312">
            <v>1235</v>
          </cell>
          <cell r="BM1312">
            <v>0</v>
          </cell>
          <cell r="BN1312" t="str">
            <v/>
          </cell>
          <cell r="BO1312" t="str">
            <v/>
          </cell>
          <cell r="BP1312" t="str">
            <v/>
          </cell>
          <cell r="BQ1312" t="str">
            <v>-</v>
          </cell>
          <cell r="BR1312" t="str">
            <v>-</v>
          </cell>
          <cell r="BS1312" t="str">
            <v>-</v>
          </cell>
          <cell r="BT1312" t="str">
            <v>นางสาวพรพรรณ แก้ววงค์</v>
          </cell>
          <cell r="BU1312">
            <v>888166010725</v>
          </cell>
          <cell r="BV1312" t="str">
            <v>1.นางสาวพรพรรณ   แก้ววงค์
2.นางสาวอริสรา  แสงคำ
3.นางสายเดือน  สุภา
4.นายนิวาส   สุภา</v>
          </cell>
          <cell r="BW1312" t="str">
            <v>จำเลยที่ 1
จำเลยที่ 2
จำเลยที่ 3
คู่สมรสจำเลยที่ 3</v>
          </cell>
          <cell r="BX1312" t="str">
            <v>1-5003-00003-85-8
3-5015-00566-83-7
3-5012-00757-02-5
3-5015-00052-00-1</v>
          </cell>
          <cell r="BY1312"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2" t="str">
            <v>พบทรัพย์</v>
          </cell>
          <cell r="CA1312"/>
          <cell r="CB1312"/>
          <cell r="CC1312" t="str">
            <v>วชิราภรณ์</v>
          </cell>
          <cell r="CD1312"/>
          <cell r="CE1312"/>
          <cell r="CF1312"/>
          <cell r="CG1312"/>
          <cell r="CH1312"/>
          <cell r="CI1312"/>
          <cell r="CJ1312"/>
          <cell r="CK1312"/>
          <cell r="CL1312"/>
          <cell r="CM1312"/>
          <cell r="CN1312"/>
          <cell r="CO1312"/>
          <cell r="CP1312"/>
          <cell r="CQ1312"/>
          <cell r="CR1312"/>
          <cell r="CS1312"/>
          <cell r="CT1312">
            <v>244029</v>
          </cell>
          <cell r="CU1312"/>
          <cell r="CV1312"/>
          <cell r="CW1312"/>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X1313"/>
          <cell r="Y1313"/>
          <cell r="Z1313"/>
          <cell r="AA1313">
            <v>5</v>
          </cell>
          <cell r="AB1313">
            <v>8</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v>1500</v>
          </cell>
          <cell r="BD1313">
            <v>11</v>
          </cell>
          <cell r="BE1313">
            <v>6</v>
          </cell>
          <cell r="BF1313">
            <v>2568</v>
          </cell>
          <cell r="BG1313">
            <v>0</v>
          </cell>
          <cell r="BH1313" t="str">
            <v>-</v>
          </cell>
          <cell r="BI1313" t="str">
            <v>-</v>
          </cell>
          <cell r="BJ1313" t="str">
            <v>-</v>
          </cell>
          <cell r="BK1313">
            <v>0</v>
          </cell>
          <cell r="BL1313">
            <v>715</v>
          </cell>
          <cell r="BM1313">
            <v>0</v>
          </cell>
          <cell r="BN1313" t="str">
            <v/>
          </cell>
          <cell r="BO1313" t="str">
            <v/>
          </cell>
          <cell r="BP1313" t="str">
            <v/>
          </cell>
          <cell r="BQ1313" t="str">
            <v>-</v>
          </cell>
          <cell r="BR1313" t="str">
            <v>-</v>
          </cell>
          <cell r="BS1313" t="str">
            <v>-</v>
          </cell>
          <cell r="BT1313" t="str">
            <v>นายศิริศักดิ์ บัญญัติ</v>
          </cell>
          <cell r="BU1313">
            <v>888166010724</v>
          </cell>
          <cell r="BV1313"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3" t="str">
            <v>จำเลยที่ 1
จำเลยที่ 2
คู่สมรสจำเลยที่ 2
จำเลยที่ 3
คู่สมรสจำเลยที่ 3</v>
          </cell>
          <cell r="BX1313" t="str">
            <v>3-6401-00428-24-9
1-6509-00084-69-6
1-5213-00008-76-1
1-5603-00250-75-8
1-5099-01293-70-1</v>
          </cell>
          <cell r="BY1313"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3" t="str">
            <v>พบทรัพย์</v>
          </cell>
          <cell r="CA1313"/>
          <cell r="CB1313"/>
          <cell r="CC1313" t="str">
            <v>วชิราภรณ์</v>
          </cell>
          <cell r="CD1313"/>
          <cell r="CE1313"/>
          <cell r="CF1313"/>
          <cell r="CG1313"/>
          <cell r="CH1313"/>
          <cell r="CI1313"/>
          <cell r="CJ1313"/>
          <cell r="CK1313"/>
          <cell r="CL1313"/>
          <cell r="CM1313"/>
          <cell r="CN1313"/>
          <cell r="CO1313"/>
          <cell r="CP1313"/>
          <cell r="CQ1313"/>
          <cell r="CR1313"/>
          <cell r="CS1313"/>
          <cell r="CT1313">
            <v>244029</v>
          </cell>
          <cell r="CU1313"/>
          <cell r="CV1313"/>
          <cell r="CW1313"/>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13/2/2568</v>
          </cell>
          <cell r="BC1314">
            <v>1200</v>
          </cell>
          <cell r="BD1314">
            <v>11</v>
          </cell>
          <cell r="BE1314">
            <v>6</v>
          </cell>
          <cell r="BF1314">
            <v>2568</v>
          </cell>
          <cell r="BG1314">
            <v>0</v>
          </cell>
          <cell r="BH1314" t="str">
            <v>-</v>
          </cell>
          <cell r="BI1314" t="str">
            <v>-</v>
          </cell>
          <cell r="BJ1314" t="str">
            <v>-</v>
          </cell>
          <cell r="BK1314">
            <v>0</v>
          </cell>
          <cell r="BL1314">
            <v>795</v>
          </cell>
          <cell r="BM1314">
            <v>0</v>
          </cell>
          <cell r="BN1314" t="str">
            <v/>
          </cell>
          <cell r="BO1314" t="str">
            <v/>
          </cell>
          <cell r="BP1314" t="str">
            <v/>
          </cell>
          <cell r="BQ1314" t="str">
            <v>-</v>
          </cell>
          <cell r="BR1314" t="str">
            <v>-</v>
          </cell>
          <cell r="BS1314" t="str">
            <v>-</v>
          </cell>
          <cell r="BT1314" t="str">
            <v>นายธนิศร์ แดงสกุล</v>
          </cell>
          <cell r="BU1314">
            <v>888166010719</v>
          </cell>
          <cell r="BV1314" t="str">
            <v>1.นายธนิศร์  แดงสกุล
2.นางสาวณวรัตน์   ตาจันทร์
3.นายอรรถกร   คำบุญมา
4.นายวีรยุทธ   ตุ้ยพิมพ์</v>
          </cell>
          <cell r="BW1314" t="str">
            <v>จำเลยที่ 1
คู่สมรสจำเลยที่ 1
จำเลยที่ 2
จำเลยที่ 3</v>
          </cell>
          <cell r="BX1314" t="str">
            <v>1-5099-01395-46-5
1-5099-01253-39-3
3-5010-00244-12-1
1-5705-00174-87-7</v>
          </cell>
          <cell r="BY1314"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4" t="str">
            <v>พบทรัพย์</v>
          </cell>
          <cell r="CA1314"/>
          <cell r="CB1314"/>
          <cell r="CC1314" t="str">
            <v>วชิราภรณ์</v>
          </cell>
          <cell r="CD1314"/>
          <cell r="CE1314"/>
          <cell r="CF1314"/>
          <cell r="CG1314"/>
          <cell r="CH1314"/>
          <cell r="CI1314"/>
          <cell r="CJ1314"/>
          <cell r="CK1314"/>
          <cell r="CL1314"/>
          <cell r="CM1314"/>
          <cell r="CN1314"/>
          <cell r="CO1314"/>
          <cell r="CP1314"/>
          <cell r="CQ1314"/>
          <cell r="CR1314"/>
          <cell r="CS1314"/>
          <cell r="CT1314">
            <v>244029</v>
          </cell>
          <cell r="CU1314"/>
          <cell r="CV1314"/>
          <cell r="CW1314"/>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t="str">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X1315"/>
          <cell r="Y1315"/>
          <cell r="Z1315"/>
          <cell r="AA1315">
            <v>12</v>
          </cell>
          <cell r="AB1315">
            <v>7</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25/2/2568</v>
          </cell>
          <cell r="BC1315">
            <v>900</v>
          </cell>
          <cell r="BD1315">
            <v>11</v>
          </cell>
          <cell r="BE1315">
            <v>6</v>
          </cell>
          <cell r="BF1315">
            <v>2568</v>
          </cell>
          <cell r="BG1315">
            <v>0</v>
          </cell>
          <cell r="BH1315" t="str">
            <v>-</v>
          </cell>
          <cell r="BI1315" t="str">
            <v>-</v>
          </cell>
          <cell r="BJ1315" t="str">
            <v>-</v>
          </cell>
          <cell r="BK1315">
            <v>0</v>
          </cell>
          <cell r="BL1315">
            <v>780</v>
          </cell>
          <cell r="BM1315">
            <v>0</v>
          </cell>
          <cell r="BN1315" t="str">
            <v/>
          </cell>
          <cell r="BO1315" t="str">
            <v/>
          </cell>
          <cell r="BP1315" t="str">
            <v/>
          </cell>
          <cell r="BQ1315" t="str">
            <v>-</v>
          </cell>
          <cell r="BR1315" t="str">
            <v>-</v>
          </cell>
          <cell r="BS1315" t="str">
            <v>-</v>
          </cell>
          <cell r="BT1315" t="str">
            <v>นางสาวอัจฉรา ตาแก้ว</v>
          </cell>
          <cell r="BU1315">
            <v>888166010720</v>
          </cell>
          <cell r="BV1315" t="str">
            <v>1.นางสาวอัจฉรา  ตาแก้ว
2.นางสาวกรรณิการ์   ตาแก้ว
3.นางสาววิมล   วงละคร</v>
          </cell>
          <cell r="BW1315" t="str">
            <v>จำเลยที่ 1
จำเลยที่ 2
จำเลยที่ 3</v>
          </cell>
          <cell r="BX1315" t="str">
            <v>1-5099-01445-81-1
1-5099-01029-78-7
1-5099-01212-79-4</v>
          </cell>
          <cell r="BY1315"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5" t="str">
            <v>พบทรัพย์</v>
          </cell>
          <cell r="CA1315"/>
          <cell r="CB1315"/>
          <cell r="CC1315" t="str">
            <v>วชิราภรณ์</v>
          </cell>
          <cell r="CD1315"/>
          <cell r="CE1315"/>
          <cell r="CF1315"/>
          <cell r="CG1315"/>
          <cell r="CH1315"/>
          <cell r="CI1315"/>
          <cell r="CJ1315"/>
          <cell r="CK1315"/>
          <cell r="CL1315"/>
          <cell r="CM1315"/>
          <cell r="CN1315"/>
          <cell r="CO1315"/>
          <cell r="CP1315"/>
          <cell r="CQ1315"/>
          <cell r="CR1315"/>
          <cell r="CS1315"/>
          <cell r="CT1315"/>
          <cell r="CU1315"/>
          <cell r="CV1315">
            <v>244039</v>
          </cell>
          <cell r="CW1315"/>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X1316"/>
          <cell r="Y1316"/>
          <cell r="Z1316"/>
          <cell r="AA1316">
            <v>2</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v>1200</v>
          </cell>
          <cell r="BD1316">
            <v>11</v>
          </cell>
          <cell r="BE1316">
            <v>6</v>
          </cell>
          <cell r="BF1316">
            <v>2568</v>
          </cell>
          <cell r="BG1316">
            <v>0</v>
          </cell>
          <cell r="BH1316" t="str">
            <v>-</v>
          </cell>
          <cell r="BI1316" t="str">
            <v>-</v>
          </cell>
          <cell r="BJ1316" t="str">
            <v>-</v>
          </cell>
          <cell r="BK1316">
            <v>0</v>
          </cell>
          <cell r="BL1316">
            <v>630</v>
          </cell>
          <cell r="BM1316">
            <v>0</v>
          </cell>
          <cell r="BN1316" t="str">
            <v/>
          </cell>
          <cell r="BO1316" t="str">
            <v/>
          </cell>
          <cell r="BP1316" t="str">
            <v/>
          </cell>
          <cell r="BQ1316" t="str">
            <v>-</v>
          </cell>
          <cell r="BR1316" t="str">
            <v>-</v>
          </cell>
          <cell r="BS1316" t="str">
            <v>-</v>
          </cell>
          <cell r="BT1316" t="str">
            <v>นายธานินทร์ โอฬารกิจเรืองชัย</v>
          </cell>
          <cell r="BU1316">
            <v>888167010033</v>
          </cell>
          <cell r="BV1316"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6" t="str">
            <v>จำเลยที่ 
คู่สมรสจำเลยที่ 1
จำเลยที่ 2
คู่สมรสจำเลยที่ 2</v>
          </cell>
          <cell r="BX1316" t="str">
            <v>1-5099-00110-58-1
3-5603-00610-34-3
1-5603-00178-96-8
1-6099-00131-67-6</v>
          </cell>
          <cell r="BY1316"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6" t="str">
            <v>พบทรัพย์</v>
          </cell>
          <cell r="CA1316"/>
          <cell r="CB1316"/>
          <cell r="CC1316" t="str">
            <v>วชิราภรณ์</v>
          </cell>
          <cell r="CD1316"/>
          <cell r="CE1316"/>
          <cell r="CF1316"/>
          <cell r="CG1316"/>
          <cell r="CH1316"/>
          <cell r="CI1316"/>
          <cell r="CJ1316"/>
          <cell r="CK1316"/>
          <cell r="CL1316"/>
          <cell r="CM1316"/>
          <cell r="CN1316"/>
          <cell r="CO1316"/>
          <cell r="CP1316"/>
          <cell r="CQ1316"/>
          <cell r="CR1316"/>
          <cell r="CS1316"/>
          <cell r="CT1316">
            <v>244029</v>
          </cell>
          <cell r="CU1316"/>
          <cell r="CV1316"/>
          <cell r="CW1316"/>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X1317"/>
          <cell r="Y1317"/>
          <cell r="Z1317"/>
          <cell r="AA1317">
            <v>5</v>
          </cell>
          <cell r="AB1317">
            <v>8</v>
          </cell>
          <cell r="AC1317">
            <v>2567</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585</v>
          </cell>
          <cell r="BM1317">
            <v>0</v>
          </cell>
          <cell r="BN1317" t="str">
            <v/>
          </cell>
          <cell r="BO1317" t="str">
            <v/>
          </cell>
          <cell r="BP1317" t="str">
            <v/>
          </cell>
          <cell r="BQ1317" t="str">
            <v>-</v>
          </cell>
          <cell r="BR1317" t="str">
            <v>-</v>
          </cell>
          <cell r="BS1317" t="str">
            <v>-</v>
          </cell>
          <cell r="BT1317" t="str">
            <v>นายสุริยนต์ ดีพร้อม</v>
          </cell>
          <cell r="BU1317">
            <v>888167010034</v>
          </cell>
          <cell r="BV1317" t="str">
            <v>1.นายสุริยนต์  ดีพร้อม
2.นายธวัชชัย  ติ๊บใจ
3.นางสาวพัศณี    ไตรกระแสชล
4.นายทรงชัย   ไตรกระแสชล</v>
          </cell>
          <cell r="BW1317" t="str">
            <v>จำเลยที่ 1
จำเลยที่ 2
จำเลยที่ 3
คู่สมรสจำเลยที่ 3</v>
          </cell>
          <cell r="BX1317" t="str">
            <v>3-6407-00353-19-3
3-5704-00809-95-8
3-6105-00052-15-7
3-5002-00516-81-7</v>
          </cell>
          <cell r="BY1317"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7" t="str">
            <v>พบทรัพย์</v>
          </cell>
          <cell r="CA1317"/>
          <cell r="CB1317"/>
          <cell r="CC1317" t="str">
            <v>วชิราภรณ์</v>
          </cell>
          <cell r="CD1317"/>
          <cell r="CE1317"/>
          <cell r="CF1317"/>
          <cell r="CG1317"/>
          <cell r="CH1317"/>
          <cell r="CI1317"/>
          <cell r="CJ1317"/>
          <cell r="CK1317"/>
          <cell r="CL1317"/>
          <cell r="CM1317"/>
          <cell r="CN1317"/>
          <cell r="CO1317"/>
          <cell r="CP1317"/>
          <cell r="CQ1317"/>
          <cell r="CR1317"/>
          <cell r="CS1317"/>
          <cell r="CT1317">
            <v>244029</v>
          </cell>
          <cell r="CU1317"/>
          <cell r="CV1317"/>
          <cell r="CW1317"/>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Q1318"/>
          <cell r="R1318"/>
          <cell r="S1318" t="str">
            <v>จังหวัดฝาง</v>
          </cell>
          <cell r="T1318" t="str">
            <v>ผบE501</v>
          </cell>
          <cell r="U1318">
            <v>2563</v>
          </cell>
          <cell r="V1318" t="str">
            <v>ผบE118</v>
          </cell>
          <cell r="W1318">
            <v>2564</v>
          </cell>
          <cell r="X1318"/>
          <cell r="Y1318"/>
          <cell r="Z1318"/>
          <cell r="AA1318">
            <v>10</v>
          </cell>
          <cell r="AB1318">
            <v>3</v>
          </cell>
          <cell r="AC1318">
            <v>2564</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v>1500</v>
          </cell>
          <cell r="BD1318">
            <v>30</v>
          </cell>
          <cell r="BE1318">
            <v>5</v>
          </cell>
          <cell r="BF1318">
            <v>2568</v>
          </cell>
          <cell r="BG1318">
            <v>0</v>
          </cell>
          <cell r="BH1318" t="str">
            <v>-</v>
          </cell>
          <cell r="BI1318" t="str">
            <v>-</v>
          </cell>
          <cell r="BJ1318" t="str">
            <v>-</v>
          </cell>
          <cell r="BK1318">
            <v>0</v>
          </cell>
          <cell r="BL1318">
            <v>1595</v>
          </cell>
          <cell r="BM1318">
            <v>0</v>
          </cell>
          <cell r="BN1318" t="str">
            <v/>
          </cell>
          <cell r="BO1318" t="str">
            <v/>
          </cell>
          <cell r="BP1318" t="str">
            <v/>
          </cell>
          <cell r="BQ1318" t="str">
            <v>-</v>
          </cell>
          <cell r="BR1318" t="str">
            <v>-</v>
          </cell>
          <cell r="BS1318" t="str">
            <v>-</v>
          </cell>
          <cell r="BT1318" t="str">
            <v>นางขวัญจิตร รินวงศ์</v>
          </cell>
          <cell r="BU1318">
            <v>883263012234</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ผบE6240</v>
          </cell>
          <cell r="U1319">
            <v>2565</v>
          </cell>
          <cell r="V1319" t="str">
            <v>ผบE1701</v>
          </cell>
          <cell r="W1319">
            <v>2566</v>
          </cell>
          <cell r="X1319">
            <v>7</v>
          </cell>
          <cell r="Y1319">
            <v>3</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v>1200</v>
          </cell>
          <cell r="BD1319">
            <v>30</v>
          </cell>
          <cell r="BE1319">
            <v>5</v>
          </cell>
          <cell r="BF1319">
            <v>2568</v>
          </cell>
          <cell r="BG1319">
            <v>0</v>
          </cell>
          <cell r="BH1319" t="str">
            <v>-</v>
          </cell>
          <cell r="BI1319" t="str">
            <v>-</v>
          </cell>
          <cell r="BJ1319" t="str">
            <v>-</v>
          </cell>
          <cell r="BK1319">
            <v>0</v>
          </cell>
          <cell r="BL1319">
            <v>1230</v>
          </cell>
          <cell r="BM1319">
            <v>0</v>
          </cell>
          <cell r="BN1319" t="str">
            <v/>
          </cell>
          <cell r="BO1319" t="str">
            <v/>
          </cell>
          <cell r="BP1319" t="str">
            <v/>
          </cell>
          <cell r="BQ1319" t="str">
            <v>-</v>
          </cell>
          <cell r="BR1319" t="str">
            <v>-</v>
          </cell>
          <cell r="BS1319" t="str">
            <v>-</v>
          </cell>
          <cell r="BT1319" t="str">
            <v>นางสาวพรภัครัส   นาระทะ</v>
          </cell>
          <cell r="BU1319">
            <v>883265010302</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K1320"/>
          <cell r="L1320" t="str">
            <v>มีโชค พลาซ่า</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แขวงเชียงใหม่</v>
          </cell>
          <cell r="T1320" t="str">
            <v>ผบE1444</v>
          </cell>
          <cell r="U1320">
            <v>2566</v>
          </cell>
          <cell r="V1320" t="str">
            <v>ผบE3243</v>
          </cell>
          <cell r="W1320">
            <v>2566</v>
          </cell>
          <cell r="X1320">
            <v>16</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v>900</v>
          </cell>
          <cell r="BD1320">
            <v>30</v>
          </cell>
          <cell r="BE1320">
            <v>5</v>
          </cell>
          <cell r="BF1320">
            <v>2568</v>
          </cell>
          <cell r="BG1320">
            <v>0</v>
          </cell>
          <cell r="BH1320" t="str">
            <v>-</v>
          </cell>
          <cell r="BI1320" t="str">
            <v>-</v>
          </cell>
          <cell r="BJ1320" t="str">
            <v>-</v>
          </cell>
          <cell r="BK1320">
            <v>0</v>
          </cell>
          <cell r="BL1320">
            <v>1210</v>
          </cell>
          <cell r="BM1320">
            <v>0</v>
          </cell>
          <cell r="BN1320" t="str">
            <v/>
          </cell>
          <cell r="BO1320" t="str">
            <v/>
          </cell>
          <cell r="BP1320" t="str">
            <v/>
          </cell>
          <cell r="BQ1320" t="str">
            <v>-</v>
          </cell>
          <cell r="BR1320" t="str">
            <v>-</v>
          </cell>
          <cell r="BS1320" t="str">
            <v>-</v>
          </cell>
          <cell r="BT1320" t="str">
            <v>นางสาวเพ็ญพรรณ ฤทธิ์ฤาชัย</v>
          </cell>
          <cell r="BU1320">
            <v>883265010696</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แขวงเชียงดาว</v>
          </cell>
          <cell r="T1321" t="str">
            <v>ผบE141</v>
          </cell>
          <cell r="U1321">
            <v>2566</v>
          </cell>
          <cell r="V1321" t="str">
            <v>ผบE295</v>
          </cell>
          <cell r="W1321">
            <v>2566</v>
          </cell>
          <cell r="X1321">
            <v>3</v>
          </cell>
          <cell r="Y1321">
            <v>5</v>
          </cell>
          <cell r="Z1321">
            <v>2566</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v>1200</v>
          </cell>
          <cell r="BD1321">
            <v>30</v>
          </cell>
          <cell r="BE1321">
            <v>5</v>
          </cell>
          <cell r="BF1321">
            <v>2568</v>
          </cell>
          <cell r="BG1321">
            <v>0</v>
          </cell>
          <cell r="BH1321" t="str">
            <v>-</v>
          </cell>
          <cell r="BI1321" t="str">
            <v>-</v>
          </cell>
          <cell r="BJ1321" t="str">
            <v>-</v>
          </cell>
          <cell r="BK1321">
            <v>0</v>
          </cell>
          <cell r="BL1321">
            <v>1120</v>
          </cell>
          <cell r="BM1321">
            <v>0</v>
          </cell>
          <cell r="BN1321" t="str">
            <v/>
          </cell>
          <cell r="BO1321" t="str">
            <v/>
          </cell>
          <cell r="BP1321" t="str">
            <v/>
          </cell>
          <cell r="BQ1321" t="str">
            <v>-</v>
          </cell>
          <cell r="BR1321" t="str">
            <v>-</v>
          </cell>
          <cell r="BS1321" t="str">
            <v>-</v>
          </cell>
          <cell r="BT1321" t="str">
            <v>นายจีระพันธ์  คันธวรรณ</v>
          </cell>
          <cell r="BU1321">
            <v>883265010865</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v>49795</v>
          </cell>
          <cell r="R1322">
            <v>14326.9</v>
          </cell>
          <cell r="S1322" t="str">
            <v>แขวงเชียงดาว</v>
          </cell>
          <cell r="T1322" t="str">
            <v>ผบE142</v>
          </cell>
          <cell r="U1322">
            <v>2566</v>
          </cell>
          <cell r="V1322" t="str">
            <v>ผบE263</v>
          </cell>
          <cell r="W1322">
            <v>2566</v>
          </cell>
          <cell r="X1322"/>
          <cell r="Y1322"/>
          <cell r="Z1322"/>
          <cell r="AA1322">
            <v>20</v>
          </cell>
          <cell r="AB1322">
            <v>4</v>
          </cell>
          <cell r="AC1322">
            <v>2566</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1640</v>
          </cell>
          <cell r="BM1322">
            <v>0</v>
          </cell>
          <cell r="BN1322" t="str">
            <v/>
          </cell>
          <cell r="BO1322" t="str">
            <v/>
          </cell>
          <cell r="BP1322" t="str">
            <v/>
          </cell>
          <cell r="BQ1322" t="str">
            <v>-</v>
          </cell>
          <cell r="BR1322" t="str">
            <v>-</v>
          </cell>
          <cell r="BS1322" t="str">
            <v>-</v>
          </cell>
          <cell r="BT1322" t="str">
            <v>นายนิรุต  สันคำ</v>
          </cell>
          <cell r="BU1322">
            <v>883265010867</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Q1323"/>
          <cell r="R1323"/>
          <cell r="S1323" t="str">
            <v>แขวงเชียงดาว</v>
          </cell>
          <cell r="T1323" t="str">
            <v>ผบE465</v>
          </cell>
          <cell r="U1323">
            <v>2566</v>
          </cell>
          <cell r="V1323" t="str">
            <v>ผบE578</v>
          </cell>
          <cell r="W1323">
            <v>2566</v>
          </cell>
          <cell r="X1323">
            <v>4</v>
          </cell>
          <cell r="Y1323">
            <v>7</v>
          </cell>
          <cell r="Z1323">
            <v>2566</v>
          </cell>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คำสั่งดำเนินงานวันที่ 6/12/2567 // รายงานคดีวันที่  24/1/2568</v>
          </cell>
          <cell r="BC1323">
            <v>600</v>
          </cell>
          <cell r="BD1323">
            <v>30</v>
          </cell>
          <cell r="BE1323">
            <v>5</v>
          </cell>
          <cell r="BF1323">
            <v>2568</v>
          </cell>
          <cell r="BG1323">
            <v>0</v>
          </cell>
          <cell r="BH1323" t="str">
            <v>-</v>
          </cell>
          <cell r="BI1323" t="str">
            <v>-</v>
          </cell>
          <cell r="BJ1323" t="str">
            <v>-</v>
          </cell>
          <cell r="BK1323">
            <v>0</v>
          </cell>
          <cell r="BL1323">
            <v>740</v>
          </cell>
          <cell r="BM1323">
            <v>0</v>
          </cell>
          <cell r="BN1323" t="str">
            <v/>
          </cell>
          <cell r="BO1323" t="str">
            <v/>
          </cell>
          <cell r="BP1323" t="str">
            <v/>
          </cell>
          <cell r="BQ1323" t="str">
            <v>-</v>
          </cell>
          <cell r="BR1323" t="str">
            <v>-</v>
          </cell>
          <cell r="BS1323" t="str">
            <v>-</v>
          </cell>
          <cell r="BT1323" t="str">
            <v>นายสิทธิโชค ดาราวงษ์</v>
          </cell>
          <cell r="BU1323">
            <v>883266010108</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A1323"/>
          <cell r="CB1323"/>
          <cell r="CC1323" t="str">
            <v>ปฏิยุทธ์</v>
          </cell>
          <cell r="CD1323"/>
          <cell r="CE1323"/>
          <cell r="CF1323"/>
          <cell r="CG1323"/>
          <cell r="CH1323"/>
          <cell r="CI1323"/>
          <cell r="CJ1323"/>
          <cell r="CK1323"/>
          <cell r="CL1323"/>
          <cell r="CM1323"/>
          <cell r="CN1323"/>
          <cell r="CO1323"/>
          <cell r="CP1323"/>
          <cell r="CQ1323"/>
          <cell r="CR1323"/>
          <cell r="CS1323"/>
          <cell r="CT1323"/>
          <cell r="CU1323"/>
          <cell r="CV1323"/>
          <cell r="CW1323"/>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X1324"/>
          <cell r="Y1324"/>
          <cell r="Z1324"/>
          <cell r="AA1324">
            <v>1</v>
          </cell>
          <cell r="AB1324">
            <v>8</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v>1200</v>
          </cell>
          <cell r="BD1324">
            <v>11</v>
          </cell>
          <cell r="BE1324">
            <v>6</v>
          </cell>
          <cell r="BF1324">
            <v>2568</v>
          </cell>
          <cell r="BG1324">
            <v>0</v>
          </cell>
          <cell r="BH1324" t="str">
            <v>-</v>
          </cell>
          <cell r="BI1324" t="str">
            <v>-</v>
          </cell>
          <cell r="BJ1324" t="str">
            <v>-</v>
          </cell>
          <cell r="BK1324">
            <v>0</v>
          </cell>
          <cell r="BL1324">
            <v>745</v>
          </cell>
          <cell r="BM1324">
            <v>0</v>
          </cell>
          <cell r="BN1324" t="str">
            <v/>
          </cell>
          <cell r="BO1324" t="str">
            <v/>
          </cell>
          <cell r="BP1324" t="str">
            <v/>
          </cell>
          <cell r="BQ1324" t="str">
            <v>-</v>
          </cell>
          <cell r="BR1324" t="str">
            <v>-</v>
          </cell>
          <cell r="BS1324" t="str">
            <v>-</v>
          </cell>
          <cell r="BT1324" t="str">
            <v>นายธนพล มีบุญ</v>
          </cell>
          <cell r="BU1324">
            <v>888164010466</v>
          </cell>
          <cell r="BV1324" t="str">
            <v xml:space="preserve">1.นายธนพล มีบุญ
2.นายธัชชัย สุวรรณศิริคำ
3.นางสาวนงลักษณ์ แหนลำใย
4.นายัยวัฒน์ บุญไทย
</v>
          </cell>
          <cell r="BW1324" t="str">
            <v>จำเลยที่ 1
จำเลยที่ 2
ทายาโดยธรรมจำเลยที่ 3
จำเลยที่ 3</v>
          </cell>
          <cell r="BX1324" t="str">
            <v>1-6499-00031-45-1
1-5205-00076-33-6
3-2406-00192-95-7
1-2406-00106-33-7</v>
          </cell>
          <cell r="BY1324"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4" t="str">
            <v>พบ</v>
          </cell>
          <cell r="CA1324"/>
          <cell r="CB1324"/>
          <cell r="CC1324" t="str">
            <v>ปฏิยุทธ์</v>
          </cell>
          <cell r="CE1324"/>
          <cell r="CF1324"/>
          <cell r="CG1324"/>
          <cell r="CH1324"/>
          <cell r="CI1324"/>
          <cell r="CJ1324"/>
          <cell r="CK1324"/>
          <cell r="CL1324"/>
          <cell r="CM1324"/>
          <cell r="CN1324"/>
          <cell r="CO1324"/>
          <cell r="CP1324"/>
          <cell r="CQ1324"/>
          <cell r="CR1324"/>
          <cell r="CS1324"/>
          <cell r="CT1324">
            <v>244031</v>
          </cell>
          <cell r="CU1324">
            <v>244127</v>
          </cell>
          <cell r="CV1324"/>
          <cell r="CW1324"/>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X1325"/>
          <cell r="Y1325"/>
          <cell r="Z1325"/>
          <cell r="AA1325">
            <v>25</v>
          </cell>
          <cell r="AB1325">
            <v>10</v>
          </cell>
          <cell r="AC1325">
            <v>2565</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สืบรอบ 1 รายงานวันที่ 14/2/2568</v>
          </cell>
          <cell r="BC1325">
            <v>600</v>
          </cell>
          <cell r="BD1325">
            <v>11</v>
          </cell>
          <cell r="BE1325">
            <v>6</v>
          </cell>
          <cell r="BF1325">
            <v>2568</v>
          </cell>
          <cell r="BG1325">
            <v>0</v>
          </cell>
          <cell r="BH1325" t="str">
            <v>-</v>
          </cell>
          <cell r="BI1325" t="str">
            <v>-</v>
          </cell>
          <cell r="BJ1325" t="str">
            <v>-</v>
          </cell>
          <cell r="BK1325">
            <v>0</v>
          </cell>
          <cell r="BL1325">
            <v>325</v>
          </cell>
          <cell r="BM1325">
            <v>0</v>
          </cell>
          <cell r="BN1325" t="str">
            <v/>
          </cell>
          <cell r="BO1325" t="str">
            <v/>
          </cell>
          <cell r="BP1325" t="str">
            <v/>
          </cell>
          <cell r="BQ1325" t="str">
            <v>-</v>
          </cell>
          <cell r="BR1325" t="str">
            <v>-</v>
          </cell>
          <cell r="BS1325" t="str">
            <v>-</v>
          </cell>
          <cell r="BT1325" t="str">
            <v>นายอนุวัฒน์ เดชคุณมาก</v>
          </cell>
          <cell r="BU1325">
            <v>888164010456</v>
          </cell>
          <cell r="BV1325" t="str">
            <v>1.นายอนุวัฒน์ เดชคุณมาก
2.นางสาวอนมิกา นัภสพิชญาเดชา</v>
          </cell>
          <cell r="BW1325" t="str">
            <v xml:space="preserve">จำเลยที่ 1
จำเลยที่ 2
</v>
          </cell>
          <cell r="BX1325" t="str">
            <v>1-5099-000633-35-4
1-1037-00743-12-0</v>
          </cell>
          <cell r="BY1325"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5" t="str">
            <v>พบ</v>
          </cell>
          <cell r="CA1325"/>
          <cell r="CB1325"/>
          <cell r="CC1325" t="str">
            <v>ปฏิยุทธ์</v>
          </cell>
          <cell r="CD1325"/>
          <cell r="CE1325"/>
          <cell r="CF1325"/>
          <cell r="CG1325"/>
          <cell r="CH1325"/>
          <cell r="CI1325"/>
          <cell r="CJ1325"/>
          <cell r="CK1325"/>
          <cell r="CL1325"/>
          <cell r="CM1325"/>
          <cell r="CN1325"/>
          <cell r="CO1325"/>
          <cell r="CP1325"/>
          <cell r="CQ1325"/>
          <cell r="CR1325"/>
          <cell r="CS1325"/>
          <cell r="CT1325">
            <v>244031</v>
          </cell>
          <cell r="CU1325">
            <v>244127</v>
          </cell>
          <cell r="CV1325"/>
          <cell r="CW1325"/>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Q1326"/>
          <cell r="R1326"/>
          <cell r="S1326" t="str">
            <v>จังหวัดเชียงใหม่</v>
          </cell>
          <cell r="T1326" t="str">
            <v>ผบE671</v>
          </cell>
          <cell r="U1326">
            <v>2567</v>
          </cell>
          <cell r="V1326" t="str">
            <v>ผบE1392</v>
          </cell>
          <cell r="W1326">
            <v>2567</v>
          </cell>
          <cell r="X1326">
            <v>24</v>
          </cell>
          <cell r="Y1326">
            <v>6</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v>2100</v>
          </cell>
          <cell r="BD1326">
            <v>20</v>
          </cell>
          <cell r="BE1326">
            <v>6</v>
          </cell>
          <cell r="BF1326">
            <v>2568</v>
          </cell>
          <cell r="BG1326">
            <v>0</v>
          </cell>
          <cell r="BH1326" t="str">
            <v>-</v>
          </cell>
          <cell r="BI1326" t="str">
            <v>-</v>
          </cell>
          <cell r="BJ1326" t="str">
            <v>-</v>
          </cell>
          <cell r="BK1326">
            <v>0</v>
          </cell>
          <cell r="BL1326">
            <v>3725</v>
          </cell>
          <cell r="BM1326">
            <v>0</v>
          </cell>
          <cell r="BN1326" t="str">
            <v/>
          </cell>
          <cell r="BO1326" t="str">
            <v/>
          </cell>
          <cell r="BP1326" t="str">
            <v/>
          </cell>
          <cell r="BQ1326" t="str">
            <v>-</v>
          </cell>
          <cell r="BR1326" t="str">
            <v>-</v>
          </cell>
          <cell r="BS1326" t="str">
            <v>-</v>
          </cell>
          <cell r="BT1326" t="str">
            <v>พันจ่าอากาศเอกสันติชัย ปัญญาทอง</v>
          </cell>
          <cell r="BU1326">
            <v>0</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A1326"/>
          <cell r="CB1326">
            <v>7</v>
          </cell>
          <cell r="CC1326" t="str">
            <v>นุสบา</v>
          </cell>
          <cell r="CD1326"/>
          <cell r="CE1326"/>
          <cell r="CF1326"/>
          <cell r="CG1326"/>
          <cell r="CH1326"/>
          <cell r="CI1326"/>
          <cell r="CJ1326"/>
          <cell r="CK1326"/>
          <cell r="CL1326"/>
          <cell r="CM1326"/>
          <cell r="CN1326"/>
          <cell r="CO1326"/>
          <cell r="CP1326"/>
          <cell r="CQ1326"/>
          <cell r="CR1326"/>
          <cell r="CS1326"/>
          <cell r="CT1326">
            <v>244036</v>
          </cell>
          <cell r="CU1326">
            <v>244127</v>
          </cell>
          <cell r="CV1326"/>
          <cell r="CW1326"/>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Q1327"/>
          <cell r="R1327"/>
          <cell r="S1327" t="str">
            <v>จังหวัดลำพูน</v>
          </cell>
          <cell r="T1327" t="str">
            <v>ผบE1803</v>
          </cell>
          <cell r="U1327">
            <v>2567</v>
          </cell>
          <cell r="V1327" t="str">
            <v>ผบE3465</v>
          </cell>
          <cell r="W1327">
            <v>2567</v>
          </cell>
          <cell r="X1327">
            <v>2</v>
          </cell>
          <cell r="Y1327">
            <v>9</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 4/2/2568</v>
          </cell>
          <cell r="BC1327">
            <v>1200</v>
          </cell>
          <cell r="BD1327">
            <v>20</v>
          </cell>
          <cell r="BE1327">
            <v>6</v>
          </cell>
          <cell r="BF1327">
            <v>2568</v>
          </cell>
          <cell r="BG1327">
            <v>0</v>
          </cell>
          <cell r="BH1327" t="str">
            <v>-</v>
          </cell>
          <cell r="BI1327" t="str">
            <v>-</v>
          </cell>
          <cell r="BJ1327" t="str">
            <v>-</v>
          </cell>
          <cell r="BK1327">
            <v>0</v>
          </cell>
          <cell r="BL1327">
            <v>2580</v>
          </cell>
          <cell r="BM1327">
            <v>0</v>
          </cell>
          <cell r="BN1327" t="str">
            <v/>
          </cell>
          <cell r="BO1327" t="str">
            <v/>
          </cell>
          <cell r="BP1327" t="str">
            <v/>
          </cell>
          <cell r="BQ1327" t="str">
            <v>-</v>
          </cell>
          <cell r="BR1327" t="str">
            <v>-</v>
          </cell>
          <cell r="BS1327" t="str">
            <v>-</v>
          </cell>
          <cell r="BT1327" t="str">
            <v>นางศรีมร มหาวัน</v>
          </cell>
          <cell r="BU1327">
            <v>0</v>
          </cell>
          <cell r="BV1327" t="str">
            <v>1.นางศรีมร  มหาวัน 
2.นางกนกพร  บูรณชีวิต
3.นายซีดีน  พิบาลฆ่าสัตว์
4.นางรัชฎา  มาฤทธิ์</v>
          </cell>
          <cell r="BW1327" t="str">
            <v xml:space="preserve">จำเลยที่ 1
จำเลยที่ 2
คู่สมรสจำเลยที่ 2
จำเลยที่ 3
</v>
          </cell>
          <cell r="BX1327" t="str">
            <v xml:space="preserve">3-5011-00429-66-2
4-5702-00007-44-9
3-8303-00423-58-3
3-5009-00272-60-1
</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A1327"/>
          <cell r="CB1327">
            <v>4</v>
          </cell>
          <cell r="CC1327" t="str">
            <v>นุสบา</v>
          </cell>
          <cell r="CD1327"/>
          <cell r="CE1327"/>
          <cell r="CF1327"/>
          <cell r="CG1327"/>
          <cell r="CH1327"/>
          <cell r="CI1327"/>
          <cell r="CJ1327"/>
          <cell r="CK1327"/>
          <cell r="CL1327"/>
          <cell r="CM1327"/>
          <cell r="CN1327"/>
          <cell r="CO1327"/>
          <cell r="CP1327"/>
          <cell r="CQ1327"/>
          <cell r="CR1327"/>
          <cell r="CS1327"/>
          <cell r="CT1327">
            <v>244036</v>
          </cell>
          <cell r="CU1327">
            <v>244127</v>
          </cell>
          <cell r="CV1327"/>
          <cell r="CW1327"/>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v>31964.38</v>
          </cell>
          <cell r="R1328">
            <v>10004.799999999999</v>
          </cell>
          <cell r="S1328" t="str">
            <v>แขวงเชียงดาว</v>
          </cell>
          <cell r="T1328" t="str">
            <v>ผบE324</v>
          </cell>
          <cell r="U1328">
            <v>2567</v>
          </cell>
          <cell r="V1328" t="str">
            <v>ผบE567</v>
          </cell>
          <cell r="W1328">
            <v>2567</v>
          </cell>
          <cell r="X1328">
            <v>18</v>
          </cell>
          <cell r="Y1328">
            <v>6</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13/2/2568</v>
          </cell>
          <cell r="BC1328">
            <v>900</v>
          </cell>
          <cell r="BD1328">
            <v>20</v>
          </cell>
          <cell r="BE1328">
            <v>6</v>
          </cell>
          <cell r="BF1328">
            <v>2568</v>
          </cell>
          <cell r="BG1328">
            <v>0</v>
          </cell>
          <cell r="BH1328" t="str">
            <v>-</v>
          </cell>
          <cell r="BI1328" t="str">
            <v>-</v>
          </cell>
          <cell r="BJ1328" t="str">
            <v>-</v>
          </cell>
          <cell r="BK1328">
            <v>0</v>
          </cell>
          <cell r="BL1328">
            <v>1345</v>
          </cell>
          <cell r="BM1328">
            <v>0</v>
          </cell>
          <cell r="BN1328" t="str">
            <v/>
          </cell>
          <cell r="BO1328" t="str">
            <v/>
          </cell>
          <cell r="BP1328" t="str">
            <v/>
          </cell>
          <cell r="BQ1328" t="str">
            <v>-</v>
          </cell>
          <cell r="BR1328" t="str">
            <v>-</v>
          </cell>
          <cell r="BS1328" t="str">
            <v>-</v>
          </cell>
          <cell r="BT1328" t="str">
            <v>นางสาวขวัญฤทัย จันตาคำ</v>
          </cell>
          <cell r="BU1328">
            <v>0</v>
          </cell>
          <cell r="BV1328" t="str">
            <v>1.นางสาวชวัญฤทัย  จันตาคำ
2.นางสาวสุปราณี  สัตนันท์
3.นางสาวสุพัตรา  พรหมเสน</v>
          </cell>
          <cell r="BW1328" t="str">
            <v>จำเลยที่ 1
จำเลยที่ 2
จำเลยที่ 3</v>
          </cell>
          <cell r="BX1328" t="str">
            <v>1-5007-01235-06-7
1-4110-00117-03-5
3-5012-00094-92-1</v>
          </cell>
          <cell r="BY1328"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8" t="str">
            <v xml:space="preserve">พบ </v>
          </cell>
          <cell r="CA1328"/>
          <cell r="CB1328">
            <v>3</v>
          </cell>
          <cell r="CC1328" t="str">
            <v>นุสบา</v>
          </cell>
          <cell r="CD1328"/>
          <cell r="CE1328"/>
          <cell r="CF1328"/>
          <cell r="CG1328"/>
          <cell r="CH1328"/>
          <cell r="CI1328"/>
          <cell r="CJ1328"/>
          <cell r="CK1328"/>
          <cell r="CL1328"/>
          <cell r="CM1328"/>
          <cell r="CN1328"/>
          <cell r="CO1328"/>
          <cell r="CP1328"/>
          <cell r="CQ1328"/>
          <cell r="CR1328"/>
          <cell r="CS1328"/>
          <cell r="CT1328">
            <v>244036</v>
          </cell>
          <cell r="CU1328">
            <v>244127</v>
          </cell>
          <cell r="CV1328"/>
          <cell r="CW1328"/>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Q1329"/>
          <cell r="R1329"/>
          <cell r="S1329" t="str">
            <v>จังหวัดเชียงใหม่</v>
          </cell>
          <cell r="T1329" t="str">
            <v>ผบE1506</v>
          </cell>
          <cell r="U1329">
            <v>2567</v>
          </cell>
          <cell r="V1329" t="str">
            <v>ผบE1848</v>
          </cell>
          <cell r="W1329">
            <v>2567</v>
          </cell>
          <cell r="X1329">
            <v>26</v>
          </cell>
          <cell r="Y1329">
            <v>8</v>
          </cell>
          <cell r="Z1329">
            <v>2567</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สืบแล้ว รายงานผลสืบ 4/2/2568</v>
          </cell>
          <cell r="BC1329">
            <v>1200</v>
          </cell>
          <cell r="BD1329">
            <v>20</v>
          </cell>
          <cell r="BE1329">
            <v>6</v>
          </cell>
          <cell r="BF1329">
            <v>2568</v>
          </cell>
          <cell r="BG1329">
            <v>0</v>
          </cell>
          <cell r="BH1329" t="str">
            <v>-</v>
          </cell>
          <cell r="BI1329" t="str">
            <v>-</v>
          </cell>
          <cell r="BJ1329" t="str">
            <v>-</v>
          </cell>
          <cell r="BK1329">
            <v>0</v>
          </cell>
          <cell r="BL1329">
            <v>2010</v>
          </cell>
          <cell r="BM1329">
            <v>0</v>
          </cell>
          <cell r="BN1329" t="str">
            <v/>
          </cell>
          <cell r="BO1329" t="str">
            <v/>
          </cell>
          <cell r="BP1329" t="str">
            <v/>
          </cell>
          <cell r="BQ1329" t="str">
            <v>-</v>
          </cell>
          <cell r="BR1329" t="str">
            <v>-</v>
          </cell>
          <cell r="BS1329" t="str">
            <v>-</v>
          </cell>
          <cell r="BT1329" t="str">
            <v>นายยงยุทธ อินตา</v>
          </cell>
          <cell r="BU1329">
            <v>883166010551</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A1329"/>
          <cell r="CB1329">
            <v>4</v>
          </cell>
          <cell r="CC1329" t="str">
            <v>นุสบา</v>
          </cell>
          <cell r="CD1329"/>
          <cell r="CE1329"/>
          <cell r="CF1329"/>
          <cell r="CG1329"/>
          <cell r="CH1329"/>
          <cell r="CI1329"/>
          <cell r="CJ1329"/>
          <cell r="CK1329"/>
          <cell r="CL1329"/>
          <cell r="CM1329"/>
          <cell r="CN1329"/>
          <cell r="CO1329"/>
          <cell r="CP1329"/>
          <cell r="CQ1329"/>
          <cell r="CR1329"/>
          <cell r="CS1329"/>
          <cell r="CT1329">
            <v>244036</v>
          </cell>
          <cell r="CU1329">
            <v>244127</v>
          </cell>
          <cell r="CV1329"/>
          <cell r="CW1329"/>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Q1330">
            <v>44443.040000000001</v>
          </cell>
          <cell r="R1330">
            <v>4605.25</v>
          </cell>
          <cell r="S1330" t="str">
            <v>แขวงลำปาง</v>
          </cell>
          <cell r="T1330" t="str">
            <v>ผบE3081</v>
          </cell>
          <cell r="U1330">
            <v>2565</v>
          </cell>
          <cell r="V1330" t="str">
            <v>ผบE3550</v>
          </cell>
          <cell r="W1330">
            <v>2565</v>
          </cell>
          <cell r="X1330">
            <v>11</v>
          </cell>
          <cell r="Y1330">
            <v>10</v>
          </cell>
          <cell r="Z1330">
            <v>2565</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คำสั่งดำเนินงานวันที่ 7/1/2568 // รายงานคดีวันที่  25/1/2568</v>
          </cell>
          <cell r="BC1330">
            <v>300</v>
          </cell>
          <cell r="BD1330">
            <v>23</v>
          </cell>
          <cell r="BE1330">
            <v>5</v>
          </cell>
          <cell r="BF1330">
            <v>2568</v>
          </cell>
          <cell r="BG1330">
            <v>0</v>
          </cell>
          <cell r="BH1330" t="str">
            <v>-</v>
          </cell>
          <cell r="BI1330" t="str">
            <v>-</v>
          </cell>
          <cell r="BJ1330" t="str">
            <v>-</v>
          </cell>
          <cell r="BK1330">
            <v>0</v>
          </cell>
          <cell r="BL1330">
            <v>395</v>
          </cell>
          <cell r="BM1330">
            <v>0</v>
          </cell>
          <cell r="BN1330" t="str">
            <v/>
          </cell>
          <cell r="BO1330" t="str">
            <v/>
          </cell>
          <cell r="BP1330" t="str">
            <v/>
          </cell>
          <cell r="BQ1330" t="str">
            <v>-</v>
          </cell>
          <cell r="BR1330" t="str">
            <v>-</v>
          </cell>
          <cell r="BS1330" t="str">
            <v>-</v>
          </cell>
          <cell r="BT1330" t="str">
            <v>นายภัทรพงศ์ จิตราทร</v>
          </cell>
          <cell r="BU1330">
            <v>0</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A1330"/>
          <cell r="CB1330"/>
          <cell r="CC1330" t="str">
            <v>ปฏิยุทธ์</v>
          </cell>
          <cell r="CD1330"/>
          <cell r="CE1330"/>
          <cell r="CF1330"/>
          <cell r="CG1330"/>
          <cell r="CH1330"/>
          <cell r="CI1330"/>
          <cell r="CJ1330"/>
          <cell r="CK1330"/>
          <cell r="CL1330"/>
          <cell r="CM1330"/>
          <cell r="CN1330"/>
          <cell r="CO1330"/>
          <cell r="CP1330"/>
          <cell r="CQ1330"/>
          <cell r="CR1330"/>
          <cell r="CS1330"/>
          <cell r="CT1330"/>
          <cell r="CU1330"/>
          <cell r="CV1330"/>
          <cell r="CW1330"/>
        </row>
        <row r="1331">
          <cell r="B1331">
            <v>2826</v>
          </cell>
          <cell r="C1331">
            <v>1973</v>
          </cell>
          <cell r="D1331"/>
          <cell r="E1331"/>
          <cell r="F1331"/>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X1331"/>
          <cell r="Y1331"/>
          <cell r="Z1331"/>
          <cell r="AA1331">
            <v>22</v>
          </cell>
          <cell r="AB1331">
            <v>5</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31/1/2568</v>
          </cell>
          <cell r="BC1331">
            <v>600</v>
          </cell>
          <cell r="BD1331">
            <v>11</v>
          </cell>
          <cell r="BE1331">
            <v>6</v>
          </cell>
          <cell r="BF1331">
            <v>2568</v>
          </cell>
          <cell r="BG1331">
            <v>0</v>
          </cell>
          <cell r="BH1331" t="str">
            <v>-</v>
          </cell>
          <cell r="BI1331" t="str">
            <v>-</v>
          </cell>
          <cell r="BJ1331" t="str">
            <v>-</v>
          </cell>
          <cell r="BK1331">
            <v>0</v>
          </cell>
          <cell r="BL1331">
            <v>190</v>
          </cell>
          <cell r="BM1331">
            <v>0</v>
          </cell>
          <cell r="BN1331" t="str">
            <v/>
          </cell>
          <cell r="BO1331" t="str">
            <v/>
          </cell>
          <cell r="BP1331" t="str">
            <v/>
          </cell>
          <cell r="BQ1331" t="str">
            <v>-</v>
          </cell>
          <cell r="BR1331" t="str">
            <v>-</v>
          </cell>
          <cell r="BS1331" t="str">
            <v>-</v>
          </cell>
          <cell r="BT1331" t="str">
            <v>นายธวุฒิ จอมแปง</v>
          </cell>
          <cell r="BU1331">
            <v>888165010628</v>
          </cell>
          <cell r="BV1331" t="str">
            <v>1.นายธวุฒิ  จอมแปง
2.นายชัชวาลย์   ทองกลาง</v>
          </cell>
          <cell r="BW1331" t="str">
            <v>จำเลยที่ 1
จำเลยที่ 2</v>
          </cell>
          <cell r="BX1331" t="str">
            <v>1-5099-01468-92-6
3-3010-00378-49-9</v>
          </cell>
          <cell r="BY133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1" t="str">
            <v>ไม่พบทรัพย์</v>
          </cell>
          <cell r="CA1331"/>
          <cell r="CB1331"/>
          <cell r="CC1331" t="str">
            <v>วชิราภรณ์</v>
          </cell>
          <cell r="CD1331"/>
          <cell r="CE1331"/>
          <cell r="CF1331"/>
          <cell r="CG1331"/>
          <cell r="CH1331"/>
          <cell r="CI1331"/>
          <cell r="CJ1331"/>
          <cell r="CK1331"/>
          <cell r="CL1331"/>
          <cell r="CM1331"/>
          <cell r="CN1331"/>
          <cell r="CO1331"/>
          <cell r="CP1331"/>
          <cell r="CQ1331"/>
          <cell r="CR1331"/>
          <cell r="CS1331"/>
          <cell r="CT1331">
            <v>244029</v>
          </cell>
          <cell r="CU1331"/>
          <cell r="CV1331"/>
          <cell r="CW1331"/>
        </row>
        <row r="1332">
          <cell r="B1332">
            <v>2827</v>
          </cell>
          <cell r="C1332">
            <v>1974</v>
          </cell>
          <cell r="D1332"/>
          <cell r="E1332"/>
          <cell r="F1332"/>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X1332"/>
          <cell r="Y1332"/>
          <cell r="Z1332"/>
          <cell r="AA1332">
            <v>12</v>
          </cell>
          <cell r="AB1332">
            <v>6</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v>900</v>
          </cell>
          <cell r="BD1332">
            <v>11</v>
          </cell>
          <cell r="BE1332">
            <v>6</v>
          </cell>
          <cell r="BF1332">
            <v>2568</v>
          </cell>
          <cell r="BG1332">
            <v>0</v>
          </cell>
          <cell r="BH1332" t="str">
            <v>-</v>
          </cell>
          <cell r="BI1332" t="str">
            <v>-</v>
          </cell>
          <cell r="BJ1332" t="str">
            <v>-</v>
          </cell>
          <cell r="BK1332">
            <v>0</v>
          </cell>
          <cell r="BL1332">
            <v>510</v>
          </cell>
          <cell r="BM1332">
            <v>0</v>
          </cell>
          <cell r="BN1332" t="str">
            <v/>
          </cell>
          <cell r="BO1332" t="str">
            <v/>
          </cell>
          <cell r="BP1332" t="str">
            <v/>
          </cell>
          <cell r="BQ1332" t="str">
            <v>-</v>
          </cell>
          <cell r="BR1332" t="str">
            <v>-</v>
          </cell>
          <cell r="BS1332" t="str">
            <v>-</v>
          </cell>
          <cell r="BT1332" t="str">
            <v>นายชัยณรงค์ เมืองมา</v>
          </cell>
          <cell r="BU1332">
            <v>888165010641</v>
          </cell>
          <cell r="BV1332" t="str">
            <v>1.นายชัยณรงค์   เมืองมา 
2.นางสาวธัญชนก   อุปวงค์
3.นางสาวรัชนี   หล้าพิงค์</v>
          </cell>
          <cell r="BW1332" t="str">
            <v>จำเลยที่ 1
จำเลยที่ 2
จำเลยที่ 3</v>
          </cell>
          <cell r="BX1332" t="str">
            <v>3-5015-00517-88-7
1-5099-00546-68-1
1-5007-00074-87-6</v>
          </cell>
          <cell r="BY1332"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2" t="str">
            <v>พบทรัพย์</v>
          </cell>
          <cell r="CA1332"/>
          <cell r="CB1332"/>
          <cell r="CC1332" t="str">
            <v>วชิราภรณ์</v>
          </cell>
          <cell r="CD1332"/>
          <cell r="CE1332"/>
          <cell r="CF1332"/>
          <cell r="CG1332"/>
          <cell r="CH1332"/>
          <cell r="CI1332"/>
          <cell r="CJ1332"/>
          <cell r="CK1332"/>
          <cell r="CL1332"/>
          <cell r="CM1332"/>
          <cell r="CN1332"/>
          <cell r="CO1332"/>
          <cell r="CP1332"/>
          <cell r="CQ1332"/>
          <cell r="CR1332"/>
          <cell r="CS1332"/>
          <cell r="CT1332">
            <v>244029</v>
          </cell>
          <cell r="CU1332"/>
          <cell r="CV1332"/>
          <cell r="CW1332"/>
        </row>
        <row r="1333">
          <cell r="B1333">
            <v>2828</v>
          </cell>
          <cell r="C1333">
            <v>1975</v>
          </cell>
          <cell r="D1333"/>
          <cell r="E1333"/>
          <cell r="F1333"/>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X1333"/>
          <cell r="Y1333"/>
          <cell r="Z1333"/>
          <cell r="AA1333">
            <v>27</v>
          </cell>
          <cell r="AB1333">
            <v>2</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470</v>
          </cell>
          <cell r="BM1333">
            <v>0</v>
          </cell>
          <cell r="BN1333" t="str">
            <v/>
          </cell>
          <cell r="BO1333" t="str">
            <v/>
          </cell>
          <cell r="BP1333" t="str">
            <v/>
          </cell>
          <cell r="BQ1333" t="str">
            <v>-</v>
          </cell>
          <cell r="BR1333" t="str">
            <v>-</v>
          </cell>
          <cell r="BS1333" t="str">
            <v>-</v>
          </cell>
          <cell r="BT1333" t="str">
            <v>นางสาวสมจิตร อาจแก้ว</v>
          </cell>
          <cell r="BU1333">
            <v>888165010652</v>
          </cell>
          <cell r="BV1333" t="str">
            <v>1.นางสาวสมจิตร   อาจแก้ว
2.นางจินดา   แสนอุด
3.นางสาวภัคญา   ศาสตราชัย</v>
          </cell>
          <cell r="BW1333" t="str">
            <v>จำเลยที่ 1
จำเลยที่ 2
จำเลยที่ 3</v>
          </cell>
          <cell r="BX1333" t="str">
            <v>3-4201-00196-53-6
3-5701-01454-63-5
3-1009-05201-64-1</v>
          </cell>
          <cell r="BY1333"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3" t="str">
            <v>พบทรัพย์</v>
          </cell>
          <cell r="CA1333"/>
          <cell r="CB1333"/>
          <cell r="CC1333" t="str">
            <v>วชิราภรณ์</v>
          </cell>
          <cell r="CD1333"/>
          <cell r="CE1333"/>
          <cell r="CF1333"/>
          <cell r="CG1333"/>
          <cell r="CH1333"/>
          <cell r="CI1333"/>
          <cell r="CJ1333"/>
          <cell r="CK1333"/>
          <cell r="CL1333"/>
          <cell r="CM1333"/>
          <cell r="CN1333"/>
          <cell r="CO1333"/>
          <cell r="CP1333"/>
          <cell r="CQ1333"/>
          <cell r="CR1333"/>
          <cell r="CS1333"/>
          <cell r="CT1333">
            <v>244029</v>
          </cell>
          <cell r="CU1333"/>
          <cell r="CV1333"/>
          <cell r="CW1333"/>
        </row>
        <row r="1334">
          <cell r="B1334">
            <v>2829</v>
          </cell>
          <cell r="C1334">
            <v>1976</v>
          </cell>
          <cell r="D1334"/>
          <cell r="E1334"/>
          <cell r="F1334"/>
          <cell r="G1334">
            <v>800088794329</v>
          </cell>
          <cell r="H1334" t="str">
            <v>นางสาว</v>
          </cell>
          <cell r="I1334" t="str">
            <v xml:space="preserve">ลินดา </v>
          </cell>
          <cell r="J1334" t="str">
            <v>ดวงไฟ</v>
          </cell>
          <cell r="K1334" t="str">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X1334"/>
          <cell r="Y1334"/>
          <cell r="Z1334"/>
          <cell r="AA1334">
            <v>13</v>
          </cell>
          <cell r="AB1334">
            <v>6</v>
          </cell>
          <cell r="AC1334">
            <v>2566</v>
          </cell>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รายงานผลสืบทรัพย์ 25/2/2568</v>
          </cell>
          <cell r="BC1334">
            <v>1200</v>
          </cell>
          <cell r="BD1334">
            <v>11</v>
          </cell>
          <cell r="BE1334">
            <v>6</v>
          </cell>
          <cell r="BF1334">
            <v>2568</v>
          </cell>
          <cell r="BG1334">
            <v>0</v>
          </cell>
          <cell r="BH1334" t="str">
            <v>-</v>
          </cell>
          <cell r="BI1334" t="str">
            <v>-</v>
          </cell>
          <cell r="BJ1334" t="str">
            <v>-</v>
          </cell>
          <cell r="BK1334">
            <v>0</v>
          </cell>
          <cell r="BL1334">
            <v>730</v>
          </cell>
          <cell r="BM1334">
            <v>0</v>
          </cell>
          <cell r="BN1334" t="str">
            <v/>
          </cell>
          <cell r="BO1334" t="str">
            <v/>
          </cell>
          <cell r="BP1334" t="str">
            <v/>
          </cell>
          <cell r="BQ1334" t="str">
            <v>-</v>
          </cell>
          <cell r="BR1334" t="str">
            <v>-</v>
          </cell>
          <cell r="BS1334" t="str">
            <v>-</v>
          </cell>
          <cell r="BT1334" t="str">
            <v>นางสาวลินดา  ดวงไฟ</v>
          </cell>
          <cell r="BU1334">
            <v>888165011188</v>
          </cell>
          <cell r="BV1334" t="str">
            <v>1.นางสาวลินดา   ดวงไฟ
2.นายกฤดา  อินทรการทุม
3.นางสาวจันทนา  ยุติธรรม
4.นางสาวศิริลักษณ์   ชุมแสง</v>
          </cell>
          <cell r="BW1334" t="str">
            <v>จำเลยที่ 1
คู่สมรสจำเลยที่ 1
จำเลยที่ 2
จำเลยที่ 3</v>
          </cell>
          <cell r="BX1334" t="str">
            <v>1-5099-00274-92-3
1-5099-00276-67-5
3-5019-00076-89-6
1-5051-00008-05-2</v>
          </cell>
          <cell r="BY1334"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4" t="str">
            <v>พบทรัพย์</v>
          </cell>
          <cell r="CA1334"/>
          <cell r="CB1334"/>
          <cell r="CC1334" t="str">
            <v>วชิราภรณ์</v>
          </cell>
          <cell r="CD1334"/>
          <cell r="CE1334"/>
          <cell r="CF1334"/>
          <cell r="CG1334"/>
          <cell r="CH1334"/>
          <cell r="CI1334"/>
          <cell r="CJ1334"/>
          <cell r="CK1334"/>
          <cell r="CL1334"/>
          <cell r="CM1334"/>
          <cell r="CN1334"/>
          <cell r="CO1334"/>
          <cell r="CP1334"/>
          <cell r="CQ1334"/>
          <cell r="CR1334"/>
          <cell r="CS1334"/>
          <cell r="CT1334"/>
          <cell r="CU1334"/>
          <cell r="CV1334">
            <v>244039</v>
          </cell>
          <cell r="CW1334"/>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Q1335">
            <v>104555.51</v>
          </cell>
          <cell r="R1335">
            <v>26044.23</v>
          </cell>
          <cell r="S1335" t="str">
            <v>แขวงเชียงใหม่</v>
          </cell>
          <cell r="T1335" t="str">
            <v>ผบE8157</v>
          </cell>
          <cell r="U1335">
            <v>2567</v>
          </cell>
          <cell r="V1335" t="str">
            <v>ผบE10265</v>
          </cell>
          <cell r="W1335">
            <v>2567</v>
          </cell>
          <cell r="X1335">
            <v>5</v>
          </cell>
          <cell r="Y1335">
            <v>11</v>
          </cell>
          <cell r="Z1335">
            <v>2567</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v>600</v>
          </cell>
          <cell r="BD1335">
            <v>23</v>
          </cell>
          <cell r="BE1335">
            <v>5</v>
          </cell>
          <cell r="BF1335">
            <v>2568</v>
          </cell>
          <cell r="BG1335">
            <v>0</v>
          </cell>
          <cell r="BH1335" t="str">
            <v>-</v>
          </cell>
          <cell r="BI1335" t="str">
            <v>-</v>
          </cell>
          <cell r="BJ1335" t="str">
            <v>-</v>
          </cell>
          <cell r="BK1335">
            <v>0</v>
          </cell>
          <cell r="BL1335">
            <v>780</v>
          </cell>
          <cell r="BM1335">
            <v>0</v>
          </cell>
          <cell r="BN1335" t="str">
            <v/>
          </cell>
          <cell r="BO1335" t="str">
            <v/>
          </cell>
          <cell r="BP1335" t="str">
            <v/>
          </cell>
          <cell r="BQ1335" t="str">
            <v>-</v>
          </cell>
          <cell r="BR1335" t="str">
            <v>-</v>
          </cell>
          <cell r="BS1335" t="str">
            <v>-</v>
          </cell>
          <cell r="BT1335" t="str">
            <v>นายสวาท  หลักมั่น</v>
          </cell>
          <cell r="BU1335">
            <v>0</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Q1336">
            <v>62279.72</v>
          </cell>
          <cell r="R1336">
            <v>17558.650000000001</v>
          </cell>
          <cell r="S1336" t="str">
            <v>แขวงเชียงใหม่</v>
          </cell>
          <cell r="T1336" t="str">
            <v>ผบ.2556</v>
          </cell>
          <cell r="U1336">
            <v>2563</v>
          </cell>
          <cell r="V1336" t="str">
            <v>ผบ.5019</v>
          </cell>
          <cell r="W1336">
            <v>2563</v>
          </cell>
          <cell r="X1336"/>
          <cell r="Y1336"/>
          <cell r="Z1336"/>
          <cell r="AA1336">
            <v>14</v>
          </cell>
          <cell r="AB1336">
            <v>7</v>
          </cell>
          <cell r="AC1336">
            <v>2563</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คำสั่งดำเนินงานวันที่ 7/1/2568 // รายงานคดีวันที่  25/1/2568</v>
          </cell>
          <cell r="BC1336">
            <v>1500</v>
          </cell>
          <cell r="BD1336">
            <v>23</v>
          </cell>
          <cell r="BE1336">
            <v>5</v>
          </cell>
          <cell r="BF1336">
            <v>2568</v>
          </cell>
          <cell r="BG1336">
            <v>0</v>
          </cell>
          <cell r="BH1336" t="str">
            <v>-</v>
          </cell>
          <cell r="BI1336" t="str">
            <v>-</v>
          </cell>
          <cell r="BJ1336" t="str">
            <v>-</v>
          </cell>
          <cell r="BK1336">
            <v>0</v>
          </cell>
          <cell r="BL1336">
            <v>2600</v>
          </cell>
          <cell r="BM1336">
            <v>0</v>
          </cell>
          <cell r="BN1336" t="str">
            <v/>
          </cell>
          <cell r="BO1336" t="str">
            <v/>
          </cell>
          <cell r="BP1336" t="str">
            <v/>
          </cell>
          <cell r="BQ1336" t="str">
            <v>-</v>
          </cell>
          <cell r="BR1336" t="str">
            <v>-</v>
          </cell>
          <cell r="BS1336" t="str">
            <v>-</v>
          </cell>
          <cell r="BT1336" t="str">
            <v>นางแสงจันทร์ สิงห์ทอน</v>
          </cell>
          <cell r="BU1336">
            <v>0</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t="str">
            <v>คำสั่งสืบวันที่ 20/1/2568 รายงานผลสืบรอบที่ 1 วันที่ 27/2/2568</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นายธณวรรธณ์ อุดมเกษตรคีรี</v>
          </cell>
          <cell r="BU1337">
            <v>883267010223</v>
          </cell>
          <cell r="BV1337" t="str">
            <v>1.นางสาวพิชญานิษฐ์ เขมนิธิกานต์หรือนางสาวกัญจน์ณิชา กองอ้น
2.นายธนวรรธณ์ อุดมเกษตรคีรี
3.นายธรรมรัฐ มะโน</v>
          </cell>
          <cell r="BW1337" t="str">
            <v xml:space="preserve">ทายาทจำเลยที่ 1
จำเลยที่ 1
จำเลยที่ 2
</v>
          </cell>
          <cell r="BX1337" t="str">
            <v xml:space="preserve">5-4016-00001-76-6
1-5009-01248-98-7
1-5507-00117-52-4
</v>
          </cell>
          <cell r="BY1337"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7" t="str">
            <v>ไม่พบ</v>
          </cell>
          <cell r="CA1337"/>
          <cell r="CB1337"/>
          <cell r="CC1337" t="str">
            <v>ปฏิยุทธ์</v>
          </cell>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นางญาณิศา อินทะจักร์หรือเชษฐ์สุธี</v>
          </cell>
          <cell r="BU1338">
            <v>823560010204</v>
          </cell>
          <cell r="BV1338"/>
          <cell r="BW1338"/>
          <cell r="BX1338"/>
          <cell r="BY1338"/>
          <cell r="BZ1338"/>
          <cell r="CA1338"/>
          <cell r="CB1338"/>
          <cell r="CC1338"/>
          <cell r="CD1338"/>
          <cell r="CE1338"/>
          <cell r="CF1338"/>
          <cell r="CG1338"/>
          <cell r="CH1338"/>
          <cell r="CI1338"/>
          <cell r="CJ1338"/>
          <cell r="CK1338"/>
          <cell r="CT1338"/>
          <cell r="CU1338"/>
          <cell r="CV1338"/>
          <cell r="CW1338"/>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X1339"/>
          <cell r="Y1339"/>
          <cell r="Z1339"/>
          <cell r="AA1339">
            <v>17</v>
          </cell>
          <cell r="AB1339">
            <v>7</v>
          </cell>
          <cell r="AC1339">
            <v>2566</v>
          </cell>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18/2/2568</v>
          </cell>
          <cell r="BC1339">
            <v>600</v>
          </cell>
          <cell r="BD1339">
            <v>20</v>
          </cell>
          <cell r="BE1339">
            <v>6</v>
          </cell>
          <cell r="BF1339">
            <v>2568</v>
          </cell>
          <cell r="BG1339">
            <v>0</v>
          </cell>
          <cell r="BH1339" t="str">
            <v>-</v>
          </cell>
          <cell r="BI1339" t="str">
            <v>-</v>
          </cell>
          <cell r="BJ1339" t="str">
            <v>-</v>
          </cell>
          <cell r="BK1339">
            <v>0</v>
          </cell>
          <cell r="BL1339">
            <v>1070</v>
          </cell>
          <cell r="BM1339">
            <v>0</v>
          </cell>
          <cell r="BN1339" t="str">
            <v/>
          </cell>
          <cell r="BO1339" t="str">
            <v/>
          </cell>
          <cell r="BP1339" t="str">
            <v/>
          </cell>
          <cell r="BQ1339" t="str">
            <v>-</v>
          </cell>
          <cell r="BR1339" t="str">
            <v>-</v>
          </cell>
          <cell r="BS1339" t="str">
            <v>-</v>
          </cell>
          <cell r="BT1339" t="str">
            <v>นายสิระพงษ์ ชัยชนะโรจน์</v>
          </cell>
          <cell r="BU1339">
            <v>0</v>
          </cell>
          <cell r="BV1339" t="str">
            <v>1.นายสิระพงษ์  วรวิภูหรือชัยชนะโรจน์
2.นายรักษะพงษ์  ปินใจ</v>
          </cell>
          <cell r="BW1339" t="str">
            <v>จำเลยที่ 1
จำเลยที่ 2</v>
          </cell>
          <cell r="BX1339" t="str">
            <v>1-5805-00061-77-1
1-5099-01611-01-0</v>
          </cell>
          <cell r="BY1339"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9" t="str">
            <v>ไม่พบทรัพย์</v>
          </cell>
          <cell r="CA1339"/>
          <cell r="CB1339">
            <v>2</v>
          </cell>
          <cell r="CC1339" t="str">
            <v>นุสบา</v>
          </cell>
          <cell r="CD1339"/>
          <cell r="CE1339"/>
          <cell r="CF1339"/>
          <cell r="CG1339"/>
          <cell r="CH1339"/>
          <cell r="CI1339"/>
          <cell r="CJ1339"/>
          <cell r="CK1339"/>
          <cell r="CT1339"/>
          <cell r="CU1339">
            <v>244127</v>
          </cell>
          <cell r="CV1339"/>
          <cell r="CW1339"/>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สืบแล้ว รายงานผลสืบ 25/2/2568</v>
          </cell>
          <cell r="BC1340">
            <v>900</v>
          </cell>
          <cell r="BD1340">
            <v>20</v>
          </cell>
          <cell r="BE1340">
            <v>6</v>
          </cell>
          <cell r="BF1340">
            <v>2568</v>
          </cell>
          <cell r="BG1340">
            <v>0</v>
          </cell>
          <cell r="BH1340" t="str">
            <v>-</v>
          </cell>
          <cell r="BI1340" t="str">
            <v>-</v>
          </cell>
          <cell r="BJ1340" t="str">
            <v>-</v>
          </cell>
          <cell r="BK1340">
            <v>0</v>
          </cell>
          <cell r="BL1340">
            <v>1760</v>
          </cell>
          <cell r="BM1340">
            <v>0</v>
          </cell>
          <cell r="BN1340" t="str">
            <v/>
          </cell>
          <cell r="BO1340" t="str">
            <v/>
          </cell>
          <cell r="BP1340" t="str">
            <v/>
          </cell>
          <cell r="BQ1340" t="str">
            <v>-</v>
          </cell>
          <cell r="BR1340" t="str">
            <v>-</v>
          </cell>
          <cell r="BS1340" t="str">
            <v>-</v>
          </cell>
          <cell r="BT1340" t="str">
            <v>นางสาวภาณุมาศ ทิศดอนตอง</v>
          </cell>
          <cell r="BU1340">
            <v>883165010150</v>
          </cell>
          <cell r="BV1340" t="str">
            <v>1.นางสาวภาณุมาศ  ทิศดอนตอง
2.นายศราวุธ  บางวัน
3.นางสาววารุณี  กองตูม</v>
          </cell>
          <cell r="BW1340" t="str">
            <v>จำเลยที่ 1
จำเลยที่ 2
จำเลยที่ 3</v>
          </cell>
          <cell r="BX1340" t="str">
            <v xml:space="preserve">1-5101-00005-58-0
1-5101-00242-26-3
1-5099-00231-17-5
</v>
          </cell>
          <cell r="BY1340"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0" t="str">
            <v>พบทรัพย์</v>
          </cell>
          <cell r="CA1340"/>
          <cell r="CB1340">
            <v>3</v>
          </cell>
          <cell r="CC1340" t="str">
            <v>นุสบา</v>
          </cell>
          <cell r="CD1340"/>
          <cell r="CE1340"/>
          <cell r="CF1340"/>
          <cell r="CG1340"/>
          <cell r="CH1340"/>
          <cell r="CI1340"/>
          <cell r="CJ1340"/>
          <cell r="CK1340"/>
          <cell r="CT1340"/>
          <cell r="CU1340">
            <v>244127</v>
          </cell>
          <cell r="CV1340"/>
          <cell r="CW1340"/>
        </row>
        <row r="1341">
          <cell r="B1341">
            <v>2837</v>
          </cell>
          <cell r="C1341">
            <v>1982</v>
          </cell>
          <cell r="D1341">
            <v>1</v>
          </cell>
          <cell r="E1341">
            <v>2</v>
          </cell>
          <cell r="F1341">
            <v>2568</v>
          </cell>
          <cell r="G1341">
            <v>800014885894</v>
          </cell>
          <cell r="H1341" t="str">
            <v>นาง</v>
          </cell>
          <cell r="I1341" t="str">
            <v>สุวิมล</v>
          </cell>
          <cell r="J1341" t="str">
            <v>คันธวังอินทร์</v>
          </cell>
          <cell r="K1341" t="str">
            <v>3 5213 00096 43 8</v>
          </cell>
          <cell r="L1341" t="str">
            <v>ช้างคลาน</v>
          </cell>
          <cell r="M1341" t="str">
            <v>เชียงใหม่ 1</v>
          </cell>
          <cell r="N1341">
            <v>8</v>
          </cell>
          <cell r="O1341" t="str">
            <v>สินเชื่อพัฒนากลุ่มอาชีพ</v>
          </cell>
          <cell r="P1341" t="str">
            <v>1.บุคคลค้ำประกัน</v>
          </cell>
          <cell r="Q1341">
            <v>954431.05</v>
          </cell>
          <cell r="R1341">
            <v>112533.34</v>
          </cell>
          <cell r="S1341" t="str">
            <v>จังหวัดเชียงใหม่</v>
          </cell>
          <cell r="T1341" t="str">
            <v>ผบE1824</v>
          </cell>
          <cell r="U1341">
            <v>2567</v>
          </cell>
          <cell r="V1341" t="str">
            <v>ผบE2635</v>
          </cell>
          <cell r="W1341">
            <v>2567</v>
          </cell>
          <cell r="X1341">
            <v>18</v>
          </cell>
          <cell r="Y1341">
            <v>10</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 27/1/68 รายงานผลสืบรอบที่ 1 วันที่ 10/3/68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นางสุวิมล คันธวังอินทร์</v>
          </cell>
          <cell r="BU1341">
            <v>0</v>
          </cell>
          <cell r="BV1341" t="str">
            <v>นายกำพล ใจนะ</v>
          </cell>
          <cell r="BW1341" t="str">
            <v>จำเลย</v>
          </cell>
          <cell r="BX1341" t="str">
            <v>3-5006-00411-80-0</v>
          </cell>
          <cell r="BY1341"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1" t="str">
            <v>พบ</v>
          </cell>
          <cell r="CA1341"/>
          <cell r="CB1341"/>
          <cell r="CC1341" t="str">
            <v>ปฏิยุทธ์</v>
          </cell>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2838</v>
          </cell>
          <cell r="C1342">
            <v>1983</v>
          </cell>
          <cell r="D1342">
            <v>1</v>
          </cell>
          <cell r="E1342">
            <v>2</v>
          </cell>
          <cell r="F1342">
            <v>2568</v>
          </cell>
          <cell r="G1342" t="str">
            <v>800074018246,
800074018253,
800074018261</v>
          </cell>
          <cell r="H1342" t="str">
            <v>นาย</v>
          </cell>
          <cell r="I1342" t="str">
            <v>จิตริน</v>
          </cell>
          <cell r="J1342" t="str">
            <v>สุนทรศิลป์</v>
          </cell>
          <cell r="K1342">
            <v>3349900143932</v>
          </cell>
          <cell r="L1342" t="str">
            <v>ช้างคลาน</v>
          </cell>
          <cell r="M1342" t="str">
            <v>เชียงใหม่ 1</v>
          </cell>
          <cell r="N1342">
            <v>8</v>
          </cell>
          <cell r="O1342" t="str">
            <v>สินเชื่อเคหะ, สินเชื่อไทรทอง Re-Plus, สินเชื่อไทรทอง MRTA</v>
          </cell>
          <cell r="P1342" t="str">
            <v>2.หลักทรัพย์ค้ำประกัน</v>
          </cell>
          <cell r="Q1342">
            <v>69031.27</v>
          </cell>
          <cell r="R1342">
            <v>144116.14000000001</v>
          </cell>
          <cell r="S1342" t="str">
            <v>แขวงเชียงใหม่</v>
          </cell>
          <cell r="T1342" t="str">
            <v>ผบE7181</v>
          </cell>
          <cell r="U1342">
            <v>2567</v>
          </cell>
          <cell r="V1342" t="str">
            <v>ผบE11169</v>
          </cell>
          <cell r="W1342">
            <v>2567</v>
          </cell>
          <cell r="X1342">
            <v>3</v>
          </cell>
          <cell r="Y1342">
            <v>12</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คำสั่งสืบวันที่ 29/1/2568 รายงานผลสืบรอบที่ 1 วันที่ 27/2/2568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นายจิตริน สุนทรศิลป์</v>
          </cell>
          <cell r="BU1342">
            <v>883165010716</v>
          </cell>
          <cell r="BV1342" t="str">
            <v>1.นายจิตริน สุนทรศิลป์</v>
          </cell>
          <cell r="BW1342" t="str">
            <v>จำเลย</v>
          </cell>
          <cell r="BX1342" t="str">
            <v>3-3499-00143-93-2</v>
          </cell>
          <cell r="BY1342" t="str">
            <v xml:space="preserve">-ไม่พบว่ามีกรรมสิทธิ์ในที่ดิน อ.เมืองเชียงใหม่ จ.เชียงใหม่ 
-ไม่พบว่ามีกรรมสิทธิ์ในที่ดิน อ.สันป่าตอง จ.เชียงใหม่ </v>
          </cell>
          <cell r="BZ1342" t="str">
            <v>ไม่พบ</v>
          </cell>
          <cell r="CA1342"/>
          <cell r="CB1342"/>
          <cell r="CC1342"/>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2839</v>
          </cell>
          <cell r="C1343">
            <v>1983</v>
          </cell>
          <cell r="D1343">
            <v>1</v>
          </cell>
          <cell r="E1343">
            <v>2</v>
          </cell>
          <cell r="F1343">
            <v>2568</v>
          </cell>
          <cell r="G1343">
            <v>800097426483</v>
          </cell>
          <cell r="H1343" t="str">
            <v>นาย</v>
          </cell>
          <cell r="I1343" t="str">
            <v>เกษม</v>
          </cell>
          <cell r="J1343" t="str">
            <v>แก้วแกมคำ</v>
          </cell>
          <cell r="K1343" t="str">
            <v>1 5099 00118 17 4</v>
          </cell>
          <cell r="L1343" t="str">
            <v>พรอมเมนาดา</v>
          </cell>
          <cell r="M1343" t="str">
            <v>เชียงใหม่ 1</v>
          </cell>
          <cell r="N1343">
            <v>8</v>
          </cell>
          <cell r="O1343" t="str">
            <v>สินเชื่อธนาคารประชาชน</v>
          </cell>
          <cell r="P1343" t="str">
            <v>1.บุคคลค้ำประกัน</v>
          </cell>
          <cell r="Q1343">
            <v>172964</v>
          </cell>
          <cell r="R1343">
            <v>62061.599999999999</v>
          </cell>
          <cell r="S1343" t="str">
            <v>แขวงเชียงใหม่</v>
          </cell>
          <cell r="T1343" t="str">
            <v>ผบE5200</v>
          </cell>
          <cell r="U1343">
            <v>2567</v>
          </cell>
          <cell r="V1343" t="str">
            <v>ผบE9264</v>
          </cell>
          <cell r="W1343">
            <v>2567</v>
          </cell>
          <cell r="X1343">
            <v>7</v>
          </cell>
          <cell r="Y1343">
            <v>10</v>
          </cell>
          <cell r="Z1343">
            <v>2567</v>
          </cell>
          <cell r="BB1343" t="str">
            <v>คำสั่งสืบ 29/1/68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นายเกษม แก้วแกมคำ</v>
          </cell>
          <cell r="BU1343">
            <v>883166010460</v>
          </cell>
          <cell r="BV1343"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3" t="str">
            <v>จำเลยที่ 1
คู่สมรสจำเลยที่ 1
จำเลยที่ 2
จำเลยที่ 3
คู่สมรสจำเลยที่ 3</v>
          </cell>
          <cell r="BX1343" t="str">
            <v>1-5099-00118-17-4
4-5019-00002-75-1
3-3503-00548-84-4
3-5011-00371-51-6
1-5099-00218-04-7</v>
          </cell>
          <cell r="BY1343"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3" t="str">
            <v>พบ</v>
          </cell>
          <cell r="CB1343"/>
          <cell r="CC1343" t="str">
            <v>ปฏิยุทธ์</v>
          </cell>
          <cell r="CD1343"/>
          <cell r="CE1343"/>
          <cell r="CF1343"/>
          <cell r="CK1343"/>
        </row>
        <row r="1344">
          <cell r="B1344">
            <v>2841</v>
          </cell>
          <cell r="C1344">
            <v>1986</v>
          </cell>
          <cell r="D1344">
            <v>17</v>
          </cell>
          <cell r="E1344">
            <v>2</v>
          </cell>
          <cell r="F1344">
            <v>2568</v>
          </cell>
          <cell r="G1344">
            <v>821952018405</v>
          </cell>
          <cell r="H1344" t="str">
            <v>พ.อ.อ.</v>
          </cell>
          <cell r="I1344" t="str">
            <v>ขจรศักดิ์</v>
          </cell>
          <cell r="J1344" t="str">
            <v>เพ็งชะตา</v>
          </cell>
          <cell r="K1344" t="str">
            <v>3 5001 00518 58 3</v>
          </cell>
          <cell r="L1344" t="str">
            <v>สันกำแพง</v>
          </cell>
          <cell r="M1344" t="str">
            <v>เชียงใหม่ 3</v>
          </cell>
          <cell r="N1344">
            <v>8</v>
          </cell>
          <cell r="O1344" t="str">
            <v>สินเชื่อเพื่อพัฒนากลุ่มอาชีพ</v>
          </cell>
          <cell r="P1344" t="str">
            <v>1.บุคคลค้ำประกัน</v>
          </cell>
          <cell r="Q1344"/>
          <cell r="R1344"/>
          <cell r="S1344" t="str">
            <v>จังหวัดลำพูน</v>
          </cell>
          <cell r="T1344" t="str">
            <v>ผบ.364</v>
          </cell>
          <cell r="U1344">
            <v>2567</v>
          </cell>
          <cell r="V1344" t="str">
            <v>ผบ.453</v>
          </cell>
          <cell r="W1344">
            <v>2567</v>
          </cell>
          <cell r="X1344">
            <v>9</v>
          </cell>
          <cell r="Y1344">
            <v>12</v>
          </cell>
          <cell r="Z1344">
            <v>2567</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คำสั่งสืบ17/2/68 รายงานผลสืบรอบที่ 1 วันที่ 10/3/68</v>
          </cell>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พ.อ.อ.ขจรศักดิ์ เพ็งชะตา</v>
          </cell>
          <cell r="BU1344">
            <v>0</v>
          </cell>
          <cell r="BV1344"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4"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4" t="str">
            <v>3-5001-00518-58-3
3-5001-00518-59-1
3-5001-00219-35-7
3-1005-04252-51-1
3-5501-00026-58-3
3-5001-00524-83-4
3-5001-00524-84-2
5-5707-00017-56-5
3-1005-04058-27-8
3-5501-00696-09-1
3-1017-01114-34-1</v>
          </cell>
          <cell r="BY1344"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4" t="str">
            <v>พบ</v>
          </cell>
          <cell r="CA1344"/>
          <cell r="CB1344"/>
          <cell r="CC1344" t="str">
            <v>ปฏิยุทธ์</v>
          </cell>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2843</v>
          </cell>
          <cell r="C1345">
            <v>1988</v>
          </cell>
          <cell r="D1345">
            <v>3</v>
          </cell>
          <cell r="E1345">
            <v>3</v>
          </cell>
          <cell r="F1345">
            <v>2568</v>
          </cell>
          <cell r="G1345">
            <v>800057873302</v>
          </cell>
          <cell r="H1345" t="str">
            <v>นาย</v>
          </cell>
          <cell r="I1345" t="str">
            <v>สุรศักดิ์</v>
          </cell>
          <cell r="J1345" t="str">
            <v>ศรีคำมา</v>
          </cell>
          <cell r="K1345" t="str">
            <v>3-5005-00370-71-1</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83318</v>
          </cell>
          <cell r="R1345">
            <v>96951.62</v>
          </cell>
          <cell r="S1345" t="str">
            <v>แขวงเชียงใหม่</v>
          </cell>
          <cell r="T1345" t="str">
            <v>ผบ6451</v>
          </cell>
          <cell r="U1345">
            <v>2563</v>
          </cell>
          <cell r="V1345" t="str">
            <v>ผบ120</v>
          </cell>
          <cell r="W1345">
            <v>2564</v>
          </cell>
          <cell r="X1345"/>
          <cell r="Y1345"/>
          <cell r="Z1345"/>
          <cell r="AA1345">
            <v>8</v>
          </cell>
          <cell r="AB1345">
            <v>3</v>
          </cell>
          <cell r="AC1345">
            <v>2564</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3/3/2568//รายงานผลสืบวันที่  21/4/2568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นายสุรศักดิ์ ศรีคำมา</v>
          </cell>
          <cell r="BU1345">
            <v>0</v>
          </cell>
          <cell r="BV1345" t="str">
            <v>1.นายสุรศักดิ์  ศรีคำมา
2.นายทองคำ  คนมาก 
3.นางอนงค์  คนมาก
4.นายเสกสรร  คำมูลดี</v>
          </cell>
          <cell r="BW1345" t="str">
            <v>จำเลยที่ 1
จำเลยที่ 2
คู่สมรสจำเลยที่ 2
จำเลยที่ 3</v>
          </cell>
          <cell r="BX1345" t="str">
            <v>3-5005-00370-71-1
3-5207-00157-21-2
3-5005-00182-17-5
3-5005-00369-26-7</v>
          </cell>
          <cell r="BY1345"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5" t="str">
            <v>พบทรัพย์</v>
          </cell>
          <cell r="CA1345"/>
          <cell r="CB1345">
            <v>4</v>
          </cell>
          <cell r="CC1345" t="str">
            <v>นุสบา</v>
          </cell>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2844</v>
          </cell>
          <cell r="C1346">
            <v>1989</v>
          </cell>
          <cell r="D1346">
            <v>3</v>
          </cell>
          <cell r="E1346">
            <v>3</v>
          </cell>
          <cell r="F1346">
            <v>2568</v>
          </cell>
          <cell r="G1346">
            <v>800049839403</v>
          </cell>
          <cell r="H1346" t="str">
            <v>นางสาว</v>
          </cell>
          <cell r="I1346" t="str">
            <v>สุภายุนี</v>
          </cell>
          <cell r="J1346" t="str">
            <v>นวลยานัส</v>
          </cell>
          <cell r="K1346" t="str">
            <v>1-5101-90000-12-4</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127597</v>
          </cell>
          <cell r="R1346">
            <v>143157.82999999999</v>
          </cell>
          <cell r="S1346" t="str">
            <v>แขวงเชียงใหม่</v>
          </cell>
          <cell r="T1346" t="str">
            <v>ผบ2654</v>
          </cell>
          <cell r="U1346">
            <v>2563</v>
          </cell>
          <cell r="V1346" t="str">
            <v>ผบ6315</v>
          </cell>
          <cell r="W1346">
            <v>2563</v>
          </cell>
          <cell r="X1346"/>
          <cell r="Y1346"/>
          <cell r="Z1346"/>
          <cell r="AA1346">
            <v>22</v>
          </cell>
          <cell r="AB1346">
            <v>9</v>
          </cell>
          <cell r="AC1346">
            <v>2563</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3/3/2568//รายงานผลสืบวันที่ 21/4/2568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นางสาวสุภายุนี นวลยานัส</v>
          </cell>
          <cell r="BU1346">
            <v>0</v>
          </cell>
          <cell r="BV1346" t="str">
            <v>1.นางสาวสุภายุนี  นวลยานัส
2.นายเอกดนัย  หนูศรี
3.นางสาววลัยลักษ์  นามณี</v>
          </cell>
          <cell r="BW1346" t="str">
            <v>จำเลยที่ 1
จำเลยที่ 2
จำเลยที่ 3</v>
          </cell>
          <cell r="BX1346" t="str">
            <v>1-5101-90000-12-4
3-9303-00560-70-9
1-5104-00119-87-4</v>
          </cell>
          <cell r="BY1346"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6" t="str">
            <v>พบทรัพย์</v>
          </cell>
          <cell r="CA1346"/>
          <cell r="CB1346">
            <v>3</v>
          </cell>
          <cell r="CC1346" t="str">
            <v>นุสบา</v>
          </cell>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2845</v>
          </cell>
          <cell r="C1347">
            <v>1990</v>
          </cell>
          <cell r="D1347">
            <v>3</v>
          </cell>
          <cell r="E1347">
            <v>3</v>
          </cell>
          <cell r="F1347">
            <v>2568</v>
          </cell>
          <cell r="G1347">
            <v>800031296166</v>
          </cell>
          <cell r="H1347" t="str">
            <v>นางสาว</v>
          </cell>
          <cell r="I1347" t="str">
            <v xml:space="preserve">ศิณีพร </v>
          </cell>
          <cell r="J1347" t="str">
            <v>มาแจ่ม</v>
          </cell>
          <cell r="K1347" t="str">
            <v>3-5014-00305-57-5</v>
          </cell>
          <cell r="L1347" t="str">
            <v>เชียงดาว</v>
          </cell>
          <cell r="M1347" t="str">
            <v xml:space="preserve">เชียงใหม่ 2 </v>
          </cell>
          <cell r="N1347">
            <v>8</v>
          </cell>
          <cell r="O1347" t="str">
            <v>สินเชื่อสวัสดิการ</v>
          </cell>
          <cell r="P1347" t="str">
            <v>1.บุคคลค้ำประกัน</v>
          </cell>
          <cell r="Q1347">
            <v>280906.44</v>
          </cell>
          <cell r="R1347">
            <v>339516.03</v>
          </cell>
          <cell r="S1347" t="str">
            <v>จังหวัดเชียงใหม่</v>
          </cell>
          <cell r="T1347" t="str">
            <v>ผบ2118</v>
          </cell>
          <cell r="U1347">
            <v>2559</v>
          </cell>
          <cell r="V1347" t="str">
            <v>ผบ2603</v>
          </cell>
          <cell r="W1347">
            <v>2559</v>
          </cell>
          <cell r="X1347"/>
          <cell r="Y1347"/>
          <cell r="Z1347"/>
          <cell r="AA1347">
            <v>7</v>
          </cell>
          <cell r="AB1347">
            <v>11</v>
          </cell>
          <cell r="AC1347">
            <v>2559</v>
          </cell>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3/3/2568//รายงานผลสืบวันที่  21/4/2568</v>
          </cell>
          <cell r="BC1347"/>
          <cell r="BD1347"/>
          <cell r="BE1347"/>
          <cell r="BF1347"/>
          <cell r="BG1347"/>
          <cell r="BH1347"/>
          <cell r="BI1347"/>
          <cell r="BJ1347"/>
          <cell r="BK1347"/>
          <cell r="BL1347"/>
          <cell r="BM1347" t="str">
            <v/>
          </cell>
          <cell r="BN1347" t="str">
            <v/>
          </cell>
          <cell r="BO1347" t="str">
            <v/>
          </cell>
          <cell r="BP1347" t="str">
            <v/>
          </cell>
          <cell r="BQ1347" t="str">
            <v/>
          </cell>
          <cell r="BR1347" t="str">
            <v/>
          </cell>
          <cell r="BS1347" t="str">
            <v/>
          </cell>
          <cell r="BT1347" t="str">
            <v>นางสาวศิณีพร  มาแจ่ม</v>
          </cell>
          <cell r="BU1347">
            <v>0</v>
          </cell>
          <cell r="BV1347" t="str">
            <v>1.นางสาวศิณีพร  มาแจ่ม
2.นายบุญมา  จี๋คำ
3.นางสายชล  คำเผือก
4.นายจำลอง  ขันลา</v>
          </cell>
          <cell r="BW1347" t="str">
            <v>จำเลยที่ 1
จำเลยที่ 2
คู่สมรสจำเลยที่ 2
จำเลยที่ 3</v>
          </cell>
          <cell r="BX1347" t="str">
            <v xml:space="preserve">3-5014-00305-67-5
3-5004-00103-49-4
3-5006-00046-81-8
3-5004-00421-24-1
</v>
          </cell>
          <cell r="BY1347"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7" t="str">
            <v>พบทรัพย์</v>
          </cell>
          <cell r="CA1347"/>
          <cell r="CB1347">
            <v>4</v>
          </cell>
          <cell r="CC1347" t="str">
            <v>นุสบา</v>
          </cell>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2846</v>
          </cell>
          <cell r="C1348">
            <v>1991</v>
          </cell>
          <cell r="D1348">
            <v>5</v>
          </cell>
          <cell r="E1348">
            <v>3</v>
          </cell>
          <cell r="F1348">
            <v>2568</v>
          </cell>
          <cell r="G1348">
            <v>863083516378</v>
          </cell>
          <cell r="H1348" t="str">
            <v>นาง</v>
          </cell>
          <cell r="I1348" t="str">
            <v xml:space="preserve">กานต์พิชชา   </v>
          </cell>
          <cell r="J1348" t="str">
            <v>นาคเสน</v>
          </cell>
          <cell r="K1348" t="str">
            <v>3-5099-01477-54-9</v>
          </cell>
          <cell r="L1348" t="str">
            <v>มหาวิทยาลัยเชียงใหม่</v>
          </cell>
          <cell r="M1348" t="str">
            <v>เชียงใหม่ 2</v>
          </cell>
          <cell r="N1348">
            <v>8</v>
          </cell>
          <cell r="O1348" t="str">
            <v>สินเชื่อไทรทอง</v>
          </cell>
          <cell r="P1348" t="str">
            <v>4.ไม่มีหลักประกัน</v>
          </cell>
          <cell r="Q1348">
            <v>62437.73</v>
          </cell>
          <cell r="R1348">
            <v>6496.5</v>
          </cell>
          <cell r="S1348" t="str">
            <v>แขวงเชียงใหม่</v>
          </cell>
          <cell r="T1348" t="str">
            <v>ผบE10351</v>
          </cell>
          <cell r="U1348">
            <v>2567</v>
          </cell>
          <cell r="V1348" t="str">
            <v>ผบE548</v>
          </cell>
          <cell r="W1348">
            <v>2568</v>
          </cell>
          <cell r="X1348">
            <v>20</v>
          </cell>
          <cell r="Y1348">
            <v>1</v>
          </cell>
          <cell r="Z1348">
            <v>2568</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คำสั่งสืบทรัพย์ 5/3/2568 ยกเลิกการสืบทรัพย์เนื่องจากมีมูลหนี้ต่ำกว่า 100,000 บาท 2/4/2568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นางกานต์พิชชา    นาคเสน</v>
          </cell>
          <cell r="BU1348">
            <v>883267010388</v>
          </cell>
          <cell r="BV1348"/>
          <cell r="BW1348"/>
          <cell r="BX1348"/>
          <cell r="BY1348"/>
          <cell r="BZ1348"/>
          <cell r="CA1348"/>
          <cell r="CB1348"/>
          <cell r="CC1348"/>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2849</v>
          </cell>
          <cell r="C1349">
            <v>1994</v>
          </cell>
          <cell r="D1349">
            <v>13</v>
          </cell>
          <cell r="E1349">
            <v>3</v>
          </cell>
          <cell r="F1349">
            <v>2568</v>
          </cell>
          <cell r="G1349">
            <v>800057409099</v>
          </cell>
          <cell r="H1349" t="str">
            <v>นาง</v>
          </cell>
          <cell r="I1349" t="str">
            <v>จันทรา</v>
          </cell>
          <cell r="J1349" t="str">
            <v>คงรำคาญ</v>
          </cell>
          <cell r="K1349" t="str">
            <v>3 5006 00575 67 5</v>
          </cell>
          <cell r="L1349" t="str">
            <v>แม่แตง</v>
          </cell>
          <cell r="M1349" t="str">
            <v>เชียงใหม่ 2</v>
          </cell>
          <cell r="N1349">
            <v>8</v>
          </cell>
          <cell r="O1349" t="str">
            <v>สินเชื่อธนาคารประชาชน</v>
          </cell>
          <cell r="P1349" t="str">
            <v>1.บุคคลค้ำประกัน</v>
          </cell>
          <cell r="Q1349">
            <v>81379.740000000005</v>
          </cell>
          <cell r="R1349">
            <v>15791.12</v>
          </cell>
          <cell r="S1349" t="str">
            <v>แขวงเชียงใหม่</v>
          </cell>
          <cell r="T1349" t="str">
            <v>ผบ4722</v>
          </cell>
          <cell r="U1349">
            <v>2562</v>
          </cell>
          <cell r="V1349" t="str">
            <v>ผบ5440</v>
          </cell>
          <cell r="W1349">
            <v>2562</v>
          </cell>
          <cell r="X1349"/>
          <cell r="Y1349"/>
          <cell r="Z1349"/>
          <cell r="AA1349">
            <v>23</v>
          </cell>
          <cell r="AB1349">
            <v>6</v>
          </cell>
          <cell r="AC1349">
            <v>2562</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นางจันทรา คงรำคาญ</v>
          </cell>
          <cell r="BU1349">
            <v>883162010639</v>
          </cell>
          <cell r="BV1349" t="str">
            <v>1.นางจันทนา ดงรำคาญ
2.นายประสิทธิ์ ดงรำคาญ
3.นางนภาพร พันธุ์
4.นางชิว แซ่โค้ว</v>
          </cell>
          <cell r="BW1349" t="str">
            <v>จำเลยที่ 1
คู่สมรสจำเลยที่ 1
จำเลยที่ 2
จำเลยที่ 3</v>
          </cell>
          <cell r="BX1349" t="str">
            <v>3-5006-00575-67-5
3-5006-00576-50-7
3-5014-00148-50-2
3-5006-00411-48-6</v>
          </cell>
          <cell r="BY1349"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9" t="str">
            <v>พบ</v>
          </cell>
          <cell r="CA1349"/>
          <cell r="CB1349"/>
          <cell r="CC1349" t="str">
            <v>ปฏิยุทธ์</v>
          </cell>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2850</v>
          </cell>
          <cell r="C1350">
            <v>1995</v>
          </cell>
          <cell r="D1350">
            <v>13</v>
          </cell>
          <cell r="E1350">
            <v>3</v>
          </cell>
          <cell r="F1350">
            <v>2568</v>
          </cell>
          <cell r="G1350">
            <v>800045484980</v>
          </cell>
          <cell r="H1350" t="str">
            <v>นางสาว</v>
          </cell>
          <cell r="I1350" t="str">
            <v xml:space="preserve">ธัญวรัตน์ </v>
          </cell>
          <cell r="J1350" t="str">
            <v>อ้วนใจยะ</v>
          </cell>
          <cell r="K1350">
            <v>3500901049786</v>
          </cell>
          <cell r="L1350" t="str">
            <v>แม่แตง</v>
          </cell>
          <cell r="M1350" t="str">
            <v>เชียงใหม่ 2</v>
          </cell>
          <cell r="N1350">
            <v>8</v>
          </cell>
          <cell r="O1350" t="str">
            <v>สินเชื่อธนาคารประชาชน</v>
          </cell>
          <cell r="P1350" t="str">
            <v>1.บุคคลค้ำประกัน</v>
          </cell>
          <cell r="Q1350">
            <v>79863.25</v>
          </cell>
          <cell r="R1350">
            <v>47238.02</v>
          </cell>
          <cell r="S1350" t="str">
            <v>แขวงเชียงใหม่</v>
          </cell>
          <cell r="T1350" t="str">
            <v>ผบ4714</v>
          </cell>
          <cell r="U1350">
            <v>2562</v>
          </cell>
          <cell r="V1350" t="str">
            <v>ผบ5437</v>
          </cell>
          <cell r="W1350">
            <v>2562</v>
          </cell>
          <cell r="X1350">
            <v>23</v>
          </cell>
          <cell r="Y1350">
            <v>6</v>
          </cell>
          <cell r="Z1350">
            <v>2562</v>
          </cell>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นางสาวธัญวรัตน์  อ้วนใจยะ</v>
          </cell>
          <cell r="BU1350">
            <v>883162010630</v>
          </cell>
          <cell r="BV1350" t="str">
            <v>1.นางสาวธัญรัตน์ อ้วนใจยะ
2.นายศิวพงษ์ แสนโภชน์
3.นายวัชระ สมพันธ์
4.นางสาววิภาพร จัดของ</v>
          </cell>
          <cell r="BW1350" t="str">
            <v>จำเลยที่ 1
คู่สมรสจำเลยที่ 1
จำเลยที่ 2
คู่สมรสจำเลยที่ 2</v>
          </cell>
          <cell r="BX1350" t="str">
            <v>3-5009-01049-78-6
3-4104-00811-01-5
1-5010-00056-37-0
1-5404-00055-82-5</v>
          </cell>
          <cell r="BY1350"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0" t="str">
            <v>พบ</v>
          </cell>
          <cell r="CA1350"/>
          <cell r="CB1350"/>
          <cell r="CC1350" t="str">
            <v>ปฏิยุทธ์</v>
          </cell>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2851</v>
          </cell>
          <cell r="C1351">
            <v>1996</v>
          </cell>
          <cell r="D1351">
            <v>13</v>
          </cell>
          <cell r="E1351">
            <v>3</v>
          </cell>
          <cell r="F1351">
            <v>2568</v>
          </cell>
          <cell r="G1351">
            <v>800031207932</v>
          </cell>
          <cell r="H1351" t="str">
            <v>นางสาว</v>
          </cell>
          <cell r="I1351" t="str">
            <v>ชนัญชิดา</v>
          </cell>
          <cell r="J1351" t="str">
            <v>ทานุ</v>
          </cell>
          <cell r="K1351">
            <v>1521000057279</v>
          </cell>
          <cell r="L1351" t="str">
            <v>แม่แตง</v>
          </cell>
          <cell r="M1351" t="str">
            <v>เชียงใหม่ 2</v>
          </cell>
          <cell r="N1351">
            <v>8</v>
          </cell>
          <cell r="O1351" t="str">
            <v>สินเชื่อธนาคารประชาชน</v>
          </cell>
          <cell r="P1351" t="str">
            <v>1.บุคคลค้ำประกัน</v>
          </cell>
          <cell r="Q1351">
            <v>166438.24</v>
          </cell>
          <cell r="R1351">
            <v>19042.89</v>
          </cell>
          <cell r="S1351" t="str">
            <v>แขวงลำปาง</v>
          </cell>
          <cell r="T1351" t="str">
            <v>ผบ2268</v>
          </cell>
          <cell r="U1351">
            <v>2558</v>
          </cell>
          <cell r="V1351" t="str">
            <v>ผบ4393</v>
          </cell>
          <cell r="W1351">
            <v>2558</v>
          </cell>
          <cell r="X1351"/>
          <cell r="Y1351"/>
          <cell r="Z1351"/>
          <cell r="AA1351">
            <v>8</v>
          </cell>
          <cell r="AB1351">
            <v>9</v>
          </cell>
          <cell r="AC1351">
            <v>2558</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นางสาวชนัญชิดา ทานุ</v>
          </cell>
          <cell r="BU1351">
            <v>823857010827</v>
          </cell>
          <cell r="BV1351" t="str">
            <v>1.นางสาวชนัญชิดา ทานุ
2.นายสงกรานต์ ถาบัวคำ
3.นางสาวชัญญาพันธ์ ก้อนนาค
4.นายไพศาล ก้อนนาค</v>
          </cell>
          <cell r="BW1351" t="str">
            <v>จำเลยที่ 1
คู่สมรสจำเลยที่ 1
จำเลยที่ 2
คู่สมรสจำเลยที่ 2</v>
          </cell>
          <cell r="BX1351" t="str">
            <v>1-5210-00057-27-9
1-5099-00352-84-3
3-5099-00388-36-4
3-5001-00168-17-5</v>
          </cell>
          <cell r="BY1351"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1" t="str">
            <v>พบ</v>
          </cell>
          <cell r="CA1351"/>
          <cell r="CB1351"/>
          <cell r="CC1351" t="str">
            <v>ปฏิยุทธ์</v>
          </cell>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2852</v>
          </cell>
          <cell r="C1352">
            <v>1997</v>
          </cell>
          <cell r="D1352">
            <v>13</v>
          </cell>
          <cell r="E1352">
            <v>3</v>
          </cell>
          <cell r="F1352">
            <v>2568</v>
          </cell>
          <cell r="G1352">
            <v>800065618137</v>
          </cell>
          <cell r="H1352" t="str">
            <v>นางสาว</v>
          </cell>
          <cell r="I1352" t="str">
            <v>อัมพิกา</v>
          </cell>
          <cell r="J1352" t="str">
            <v>อ้ายหลาน</v>
          </cell>
          <cell r="K1352">
            <v>1219900401260</v>
          </cell>
          <cell r="L1352" t="str">
            <v>มีโชดพลาซ่า</v>
          </cell>
          <cell r="M1352" t="str">
            <v>เชียงใหม่ 2</v>
          </cell>
          <cell r="N1352">
            <v>8</v>
          </cell>
          <cell r="O1352" t="str">
            <v>สินเชื่อธนาคารประชาชน</v>
          </cell>
          <cell r="P1352" t="str">
            <v>1.บุคคลค้ำประกัน</v>
          </cell>
          <cell r="Q1352">
            <v>85362.43</v>
          </cell>
          <cell r="R1352">
            <v>15467.19</v>
          </cell>
          <cell r="S1352" t="str">
            <v>แขวงเชียงใหม่</v>
          </cell>
          <cell r="T1352" t="str">
            <v>ผบ1330</v>
          </cell>
          <cell r="U1352">
            <v>2563</v>
          </cell>
          <cell r="V1352" t="str">
            <v>ผบ4345</v>
          </cell>
          <cell r="W1352">
            <v>2563</v>
          </cell>
          <cell r="X1352"/>
          <cell r="Y1352"/>
          <cell r="Z1352"/>
          <cell r="AA1352">
            <v>2</v>
          </cell>
          <cell r="AB1352">
            <v>6</v>
          </cell>
          <cell r="AC1352">
            <v>2563</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นางสาวอัมพิกา อ้ายหลาน</v>
          </cell>
          <cell r="BU1352">
            <v>883262012642</v>
          </cell>
          <cell r="BV1352" t="str">
            <v>1.นางสาวอัมพอกา อ้ายหลาน
2.นายเฉลิมพล ชัยลังกา
3.นางพิมพิมล ศรีฉลวย
4.นายวิชัย ศรีฉลวย
5.นางสิริญา สิงหเสนี</v>
          </cell>
          <cell r="BW1352" t="str">
            <v xml:space="preserve">จำเลยที่ 1
คู่สมรสจำเลยที่ 1
จำเลยที่ 2
คู่สมรสจำเลยที่ 2
จำเลยที่ 3
</v>
          </cell>
          <cell r="BX1352" t="str">
            <v>1-2199-00401-26-0
1-5007-00138-59-9
3-5099-00553-69-1
3-3404-00788-63-4
3-5002-00599-50-0</v>
          </cell>
          <cell r="BY135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2" t="str">
            <v>พบ</v>
          </cell>
          <cell r="CA1352"/>
          <cell r="CB1352"/>
          <cell r="CC1352" t="str">
            <v>ปฏิยุทธ์</v>
          </cell>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2853</v>
          </cell>
          <cell r="C1353">
            <v>1998</v>
          </cell>
          <cell r="D1353">
            <v>13</v>
          </cell>
          <cell r="E1353">
            <v>3</v>
          </cell>
          <cell r="F1353">
            <v>2568</v>
          </cell>
          <cell r="G1353">
            <v>800085297854</v>
          </cell>
          <cell r="H1353" t="str">
            <v>นาย</v>
          </cell>
          <cell r="I1353" t="str">
            <v>ธนุวัต</v>
          </cell>
          <cell r="J1353" t="str">
            <v>งามลำใย</v>
          </cell>
          <cell r="K1353">
            <v>3509900933117</v>
          </cell>
          <cell r="L1353" t="str">
            <v>มีโชดพลาซ่า</v>
          </cell>
          <cell r="M1353" t="str">
            <v>เชียงใหม่ 2</v>
          </cell>
          <cell r="N1353">
            <v>8</v>
          </cell>
          <cell r="O1353" t="str">
            <v>สินเชื่อ PSA 2</v>
          </cell>
          <cell r="P1353" t="str">
            <v>1.บุคคลค้ำประกัน</v>
          </cell>
          <cell r="Q1353">
            <v>36656</v>
          </cell>
          <cell r="R1353">
            <v>41092.239999999998</v>
          </cell>
          <cell r="S1353" t="str">
            <v>แขวงเชียงใหม่</v>
          </cell>
          <cell r="T1353" t="str">
            <v>ผบ6444</v>
          </cell>
          <cell r="U1353">
            <v>2563</v>
          </cell>
          <cell r="V1353" t="str">
            <v>ผบ102</v>
          </cell>
          <cell r="W1353">
            <v>2564</v>
          </cell>
          <cell r="X1353">
            <v>8</v>
          </cell>
          <cell r="Y1353">
            <v>3</v>
          </cell>
          <cell r="Z1353">
            <v>2564</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คำสั่งสืบทรัพย์ 10/3/2568 ยกเลิกการสืบทรัพย์เนื่องจากมีมูลหนี้ต่ำกว่า 100,000 บาท 2/4/2568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นายธนุวัต งามลำใย</v>
          </cell>
          <cell r="BU1353">
            <v>883263011955</v>
          </cell>
          <cell r="BV1353" t="str">
            <v>นางสาวชัญญาพันธ์ ก้อนนาค</v>
          </cell>
          <cell r="BW1353"/>
          <cell r="BX1353"/>
          <cell r="BY1353"/>
          <cell r="BZ1353"/>
          <cell r="CA1353"/>
          <cell r="CB1353"/>
          <cell r="CC1353"/>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2854</v>
          </cell>
          <cell r="C1354">
            <v>1999</v>
          </cell>
          <cell r="D1354">
            <v>13</v>
          </cell>
          <cell r="E1354">
            <v>3</v>
          </cell>
          <cell r="F1354">
            <v>2568</v>
          </cell>
          <cell r="G1354" t="str">
            <v>80048474681 , 800048474673</v>
          </cell>
          <cell r="H1354" t="str">
            <v>นาย</v>
          </cell>
          <cell r="I1354" t="str">
            <v>ธงชัย</v>
          </cell>
          <cell r="J1354" t="str">
            <v>มีชัย</v>
          </cell>
          <cell r="K1354">
            <v>3530700233679</v>
          </cell>
          <cell r="L1354" t="str">
            <v>เชียงดาว</v>
          </cell>
          <cell r="M1354" t="str">
            <v>เชียงใหม่ 2</v>
          </cell>
          <cell r="N1354">
            <v>8</v>
          </cell>
          <cell r="O1354" t="str">
            <v>ไทรทอง , เคหะ</v>
          </cell>
          <cell r="P1354" t="str">
            <v>2.หลักทรัพย์ค้ำประกัน</v>
          </cell>
          <cell r="Q1354">
            <v>1620000</v>
          </cell>
          <cell r="R1354">
            <v>290369.03000000003</v>
          </cell>
          <cell r="S1354" t="str">
            <v>จังหวัดเชียงใหม่</v>
          </cell>
          <cell r="T1354" t="str">
            <v>ผบ1088</v>
          </cell>
          <cell r="U1354">
            <v>2559</v>
          </cell>
          <cell r="V1354" t="str">
            <v>ผบ2194</v>
          </cell>
          <cell r="W1354">
            <v>2559</v>
          </cell>
          <cell r="X1354"/>
          <cell r="Y1354"/>
          <cell r="Z1354"/>
          <cell r="AA1354">
            <v>21</v>
          </cell>
          <cell r="AB1354">
            <v>9</v>
          </cell>
          <cell r="AC1354">
            <v>2559</v>
          </cell>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นายธงชัย มีชัย</v>
          </cell>
          <cell r="BU1354">
            <v>823858010444</v>
          </cell>
          <cell r="BV1354" t="str">
            <v>นายไพศาล ก้อนนาค</v>
          </cell>
          <cell r="BW1354" t="str">
            <v>จำเลยที่ 1</v>
          </cell>
          <cell r="BX1354" t="str">
            <v>3-5307-00233-67-9</v>
          </cell>
          <cell r="BY1354" t="str">
            <v xml:space="preserve">-ไม่พบว่ามีกรรมสิทธิ์ในที่ดิน อ.เชียงดาว จ.เชียงใหม่ 
'-ไม่พบว่ามีกรรมสิทธิ์ในที่ดิน อ.หางดง จ.เชียงใหม่ </v>
          </cell>
          <cell r="BZ1354" t="str">
            <v>ไม่พบ</v>
          </cell>
          <cell r="CA1354"/>
          <cell r="CB1354"/>
          <cell r="CC1354" t="str">
            <v>ปฏิยุทธ์</v>
          </cell>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2855</v>
          </cell>
          <cell r="C1355">
            <v>2000</v>
          </cell>
          <cell r="D1355">
            <v>13</v>
          </cell>
          <cell r="E1355">
            <v>3</v>
          </cell>
          <cell r="F1355">
            <v>2568</v>
          </cell>
          <cell r="G1355">
            <v>800036624693</v>
          </cell>
          <cell r="H1355" t="str">
            <v>นาย</v>
          </cell>
          <cell r="I1355" t="str">
            <v xml:space="preserve">ณัฐวุฒิ </v>
          </cell>
          <cell r="J1355" t="str">
            <v>พรมมา</v>
          </cell>
          <cell r="K1355">
            <v>1509900966680</v>
          </cell>
          <cell r="L1355" t="str">
            <v>สันทราย</v>
          </cell>
          <cell r="M1355" t="str">
            <v>เชียงใหม่ 2</v>
          </cell>
          <cell r="N1355">
            <v>8</v>
          </cell>
          <cell r="O1355" t="str">
            <v>สินเชื่อเคหะ</v>
          </cell>
          <cell r="P1355" t="str">
            <v>2.หลักทรัพย์ค้ำประกัน</v>
          </cell>
          <cell r="Q1355">
            <v>677865.07</v>
          </cell>
          <cell r="R1355">
            <v>484125.66</v>
          </cell>
          <cell r="S1355" t="str">
            <v>จังหวัดเชียงราย</v>
          </cell>
          <cell r="T1355" t="str">
            <v>ผบE509</v>
          </cell>
          <cell r="U1355">
            <v>2564</v>
          </cell>
          <cell r="V1355" t="str">
            <v>ผบE28</v>
          </cell>
          <cell r="W1355">
            <v>2565</v>
          </cell>
          <cell r="X1355">
            <v>17</v>
          </cell>
          <cell r="Y1355">
            <v>1</v>
          </cell>
          <cell r="Z1355">
            <v>2565</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นายณัฐวุฒิ  พรมมา</v>
          </cell>
          <cell r="BU1355">
            <v>883264010061</v>
          </cell>
          <cell r="BV1355" t="str">
            <v>1.นายณัฐวุฒิ พรมมา
2.นายสถาพร พรมมา
3.นางสาวสายสวาท พรมมา</v>
          </cell>
          <cell r="BW1355" t="str">
            <v>จำเลยที่ 1
จำเลยที่ 2
คู่สมรสจำเลยที่ 2</v>
          </cell>
          <cell r="BX1355" t="str">
            <v>1-5099-00966-68-0
3-5711-00512-68-3
3-5701-01019-55-6</v>
          </cell>
          <cell r="BY1355"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5" t="str">
            <v>ไม่พบ</v>
          </cell>
          <cell r="CA1355"/>
          <cell r="CB1355"/>
          <cell r="CC1355" t="str">
            <v>ปฏิยุทธ์</v>
          </cell>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2856</v>
          </cell>
          <cell r="C1356">
            <v>2001</v>
          </cell>
          <cell r="D1356">
            <v>13</v>
          </cell>
          <cell r="E1356">
            <v>3</v>
          </cell>
          <cell r="F1356">
            <v>2568</v>
          </cell>
          <cell r="G1356">
            <v>800042768120</v>
          </cell>
          <cell r="H1356" t="str">
            <v>นาย</v>
          </cell>
          <cell r="I1356" t="str">
            <v>พงษ์พันธ์ หรือสุกฤษ</v>
          </cell>
          <cell r="J1356" t="str">
            <v>บุญเป็ง</v>
          </cell>
          <cell r="K1356">
            <v>3501400393574</v>
          </cell>
          <cell r="L1356" t="str">
            <v>สันทราย</v>
          </cell>
          <cell r="M1356" t="str">
            <v>เชียงใหม่ 2</v>
          </cell>
          <cell r="N1356">
            <v>8</v>
          </cell>
          <cell r="O1356" t="str">
            <v>สินเชื่อธนาคารประชาชน</v>
          </cell>
          <cell r="P1356" t="str">
            <v>1.บุคคลค้ำประกัน</v>
          </cell>
          <cell r="Q1356">
            <v>48323</v>
          </cell>
          <cell r="R1356">
            <v>63071.89</v>
          </cell>
          <cell r="S1356" t="str">
            <v>แขวงเชียงใหม่</v>
          </cell>
          <cell r="T1356" t="str">
            <v>ผบ4144</v>
          </cell>
          <cell r="U1356">
            <v>2562</v>
          </cell>
          <cell r="V1356" t="str">
            <v>ผบ417</v>
          </cell>
          <cell r="W1356">
            <v>2564</v>
          </cell>
          <cell r="X1356"/>
          <cell r="Y1356"/>
          <cell r="Z1356"/>
          <cell r="AA1356">
            <v>2</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คำสั่งสืบทรัพย์ 10/3/2568 ยกเลิกการสืบทรัพย์เนื่องจากมีมูลหนี้ต่ำกว่า 100,000 บาท 2/4/2568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นายพงษ์พันธ์ หรือสุกฤษ บุญเป็ง</v>
          </cell>
          <cell r="BU1356">
            <v>883262011045</v>
          </cell>
          <cell r="BV1356"/>
          <cell r="BW1356"/>
          <cell r="BX1356" t="str">
            <v>3-5711-00512-68-3</v>
          </cell>
          <cell r="BY1356"/>
          <cell r="BZ1356"/>
          <cell r="CA1356"/>
          <cell r="CB1356"/>
          <cell r="CC1356"/>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2857</v>
          </cell>
          <cell r="C1357">
            <v>2002</v>
          </cell>
          <cell r="D1357">
            <v>13</v>
          </cell>
          <cell r="E1357">
            <v>3</v>
          </cell>
          <cell r="F1357">
            <v>2568</v>
          </cell>
          <cell r="G1357">
            <v>803052008189</v>
          </cell>
          <cell r="H1357" t="str">
            <v>ดาบตำรวจ</v>
          </cell>
          <cell r="I1357" t="str">
            <v>อุดม</v>
          </cell>
          <cell r="J1357" t="str">
            <v>จันทร์กาวี</v>
          </cell>
          <cell r="K1357">
            <v>3580400034824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219268.28</v>
          </cell>
          <cell r="R1357">
            <v>19331.099999999999</v>
          </cell>
          <cell r="S1357" t="str">
            <v>แขวงเชียงใหม่</v>
          </cell>
          <cell r="T1357" t="str">
            <v>ผบ3510</v>
          </cell>
          <cell r="U1357">
            <v>2562</v>
          </cell>
          <cell r="V1357" t="str">
            <v>ผบ4926</v>
          </cell>
          <cell r="W1357">
            <v>2562</v>
          </cell>
          <cell r="X1357"/>
          <cell r="Y1357"/>
          <cell r="Z1357"/>
          <cell r="AA1357">
            <v>15</v>
          </cell>
          <cell r="AB1357">
            <v>6</v>
          </cell>
          <cell r="AC1357">
            <v>2562</v>
          </cell>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ดาบตำรวจอุดม จันทร์กาวี</v>
          </cell>
          <cell r="BU1357">
            <v>883262011104</v>
          </cell>
          <cell r="BV1357" t="str">
            <v>1.ดาบตำรวจอุดม จันทร์กาวี
2.นางรินธิดา ใจคำฟู</v>
          </cell>
          <cell r="BW1357" t="str">
            <v>จำเลยที่ 1
คู่สมรสจำเลยที่ 1</v>
          </cell>
          <cell r="BX1357" t="str">
            <v>3-5005-00022-22-4
3-5204-00051-30-3</v>
          </cell>
          <cell r="BY1357"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7" t="str">
            <v>พบ</v>
          </cell>
          <cell r="CA1357"/>
          <cell r="CB1357"/>
          <cell r="CC1357" t="str">
            <v>ปฏิยุทธ์</v>
          </cell>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2858</v>
          </cell>
          <cell r="C1358">
            <v>2003</v>
          </cell>
          <cell r="D1358">
            <v>13</v>
          </cell>
          <cell r="E1358">
            <v>3</v>
          </cell>
          <cell r="F1358">
            <v>2568</v>
          </cell>
          <cell r="G1358">
            <v>803053000334</v>
          </cell>
          <cell r="H1358" t="str">
            <v>นาย</v>
          </cell>
          <cell r="I1358" t="str">
            <v>พัฒนา</v>
          </cell>
          <cell r="J1358" t="str">
            <v>อ่อนในชาติ</v>
          </cell>
          <cell r="K1358">
            <v>3501300333634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1286940.8600000001</v>
          </cell>
          <cell r="R1358">
            <v>1709138.76</v>
          </cell>
          <cell r="S1358" t="str">
            <v>จังหวัดสมุทรปราการ</v>
          </cell>
          <cell r="T1358" t="str">
            <v>ผบ3522</v>
          </cell>
          <cell r="U1358">
            <v>2559</v>
          </cell>
          <cell r="V1358" t="str">
            <v>ผบ308</v>
          </cell>
          <cell r="W1358">
            <v>2560</v>
          </cell>
          <cell r="X1358">
            <v>18</v>
          </cell>
          <cell r="Y1358">
            <v>2</v>
          </cell>
          <cell r="Z1358">
            <v>2560</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นายพัฒนา อ่อนในชาติ</v>
          </cell>
          <cell r="BU1358">
            <v>823658010471</v>
          </cell>
          <cell r="BV1358" t="str">
            <v>1.จ่าสิบตำรวจพัฒนา หรือนายกฤติณา อ่อนในชาติ
2.นางปุณญาณุช อ่อนในชาติ
3.นายเอกพงศ์ อนุชุน
4.นางดวงใจ อนุชุน</v>
          </cell>
          <cell r="BW1358" t="str">
            <v>จำเลยที่ 1
คุ่สมรสจำเลยที่ 1
จำเลยที่ 2
คู่สมรสจำเลยที่ 2</v>
          </cell>
          <cell r="BX1358" t="str">
            <v>3-5013-00333-63-4
1-3008-00126-71-3
3-5401-00989-55-1
3-5401-00175-83-0</v>
          </cell>
          <cell r="BY1358"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8" t="str">
            <v>ไม่พบ</v>
          </cell>
          <cell r="CA1358"/>
          <cell r="CB1358"/>
          <cell r="CC1358" t="str">
            <v>ปฏิยุทธ์</v>
          </cell>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2859</v>
          </cell>
          <cell r="C1359">
            <v>2004</v>
          </cell>
          <cell r="D1359">
            <v>13</v>
          </cell>
          <cell r="E1359">
            <v>3</v>
          </cell>
          <cell r="F1359">
            <v>2568</v>
          </cell>
          <cell r="G1359">
            <v>800071034766</v>
          </cell>
          <cell r="H1359" t="str">
            <v>นางสาว</v>
          </cell>
          <cell r="I1359" t="str">
            <v>นีรญา</v>
          </cell>
          <cell r="J1359" t="str">
            <v>โถดี</v>
          </cell>
          <cell r="K1359">
            <v>1509900702763</v>
          </cell>
          <cell r="L1359" t="str">
            <v>มีโชค พลาซ่า</v>
          </cell>
          <cell r="M1359" t="str">
            <v>เชียงใหม่ 2</v>
          </cell>
          <cell r="N1359">
            <v>8</v>
          </cell>
          <cell r="O1359" t="str">
            <v>สินเชื่อธนาคารประชาชน</v>
          </cell>
          <cell r="P1359" t="str">
            <v>1.บุคคลค้ำประกัน</v>
          </cell>
          <cell r="Q1359"/>
          <cell r="R1359"/>
          <cell r="S1359" t="str">
            <v>แขวงเชียงใหม่</v>
          </cell>
          <cell r="T1359" t="str">
            <v>ผบE10349</v>
          </cell>
          <cell r="U1359">
            <v>2567</v>
          </cell>
          <cell r="V1359" t="str">
            <v>ผบE547</v>
          </cell>
          <cell r="W1359">
            <v>2568</v>
          </cell>
          <cell r="X1359">
            <v>20</v>
          </cell>
          <cell r="Y1359">
            <v>1</v>
          </cell>
          <cell r="Z1359">
            <v>2568</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10/3/2568 ยกเลิกการสืบทรัพย์เนื่องจากมีมูลหนี้ต่ำกว่า 100,000 บาท 2/4/2568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นางสาวนีรญา โถดี</v>
          </cell>
          <cell r="BU1359">
            <v>883267010393</v>
          </cell>
          <cell r="BV1359"/>
          <cell r="BW1359"/>
          <cell r="BX1359"/>
          <cell r="BY1359"/>
          <cell r="BZ1359"/>
          <cell r="CA1359"/>
          <cell r="CB1359"/>
          <cell r="CC1359"/>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2860</v>
          </cell>
          <cell r="C1360">
            <v>2005</v>
          </cell>
          <cell r="D1360">
            <v>13</v>
          </cell>
          <cell r="E1360">
            <v>3</v>
          </cell>
          <cell r="F1360">
            <v>2568</v>
          </cell>
          <cell r="G1360">
            <v>800065575360</v>
          </cell>
          <cell r="H1360" t="str">
            <v>นางสาว</v>
          </cell>
          <cell r="I1360" t="str">
            <v>นริศรา</v>
          </cell>
          <cell r="J1360" t="str">
            <v>พรมกาศ</v>
          </cell>
          <cell r="K1360" t="str">
            <v>1 5009 00065 54 4</v>
          </cell>
          <cell r="L1360" t="str">
            <v>ไชยปราการ</v>
          </cell>
          <cell r="M1360" t="str">
            <v>เชียงใหม่ 2</v>
          </cell>
          <cell r="N1360">
            <v>8</v>
          </cell>
          <cell r="O1360" t="str">
            <v>สินเชื่อธนาคารประชาชน</v>
          </cell>
          <cell r="P1360" t="str">
            <v>1.บุคคลค้ำประกัน</v>
          </cell>
          <cell r="Q1360">
            <v>80579.31</v>
          </cell>
          <cell r="R1360">
            <v>30264.54</v>
          </cell>
          <cell r="S1360" t="str">
            <v>จังหวัดฝาง</v>
          </cell>
          <cell r="T1360" t="str">
            <v>ผบE624</v>
          </cell>
          <cell r="U1360">
            <v>2567</v>
          </cell>
          <cell r="V1360" t="str">
            <v>ผบE801</v>
          </cell>
          <cell r="W1360">
            <v>2567</v>
          </cell>
          <cell r="X1360"/>
          <cell r="Y1360"/>
          <cell r="Z1360"/>
          <cell r="AA1360">
            <v>9</v>
          </cell>
          <cell r="AB1360">
            <v>7</v>
          </cell>
          <cell r="AC1360">
            <v>2567</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10/3/2568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นางสาวนริศรา พรมกาศ</v>
          </cell>
          <cell r="BU1360">
            <v>883267010206</v>
          </cell>
          <cell r="BV1360" t="str">
            <v>1.นางสาวนริศณา พรมกาศ
2.นางสาวกาญจนา แปงทร
3.นายขวัญชัย แปงทร
4.นางสาวมัณฑนี ราชพิบูลย์</v>
          </cell>
          <cell r="BW1360" t="str">
            <v>จำเลยที่ 1
จำเลยที่ 2
คู่สมรสจำเลยที่ 2
จำเลยที่ 3</v>
          </cell>
          <cell r="BX1360" t="str">
            <v>1-5009-00065-54-4
3-5009-00516-42-9
3-5009-00126-70-1
1-8399-00196-06-7</v>
          </cell>
          <cell r="BY1360"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0" t="str">
            <v>พบ</v>
          </cell>
          <cell r="CA1360"/>
          <cell r="CB1360"/>
          <cell r="CC1360" t="str">
            <v>ปฏิยุทธ์</v>
          </cell>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2861</v>
          </cell>
          <cell r="C1361">
            <v>2006</v>
          </cell>
          <cell r="D1361">
            <v>24</v>
          </cell>
          <cell r="E1361">
            <v>3</v>
          </cell>
          <cell r="F1361">
            <v>2568</v>
          </cell>
          <cell r="G1361">
            <v>800098074621</v>
          </cell>
          <cell r="H1361" t="str">
            <v>นางสาว</v>
          </cell>
          <cell r="I1361" t="str">
            <v>จันทร์จิรา</v>
          </cell>
          <cell r="J1361" t="str">
            <v>นางเมาะ</v>
          </cell>
          <cell r="K1361" t="str">
            <v>1-5099-01032-63-0</v>
          </cell>
          <cell r="L1361" t="str">
            <v>สันกำแพง</v>
          </cell>
          <cell r="M1361" t="str">
            <v>เชียงใหม่ 3</v>
          </cell>
          <cell r="N1361">
            <v>8</v>
          </cell>
          <cell r="O1361" t="str">
            <v>สินเชื่อธนาคารประชาชน</v>
          </cell>
          <cell r="P1361" t="str">
            <v>1.บุคคลค้ำประกัน</v>
          </cell>
          <cell r="Q1361">
            <v>39570.120000000003</v>
          </cell>
          <cell r="R1361">
            <v>12565.89</v>
          </cell>
          <cell r="S1361" t="str">
            <v>แขวงเชียงใหม่</v>
          </cell>
          <cell r="T1361" t="str">
            <v>ผบE636</v>
          </cell>
          <cell r="U1361">
            <v>2568</v>
          </cell>
          <cell r="V1361" t="str">
            <v>ผบE2631</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นางสาวจันทร์จิรา นางเมาะ</v>
          </cell>
          <cell r="BU1361">
            <v>888167010401</v>
          </cell>
          <cell r="BV1361" t="str">
            <v>1.นางสาวจันทร์จิรา นางเมาะ
2.นายทศพร กันธิยะ
3.นางจินตนา จันทร์อ้าย
4.นายรังสรรค์ จันทร์อ้าย</v>
          </cell>
          <cell r="BW1361" t="str">
            <v>จำเลยที่ 1
จำเลยที่ 2
จำเลยที่ 3
คู่สมคสจำเลยที่ 3</v>
          </cell>
          <cell r="BX1361" t="str">
            <v>1-5099-01032-63-0
3-5013-00354-82-8
3-5504-00032-06-6
3-5013-00355-60-3</v>
          </cell>
          <cell r="BY1361"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1" t="str">
            <v>พบ</v>
          </cell>
          <cell r="CA1361"/>
          <cell r="CB1361"/>
          <cell r="CC1361" t="str">
            <v>ปฏิยุทธ์</v>
          </cell>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2862</v>
          </cell>
          <cell r="C1362">
            <v>2007</v>
          </cell>
          <cell r="D1362">
            <v>24</v>
          </cell>
          <cell r="E1362">
            <v>3</v>
          </cell>
          <cell r="F1362">
            <v>2568</v>
          </cell>
          <cell r="G1362">
            <v>800062877827</v>
          </cell>
          <cell r="H1362" t="str">
            <v>นาย</v>
          </cell>
          <cell r="I1362" t="str">
            <v>นพดล</v>
          </cell>
          <cell r="J1362" t="str">
            <v>ก้อนแก้ว</v>
          </cell>
          <cell r="K1362" t="str">
            <v>3-5709-00510-40-4</v>
          </cell>
          <cell r="L1362" t="str">
            <v>สันกำแพง</v>
          </cell>
          <cell r="M1362" t="str">
            <v>เชียงใหม่ 3</v>
          </cell>
          <cell r="N1362">
            <v>8</v>
          </cell>
          <cell r="O1362" t="str">
            <v>สินเชื่อธนาคารประชาชน</v>
          </cell>
          <cell r="P1362" t="str">
            <v>1.บุคคลค้ำประกัน</v>
          </cell>
          <cell r="Q1362">
            <v>41386</v>
          </cell>
          <cell r="R1362">
            <v>10083.59</v>
          </cell>
          <cell r="S1362" t="str">
            <v>แขวงเชียงใหม่</v>
          </cell>
          <cell r="T1362" t="str">
            <v>ผบE612</v>
          </cell>
          <cell r="U1362">
            <v>2568</v>
          </cell>
          <cell r="V1362" t="str">
            <v>ผบE2590</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นายนพดล ก้อนแก้ว</v>
          </cell>
          <cell r="BU1362">
            <v>888167010403</v>
          </cell>
          <cell r="BV1362" t="str">
            <v>1.นายนพดลหรือชาตรี ก้อนแก้ว
2.นางสาวชาลิสา ปุญญฤทธิ์
3.นายเจตน์ อินทะวงค์
4.นางสาวณิชมน บุญพิมล</v>
          </cell>
          <cell r="BW1362" t="str">
            <v>จำเลยที่ 1
คู่สมจำเลยที่ 1
จำเลยที่ 2
จำเลยที่ 3</v>
          </cell>
          <cell r="BX1362" t="str">
            <v>3-5709-00510-40-4
3-6599-00290-42-8
1-5099-00740-97-5
1-5711-00094-96-6</v>
          </cell>
          <cell r="BY1362"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2" t="str">
            <v>พบ</v>
          </cell>
          <cell r="CA1362"/>
          <cell r="CB1362"/>
          <cell r="CC1362" t="str">
            <v>ปฏิยุทธ์</v>
          </cell>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v>2863</v>
          </cell>
          <cell r="C1363">
            <v>2008</v>
          </cell>
          <cell r="D1363">
            <v>24</v>
          </cell>
          <cell r="E1363">
            <v>3</v>
          </cell>
          <cell r="F1363">
            <v>2568</v>
          </cell>
          <cell r="G1363">
            <v>800075912272</v>
          </cell>
          <cell r="H1363" t="str">
            <v>นางสาว</v>
          </cell>
          <cell r="I1363" t="str">
            <v>ภูณิชา</v>
          </cell>
          <cell r="J1363" t="str">
            <v>โพธิมา</v>
          </cell>
          <cell r="K1363" t="str">
            <v>1-5099-00287-28-6</v>
          </cell>
          <cell r="L1363" t="str">
            <v>สันกำแพง</v>
          </cell>
          <cell r="M1363" t="str">
            <v>เชียงใหม่ 3</v>
          </cell>
          <cell r="N1363">
            <v>8</v>
          </cell>
          <cell r="O1363" t="str">
            <v>สินเชื่อธนาคารประชาชน</v>
          </cell>
          <cell r="P1363" t="str">
            <v>1.บุคคลค้ำประกัน</v>
          </cell>
          <cell r="Q1363">
            <v>78271.88</v>
          </cell>
          <cell r="R1363">
            <v>37872.410000000003</v>
          </cell>
          <cell r="S1363" t="str">
            <v>แขวงเชียงใหม่</v>
          </cell>
          <cell r="T1363" t="str">
            <v>ผบE613</v>
          </cell>
          <cell r="U1363">
            <v>2568</v>
          </cell>
          <cell r="V1363" t="str">
            <v>ผบE2591</v>
          </cell>
          <cell r="W1363">
            <v>2568</v>
          </cell>
          <cell r="X1363"/>
          <cell r="Y1363"/>
          <cell r="Z1363"/>
          <cell r="AA1363">
            <v>7</v>
          </cell>
          <cell r="AB1363">
            <v>3</v>
          </cell>
          <cell r="AC1363">
            <v>2568</v>
          </cell>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นางสาวภูณิชา โพธิมา</v>
          </cell>
          <cell r="BU1363">
            <v>888167010406</v>
          </cell>
          <cell r="BV1363" t="str">
            <v>1.นางสาวภูณิชา โพธิมา
2.นางสาวสุภาพร ชัยเขื่อน
3.นายเอนก อนาวรรณ์
4.นางสาวอาทิตยา ลิ้มสวัสดิ์</v>
          </cell>
          <cell r="BW1363" t="str">
            <v>จำเลยที่ 1
จำเลยที่ 2
จำเลยที่ 3
คู่สมรสจำเลยที่ 3</v>
          </cell>
          <cell r="BX1363" t="str">
            <v>1-5099-00287-28-6
3-5013-00378-55-7
1-5407-00033-62-2
3-5014-00072-15-8</v>
          </cell>
          <cell r="BY1363"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3" t="str">
            <v>พบ</v>
          </cell>
          <cell r="CA1363"/>
          <cell r="CB1363"/>
          <cell r="CC1363" t="str">
            <v>ปฏิยุทธ์</v>
          </cell>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v>2864</v>
          </cell>
          <cell r="C1364">
            <v>2009</v>
          </cell>
          <cell r="D1364">
            <v>4</v>
          </cell>
          <cell r="E1364">
            <v>4</v>
          </cell>
          <cell r="F1364">
            <v>2568</v>
          </cell>
          <cell r="G1364">
            <v>863085115591</v>
          </cell>
          <cell r="H1364" t="str">
            <v>นาย</v>
          </cell>
          <cell r="I1364" t="str">
            <v>สมบัติ</v>
          </cell>
          <cell r="J1364" t="str">
            <v>วิริยา</v>
          </cell>
          <cell r="K1364" t="str">
            <v>3-5014-00062-82-9</v>
          </cell>
          <cell r="L1364" t="str">
            <v>โลตัส คำเที่ยง</v>
          </cell>
          <cell r="M1364" t="str">
            <v>เชียงใหม่ 1</v>
          </cell>
          <cell r="N1364">
            <v>8</v>
          </cell>
          <cell r="O1364" t="str">
            <v>สินเชื่อธนาคารประชาชน</v>
          </cell>
          <cell r="P1364" t="str">
            <v>1.บุคคลค้ำประกัน</v>
          </cell>
          <cell r="Q1364">
            <v>38888</v>
          </cell>
          <cell r="R1364">
            <v>3229.64</v>
          </cell>
          <cell r="S1364" t="str">
            <v>แขวงเชียงใหม่</v>
          </cell>
          <cell r="T1364" t="str">
            <v>ผบE8158</v>
          </cell>
          <cell r="U1364">
            <v>2567</v>
          </cell>
          <cell r="V1364" t="str">
            <v>ผบE41</v>
          </cell>
          <cell r="W1364">
            <v>2568</v>
          </cell>
          <cell r="X1364">
            <v>13</v>
          </cell>
          <cell r="Y1364">
            <v>1</v>
          </cell>
          <cell r="Z1364">
            <v>2568</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t="str">
            <v>คำสั่งสืบทรัพย์ 4/4/2568//รายงานผสืบทรัพย์ วันที่ 4/6/2568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นายสมบัติ วิริยา</v>
          </cell>
          <cell r="BU1364">
            <v>883167010220</v>
          </cell>
          <cell r="BV1364" t="str">
            <v xml:space="preserve">1.นายสมบัติ วิริยา
2.นายจันทนา  โพธาวรรณ์
3.นางสาวอังคณา  คันธี
4.นายศุภวัฒน์  มณีวัฒน์ 
</v>
          </cell>
          <cell r="BW1364" t="str">
            <v>จำเลยที่ 1
คู่สมรสจำเลยที่ 1
จำลยที่ 2
คู่สมรสจำเลยที่ 2</v>
          </cell>
          <cell r="BX1364" t="str">
            <v>3-5014-00062-82-9
3-5099-00083-26-1
1-5099-01178-12-0
1-5007-00164-22-1</v>
          </cell>
          <cell r="BY13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4" t="str">
            <v>ไม่พบทรัพย์</v>
          </cell>
          <cell r="CA1364"/>
          <cell r="CB1364">
            <v>4</v>
          </cell>
          <cell r="CC1364" t="str">
            <v>นุสบา</v>
          </cell>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v>2865</v>
          </cell>
          <cell r="C1365">
            <v>2010</v>
          </cell>
          <cell r="D1365">
            <v>22</v>
          </cell>
          <cell r="E1365">
            <v>4</v>
          </cell>
          <cell r="F1365">
            <v>2568</v>
          </cell>
          <cell r="G1365">
            <v>800093986043</v>
          </cell>
          <cell r="H1365" t="str">
            <v>นางสาว</v>
          </cell>
          <cell r="I1365" t="str">
            <v xml:space="preserve">ธภัสษร </v>
          </cell>
          <cell r="J1365" t="str">
            <v>คำยอย</v>
          </cell>
          <cell r="K1365" t="str">
            <v>3-5013-00566-49-3</v>
          </cell>
          <cell r="L1365" t="str">
            <v>สันทราย</v>
          </cell>
          <cell r="M1365" t="str">
            <v>เชียงใหม่ 2</v>
          </cell>
          <cell r="N1365">
            <v>8</v>
          </cell>
          <cell r="O1365" t="str">
            <v>สินเชื่อห้องแถว</v>
          </cell>
          <cell r="P1365" t="str">
            <v>1.บุคคลค้ำประกัน</v>
          </cell>
          <cell r="Q1365">
            <v>114931.75</v>
          </cell>
          <cell r="R1365">
            <v>36719.910000000003</v>
          </cell>
          <cell r="S1365" t="str">
            <v>แขวงเชียงใหม่</v>
          </cell>
          <cell r="T1365" t="str">
            <v>ผบE4483</v>
          </cell>
          <cell r="U1365">
            <v>2567</v>
          </cell>
          <cell r="V1365" t="str">
            <v>ผบE7601</v>
          </cell>
          <cell r="W1365">
            <v>2567</v>
          </cell>
          <cell r="X1365"/>
          <cell r="Y1365"/>
          <cell r="Z1365"/>
          <cell r="AA1365">
            <v>20</v>
          </cell>
          <cell r="AB1365">
            <v>8</v>
          </cell>
          <cell r="AC1365">
            <v>2567</v>
          </cell>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t="str">
            <v>คำสั่งสืบทรัพย์ 22/4/2568 // รายงานผลสืบทรัพย์ 2/5/2568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นางสาวธภัสษร  คำยอย</v>
          </cell>
          <cell r="BU1365">
            <v>883265010845</v>
          </cell>
          <cell r="BV1365" t="str">
            <v>1.นางสาวธภัสษร คำยอย
2.นางสาวจินดารักษ์ คิ้วดวงตา
3.นายยุทธนา ปาลี
4.นายณัฏฐ์ ผ่องศรี</v>
          </cell>
          <cell r="BW1365" t="str">
            <v>จำเลยที่ 1
จำเลยที่ 2
คู่สมรสจำเลยที่ 2
จำเลยที่ 3</v>
          </cell>
          <cell r="BX1365" t="str">
            <v>3-5013-00566-49-3
3-5013-00570-06-7
3-5013-00343-61-3
1-5009-00111-68-6</v>
          </cell>
          <cell r="BY1365"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5" t="str">
            <v>พบ</v>
          </cell>
          <cell r="CA1365"/>
          <cell r="CB1365"/>
          <cell r="CC1365" t="str">
            <v>ปฏิยุทธ์</v>
          </cell>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v>2866</v>
          </cell>
          <cell r="C1366">
            <v>2011</v>
          </cell>
          <cell r="D1366">
            <v>17</v>
          </cell>
          <cell r="E1366">
            <v>4</v>
          </cell>
          <cell r="F1366">
            <v>2568</v>
          </cell>
          <cell r="G1366">
            <v>800029564898</v>
          </cell>
          <cell r="H1366" t="str">
            <v>นาย</v>
          </cell>
          <cell r="I1366" t="str">
            <v>คำจันทร์</v>
          </cell>
          <cell r="J1366" t="str">
            <v>อ้ายปัน</v>
          </cell>
          <cell r="K1366" t="str">
            <v>3-5017-00189-71-9</v>
          </cell>
          <cell r="L1366" t="str">
            <v>ดอยเต่า</v>
          </cell>
          <cell r="M1366" t="str">
            <v>เชียงใหม่ 3</v>
          </cell>
          <cell r="N1366">
            <v>8</v>
          </cell>
          <cell r="O1366" t="str">
            <v>สินเชื่อพัฒนาองค์กรชุมชน</v>
          </cell>
          <cell r="P1366" t="str">
            <v>1.บุคคลค้ำประกัน</v>
          </cell>
          <cell r="Q1366">
            <v>63272.39</v>
          </cell>
          <cell r="R1366">
            <v>19874.7</v>
          </cell>
          <cell r="S1366" t="str">
            <v>จังหวัดฮอด</v>
          </cell>
          <cell r="T1366" t="str">
            <v>ผบ.63</v>
          </cell>
          <cell r="U1366">
            <v>2567</v>
          </cell>
          <cell r="V1366" t="str">
            <v>ผบ.60</v>
          </cell>
          <cell r="W1366">
            <v>2567</v>
          </cell>
          <cell r="X1366"/>
          <cell r="Y1366"/>
          <cell r="Z1366"/>
          <cell r="AA1366">
            <v>11</v>
          </cell>
          <cell r="AB1366">
            <v>12</v>
          </cell>
          <cell r="AC1366">
            <v>2567</v>
          </cell>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t="str">
            <v>คำสั่งสืบทรัพย์ 17/4/2568 // รายงานผลสืบทรัพย์ 19/6/2568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นายคำจันทร์ อ้ายปัน</v>
          </cell>
          <cell r="BU1366">
            <v>823760010143</v>
          </cell>
          <cell r="BV1366" t="str">
            <v>1.นายคำจันทร์ อ้ายปัน
2.นายอินทัน คำป๋า
3.นางนงเยาว์ รัตนสะอาดดี
4.นายชลทิศ แสงสุข</v>
          </cell>
          <cell r="BW1366" t="str">
            <v>จำเลยที่ 1
จำเลยที่ 2
จำเลยที่ 3
คู่สมรสจำเลยที่ 3</v>
          </cell>
          <cell r="BX1366" t="str">
            <v>3-5017-00189-71-9
3-5017-00114-98-1
3-5017-00120-06-9
3-1021-00483-17-3</v>
          </cell>
          <cell r="BY1366"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6" t="str">
            <v>พบ</v>
          </cell>
          <cell r="CA1366"/>
          <cell r="CB1366"/>
          <cell r="CC1366" t="str">
            <v>ปฏิยุทธ์</v>
          </cell>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v>2867</v>
          </cell>
          <cell r="C1367">
            <v>2012</v>
          </cell>
          <cell r="D1367">
            <v>17</v>
          </cell>
          <cell r="E1367">
            <v>4</v>
          </cell>
          <cell r="F1367">
            <v>2568</v>
          </cell>
          <cell r="G1367">
            <v>800057839410</v>
          </cell>
          <cell r="H1367" t="str">
            <v>นาย</v>
          </cell>
          <cell r="I1367" t="str">
            <v>วิฑูรย์</v>
          </cell>
          <cell r="J1367" t="str">
            <v>จาบทอง</v>
          </cell>
          <cell r="K1367" t="str">
            <v>1-7206-00016-45-7</v>
          </cell>
          <cell r="L1367" t="str">
            <v>ดอยเต่า</v>
          </cell>
          <cell r="M1367" t="str">
            <v>เชียงใหม่ 3</v>
          </cell>
          <cell r="N1367">
            <v>8</v>
          </cell>
          <cell r="O1367" t="str">
            <v>สินเชื่อพัฒนาองค์กรชุมชน</v>
          </cell>
          <cell r="P1367" t="str">
            <v>1.บุคคลค้ำประกัน</v>
          </cell>
          <cell r="Q1367">
            <v>75911.59</v>
          </cell>
          <cell r="R1367">
            <v>35696.800000000003</v>
          </cell>
          <cell r="S1367" t="str">
            <v>จังหวัดฮอด</v>
          </cell>
          <cell r="T1367" t="str">
            <v>ผบE1128</v>
          </cell>
          <cell r="U1367">
            <v>2567</v>
          </cell>
          <cell r="V1367" t="str">
            <v>ผบE80</v>
          </cell>
          <cell r="W1367">
            <v>2568</v>
          </cell>
          <cell r="X1367"/>
          <cell r="Y1367"/>
          <cell r="Z1367"/>
          <cell r="AA1367">
            <v>27</v>
          </cell>
          <cell r="AB1367">
            <v>1</v>
          </cell>
          <cell r="AC1367">
            <v>2568</v>
          </cell>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t="str">
            <v>คำสั่งสืบทรัพย์ 17/4/2568 // รายงานผลสืบทรัพย์ 19/6/2568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นายวิฑูรย์ จาบทอง</v>
          </cell>
          <cell r="BU1367">
            <v>0</v>
          </cell>
          <cell r="BV1367" t="str">
            <v>1.นายวิฑูรย์ จาบทอง
2.นายใพบูลย์ เสนาลัย
3.นางสาวบัวลอย จันตา
4.นายกันต์กมล ชัยยะ</v>
          </cell>
          <cell r="BW1367" t="str">
            <v>จำเลยที่ 1
จำเลยที่ 2
ทายาทโดยธรรม จำเลยที่ 3
จำเลยที่ 3</v>
          </cell>
          <cell r="BX1367" t="str">
            <v>1-7206-00016-45-7
3-5017-00238-30-2
3-5017-00241-91-5
1-5017-00003-68-6</v>
          </cell>
          <cell r="BY136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7" t="str">
            <v>ไม่พบ</v>
          </cell>
          <cell r="CA1367"/>
          <cell r="CB1367"/>
          <cell r="CC1367" t="str">
            <v>ปฏิยุทธ์</v>
          </cell>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v>2868</v>
          </cell>
          <cell r="C1368">
            <v>2013</v>
          </cell>
          <cell r="D1368">
            <v>17</v>
          </cell>
          <cell r="E1368">
            <v>4</v>
          </cell>
          <cell r="F1368">
            <v>2568</v>
          </cell>
          <cell r="G1368">
            <v>800050218257</v>
          </cell>
          <cell r="H1368" t="str">
            <v>นาง</v>
          </cell>
          <cell r="I1368" t="str">
            <v>สุคำ</v>
          </cell>
          <cell r="J1368" t="str">
            <v>ชมภูจี๋</v>
          </cell>
          <cell r="K1368" t="str">
            <v>3-5017-00197-43-6</v>
          </cell>
          <cell r="L1368" t="str">
            <v>ดอยเต่า</v>
          </cell>
          <cell r="M1368" t="str">
            <v>เชียงใหม่ 3</v>
          </cell>
          <cell r="N1368">
            <v>8</v>
          </cell>
          <cell r="O1368" t="str">
            <v>สินเชื่อธนาคารประชาชน</v>
          </cell>
          <cell r="P1368" t="str">
            <v>1.บุคคลค้ำประกัน</v>
          </cell>
          <cell r="Q1368">
            <v>64170.46</v>
          </cell>
          <cell r="R1368">
            <v>26911.67</v>
          </cell>
          <cell r="S1368" t="str">
            <v>จังหวัดฮอด</v>
          </cell>
          <cell r="T1368" t="str">
            <v>ผบE59</v>
          </cell>
          <cell r="U1368">
            <v>2568</v>
          </cell>
          <cell r="V1368" t="str">
            <v>ผบE213</v>
          </cell>
          <cell r="W1368">
            <v>2568</v>
          </cell>
          <cell r="X1368"/>
          <cell r="Y1368"/>
          <cell r="Z1368"/>
          <cell r="AA1368">
            <v>26</v>
          </cell>
          <cell r="AB1368">
            <v>2</v>
          </cell>
          <cell r="AC1368">
            <v>2568</v>
          </cell>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t="str">
            <v>คำสั่งสืบทรัพย์ 17/4/2568 // รายงานผลสืบทรัพย์ 19/6/2568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นางสุคำ ชมภูจี๋</v>
          </cell>
          <cell r="BU1368">
            <v>883263010007</v>
          </cell>
          <cell r="BV1368" t="str">
            <v>1.นางสุคำ ชมภูจี๋
2.นางปวีณา เรือนแสน
3.นายปรีชา พิษเพ็ง
4.นายวัน ใหวยะ</v>
          </cell>
          <cell r="BW1368" t="str">
            <v>จำเลยที่ 1
จำเลยที่ 2
คู่สมรสจำเลยที่ 2
จำเลยที่ 3</v>
          </cell>
          <cell r="BX1368" t="str">
            <v>3-5017-00197-43-6
3-5017-00211-63-3
3-3206-00311-43-2
3-5017-00245-17-1</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8" t="str">
            <v>พบ</v>
          </cell>
          <cell r="CA1368"/>
          <cell r="CB1368"/>
          <cell r="CC1368" t="str">
            <v>ปฏิยุทธ์</v>
          </cell>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v>2869</v>
          </cell>
          <cell r="C1369">
            <v>2014</v>
          </cell>
          <cell r="D1369">
            <v>17</v>
          </cell>
          <cell r="E1369">
            <v>4</v>
          </cell>
          <cell r="F1369">
            <v>2568</v>
          </cell>
          <cell r="G1369">
            <v>800063928272</v>
          </cell>
          <cell r="H1369" t="str">
            <v>นาง</v>
          </cell>
          <cell r="I1369" t="str">
            <v>จันทร์นวล</v>
          </cell>
          <cell r="J1369" t="str">
            <v>ใจประสิทธิ์</v>
          </cell>
          <cell r="K1369" t="str">
            <v>3-5103-00302-90-8</v>
          </cell>
          <cell r="L1369" t="str">
            <v>ฮอด</v>
          </cell>
          <cell r="M1369" t="str">
            <v>เชียงใหม่ 3</v>
          </cell>
          <cell r="N1369">
            <v>8</v>
          </cell>
          <cell r="O1369" t="str">
            <v>สินเชื่อพัฒนาองค์กรชุมชน (รายบุคคล)</v>
          </cell>
          <cell r="P1369" t="str">
            <v>1.บุคคลค้ำประกัน</v>
          </cell>
          <cell r="Q1369">
            <v>37762.58</v>
          </cell>
          <cell r="R1369">
            <v>12359.79</v>
          </cell>
          <cell r="S1369" t="str">
            <v>จังหวัดฮอด</v>
          </cell>
          <cell r="T1369" t="str">
            <v>ผบE599</v>
          </cell>
          <cell r="U1369">
            <v>2567</v>
          </cell>
          <cell r="V1369" t="str">
            <v>ผบE481</v>
          </cell>
          <cell r="W1369">
            <v>2567</v>
          </cell>
          <cell r="X1369"/>
          <cell r="Y1369"/>
          <cell r="Z1369"/>
          <cell r="AA1369">
            <v>13</v>
          </cell>
          <cell r="AB1369">
            <v>8</v>
          </cell>
          <cell r="AC1369">
            <v>2567</v>
          </cell>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t="str">
            <v>คำสั่งสืบทรัพย์ 17/4/2568 // รายงานผลสืบทรัพย์ 19/6/2568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นางจันทร์นวล ใจประสิทธิ์</v>
          </cell>
          <cell r="BU1369">
            <v>0</v>
          </cell>
          <cell r="BV1369" t="str">
            <v>1.นางสาวจันทร์นวล ใจประสิทธิ์
2.นายสุรชัย ติดทะ
3.นายอำนวย จินะพึง
4.นายจรัส สุวีระ
5.นางคำนวล สุวีระ</v>
          </cell>
          <cell r="BW1369" t="str">
            <v>จำเลยที่ 1
คู่สมรสจำเลยที่ 1
จำเลยที่ 2
จำเลยที่ 3
คู่สมรสจำเลยที่ 3</v>
          </cell>
          <cell r="BX1369" t="str">
            <v>3-5103-00302-90-8
3-5002-00598-92-9
3-5101-00883-72-9
3-5016-00085-09-1
3-5016-00082-58-1</v>
          </cell>
          <cell r="BY136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69" t="str">
            <v>พบ</v>
          </cell>
          <cell r="CA1369"/>
          <cell r="CB1369"/>
          <cell r="CC1369" t="str">
            <v>ปฏิยุทธ์</v>
          </cell>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v>2870</v>
          </cell>
          <cell r="C1370">
            <v>2015</v>
          </cell>
          <cell r="D1370">
            <v>17</v>
          </cell>
          <cell r="E1370">
            <v>4</v>
          </cell>
          <cell r="F1370">
            <v>2568</v>
          </cell>
          <cell r="G1370">
            <v>800063119948</v>
          </cell>
          <cell r="H1370" t="str">
            <v>นาย</v>
          </cell>
          <cell r="I1370" t="str">
            <v>อุดม</v>
          </cell>
          <cell r="J1370" t="str">
            <v>กาสี</v>
          </cell>
          <cell r="K1370" t="str">
            <v>3-6710-00086-55-0</v>
          </cell>
          <cell r="L1370" t="str">
            <v>จอมทอง</v>
          </cell>
          <cell r="M1370" t="str">
            <v>เชียงใหม่ 3</v>
          </cell>
          <cell r="N1370">
            <v>8</v>
          </cell>
          <cell r="O1370" t="str">
            <v>สินเชื่อพัฒนาองค์กรชุมชน</v>
          </cell>
          <cell r="P1370" t="str">
            <v>1.บุคคลค้ำประกัน</v>
          </cell>
          <cell r="Q1370">
            <v>37328.050000000003</v>
          </cell>
          <cell r="R1370">
            <v>17375.39</v>
          </cell>
          <cell r="S1370" t="str">
            <v>จังหวัดฮอด</v>
          </cell>
          <cell r="T1370" t="str">
            <v>ผบ.55</v>
          </cell>
          <cell r="U1370">
            <v>2567</v>
          </cell>
          <cell r="V1370" t="str">
            <v>ผบ.65</v>
          </cell>
          <cell r="W1370">
            <v>2567</v>
          </cell>
          <cell r="X1370"/>
          <cell r="Y1370"/>
          <cell r="Z1370"/>
          <cell r="AA1370">
            <v>16</v>
          </cell>
          <cell r="AB1370">
            <v>12</v>
          </cell>
          <cell r="AC1370">
            <v>2567</v>
          </cell>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t="str">
            <v>คำสั่งสืบทรัพย์ 17/4/2568 // รายงานผลสืบทรัพย์ 19/6/2568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นายอุดม กาสี</v>
          </cell>
          <cell r="BU1370">
            <v>888166010201</v>
          </cell>
          <cell r="BV1370" t="str">
            <v>1.นายอุดม กาสี
2.นางสุนีย์ สุทรา
3.นางสาวนำเพ็ญ จุ่มภา
4.นางนิดติยา สิธิยอง
5.นายมารุต สิธิยอง</v>
          </cell>
          <cell r="BW1370" t="str">
            <v>จำเลยที่ 1
คู่สมรสจำเลยที่ 1
จำเลยที่ 2
จำเลยที่ 3
คู่สมรสจำเลยที่ 3</v>
          </cell>
          <cell r="BX1370" t="str">
            <v>3-6710-00086-55-0
3-5002-00077-22-8
3-5002-00078-45-3
1-5002-00102-76-5
3-5106-00207-36-6</v>
          </cell>
          <cell r="BY1370"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0" t="str">
            <v>พบ</v>
          </cell>
          <cell r="CA1370"/>
          <cell r="CB1370"/>
          <cell r="CC1370" t="str">
            <v>ปฏิยุทธ์</v>
          </cell>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v>2871</v>
          </cell>
          <cell r="C1371">
            <v>2016</v>
          </cell>
          <cell r="D1371">
            <v>17</v>
          </cell>
          <cell r="E1371">
            <v>4</v>
          </cell>
          <cell r="F1371">
            <v>2568</v>
          </cell>
          <cell r="G1371">
            <v>800063377991</v>
          </cell>
          <cell r="H1371" t="str">
            <v>นาย</v>
          </cell>
          <cell r="I1371" t="str">
            <v>สุกิจ</v>
          </cell>
          <cell r="J1371" t="str">
            <v>เป็งปันนา</v>
          </cell>
          <cell r="K1371" t="str">
            <v>3-5103-00406-06-1</v>
          </cell>
          <cell r="L1371" t="str">
            <v>จอมทอง</v>
          </cell>
          <cell r="M1371" t="str">
            <v>เชียงใหม่ 3</v>
          </cell>
          <cell r="N1371">
            <v>8</v>
          </cell>
          <cell r="O1371" t="str">
            <v>สินเชื่อองค์กรชุมชน</v>
          </cell>
          <cell r="P1371" t="str">
            <v>1.บุคคลค้ำประกัน</v>
          </cell>
          <cell r="Q1371">
            <v>62926.31</v>
          </cell>
          <cell r="R1371">
            <v>22960.79</v>
          </cell>
          <cell r="S1371" t="str">
            <v>จังหวัดฮอด</v>
          </cell>
          <cell r="T1371" t="str">
            <v>ผบ.62</v>
          </cell>
          <cell r="U1371">
            <v>2567</v>
          </cell>
          <cell r="V1371" t="str">
            <v>ผบ.4</v>
          </cell>
          <cell r="W1371">
            <v>2568</v>
          </cell>
          <cell r="X1371"/>
          <cell r="Y1371"/>
          <cell r="Z1371"/>
          <cell r="AA1371">
            <v>13</v>
          </cell>
          <cell r="AB1371">
            <v>1</v>
          </cell>
          <cell r="AC1371">
            <v>2568</v>
          </cell>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t="str">
            <v>คำสั่งสืบทรัพย์ 17/4/2568 // รายงานผลสืบทรัพย์ 19/6/2568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นายสุกิจ เป็งปันนา</v>
          </cell>
          <cell r="BU1371">
            <v>888167010215</v>
          </cell>
          <cell r="BV1371" t="str">
            <v>1.นายสุกิจ เป็งปันมา
2.นายเพชร์ กันเพชร์
3.นางอำพร เรือนมล
4.นายสาคร แสนใจ
5.นายทนงศักดิ์ วงษ์ดี</v>
          </cell>
          <cell r="BW1371" t="str">
            <v>จำเลยที่ 1
จำเลยที่ 2
คู่สมรสจำเลยที่ 2
จำเลยที่ 3
จำเลยที่ 4</v>
          </cell>
          <cell r="BX1371" t="str">
            <v>3-5103-00406-06-1
3-5106-00505-28-6
3-5002-00834-71-1
3-5201-01513-83-6
3-5708-00204-60-3</v>
          </cell>
          <cell r="BY1371"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1" t="str">
            <v>พบ</v>
          </cell>
          <cell r="CA1371"/>
          <cell r="CB1371"/>
          <cell r="CC1371" t="str">
            <v>ปฏิยุทธ์</v>
          </cell>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v>2872</v>
          </cell>
          <cell r="C1372">
            <v>2017</v>
          </cell>
          <cell r="D1372">
            <v>17</v>
          </cell>
          <cell r="E1372">
            <v>4</v>
          </cell>
          <cell r="F1372">
            <v>2568</v>
          </cell>
          <cell r="G1372">
            <v>800102986620</v>
          </cell>
          <cell r="H1372" t="str">
            <v>นางสาว</v>
          </cell>
          <cell r="I1372" t="str">
            <v xml:space="preserve">พิชญธิดา  </v>
          </cell>
          <cell r="J1372" t="str">
            <v>ตาคำ</v>
          </cell>
          <cell r="K1372" t="str">
            <v>1-5104-00133-59-1</v>
          </cell>
          <cell r="L1372" t="str">
            <v>จอมทอง</v>
          </cell>
          <cell r="M1372" t="str">
            <v>เชียงใหม่ 3</v>
          </cell>
          <cell r="N1372">
            <v>8</v>
          </cell>
          <cell r="O1372" t="str">
            <v>สินเชื่อธนาคารประชาชน</v>
          </cell>
          <cell r="P1372" t="str">
            <v>1.บุคคลค้ำประกัน</v>
          </cell>
          <cell r="Q1372">
            <v>69628</v>
          </cell>
          <cell r="R1372">
            <v>17672.509999999998</v>
          </cell>
          <cell r="S1372" t="str">
            <v>จังหวัดลำพูน</v>
          </cell>
          <cell r="T1372" t="str">
            <v>ผบ.362</v>
          </cell>
          <cell r="U1372">
            <v>2567</v>
          </cell>
          <cell r="V1372" t="str">
            <v>ผบ.454</v>
          </cell>
          <cell r="W1372">
            <v>2567</v>
          </cell>
          <cell r="X1372">
            <v>9</v>
          </cell>
          <cell r="Y1372">
            <v>12</v>
          </cell>
          <cell r="Z1372">
            <v>2567</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t="str">
            <v>คำสั่งสืบทรัพย์ 17/4/2568 // รายงานผลสืบทรัพย์ 19/6/2568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นางสาวพิชญธิดา   ตาคำ</v>
          </cell>
          <cell r="BU1372">
            <v>888167010212</v>
          </cell>
          <cell r="BV1372" t="str">
            <v>1.นางสาวพิชญธิดา ตาคำ
2.นายศิรวิทย์ สมศักดิ์
3.นางสาวกัณฐิกา ตาคำ</v>
          </cell>
          <cell r="BW1372" t="str">
            <v>จำเลยที่ 1
คู่สมรสจำเลยที่ 1
จำเลยที่ 2</v>
          </cell>
          <cell r="BX1372" t="str">
            <v>1-5104-00133-59-1
1-5099-01584-57-8
3-5104-00369-93-1</v>
          </cell>
          <cell r="BY1372"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2" t="str">
            <v>พบ</v>
          </cell>
          <cell r="CA1372"/>
          <cell r="CB1372"/>
          <cell r="CC1372" t="str">
            <v>ปฏิยุทธ์</v>
          </cell>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v>2873</v>
          </cell>
          <cell r="C1373">
            <v>2018</v>
          </cell>
          <cell r="D1373">
            <v>17</v>
          </cell>
          <cell r="E1373">
            <v>4</v>
          </cell>
          <cell r="F1373">
            <v>2568</v>
          </cell>
          <cell r="G1373">
            <v>800058345276</v>
          </cell>
          <cell r="H1373" t="str">
            <v>นาง</v>
          </cell>
          <cell r="I1373" t="str">
            <v>สุพัตรา</v>
          </cell>
          <cell r="J1373" t="str">
            <v>แสนกล้า</v>
          </cell>
          <cell r="K1373" t="str">
            <v>3-5002-00775-29-4</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38146.129999999997</v>
          </cell>
          <cell r="R1373">
            <v>16244.77</v>
          </cell>
          <cell r="S1373" t="str">
            <v>แขวงเชียงใหม่</v>
          </cell>
          <cell r="T1373" t="str">
            <v>ผบ.317</v>
          </cell>
          <cell r="U1373">
            <v>2567</v>
          </cell>
          <cell r="V1373" t="str">
            <v>ผบ.348</v>
          </cell>
          <cell r="W1373">
            <v>2567</v>
          </cell>
          <cell r="X1373"/>
          <cell r="Y1373"/>
          <cell r="Z1373"/>
          <cell r="AA1373">
            <v>26</v>
          </cell>
          <cell r="AB1373">
            <v>11</v>
          </cell>
          <cell r="AC1373">
            <v>2567</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คำสั่งสืบทรัพย์ 17/4/2568 // รายงานผลสืบทรัพย์ 19/6/2568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นางสุพัตรา แสนกล้า</v>
          </cell>
          <cell r="BU1373">
            <v>888167010210</v>
          </cell>
          <cell r="BV1373"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3" t="str">
            <v>จำเลยที่ 1
คู่สมรสจำเลยที่ 1
จำเลยที่ 2
คู่สมรสจำเลยที่ 2
จำเลยที่ 3
คู่สมรสจำเลยที่ 3</v>
          </cell>
          <cell r="BX1373" t="str">
            <v>3-5002-00775-29-4
3-5707-01018-87-9
3-5002-00790-92-7
3-5002-00790-85-4
3-5201-01269-98-6
3-5014-00435-85-4</v>
          </cell>
          <cell r="BY1373"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3" t="str">
            <v>พบ</v>
          </cell>
          <cell r="CA1373"/>
          <cell r="CB1373"/>
          <cell r="CC1373" t="str">
            <v>ปฏิยุทธ์</v>
          </cell>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v>2874</v>
          </cell>
          <cell r="C1374">
            <v>2019</v>
          </cell>
          <cell r="D1374">
            <v>17</v>
          </cell>
          <cell r="E1374">
            <v>4</v>
          </cell>
          <cell r="F1374">
            <v>2568</v>
          </cell>
          <cell r="G1374">
            <v>800063379492</v>
          </cell>
          <cell r="H1374" t="str">
            <v>นาย</v>
          </cell>
          <cell r="I1374" t="str">
            <v>พงศ์ประภาส</v>
          </cell>
          <cell r="J1374" t="str">
            <v>ปนันชัย</v>
          </cell>
          <cell r="K1374" t="str">
            <v>1-5099-00961-95-5</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32009.59</v>
          </cell>
          <cell r="R1374">
            <v>3247.74</v>
          </cell>
          <cell r="S1374" t="str">
            <v>จังหวัดฮอด</v>
          </cell>
          <cell r="T1374" t="str">
            <v>ผบ.60</v>
          </cell>
          <cell r="U1374">
            <v>2567</v>
          </cell>
          <cell r="V1374" t="str">
            <v>ผบ.3</v>
          </cell>
          <cell r="W1374">
            <v>2568</v>
          </cell>
          <cell r="X1374"/>
          <cell r="Y1374"/>
          <cell r="Z1374"/>
          <cell r="AA1374">
            <v>13</v>
          </cell>
          <cell r="AB1374">
            <v>1</v>
          </cell>
          <cell r="AC1374">
            <v>2568</v>
          </cell>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คำสั่งสืบทรัพย์ 17/4/2568 // รายงานผลสืบทรัพย์ 19/6/2568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นายพงศ์ประภาส ปนันชัย</v>
          </cell>
          <cell r="BU1374">
            <v>888167010209</v>
          </cell>
          <cell r="BV1374"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4" t="str">
            <v>จำเลยที่ 1
คู่สมรสจำเลยที่ 1
จำเลยที่ 2
คู่สมรสจำเลยที่ 2
จำเลยที่ 3
คู่สมรสจำเลยที่ 3</v>
          </cell>
          <cell r="BX1374" t="str">
            <v>1-5099-00961-95-5
1-5106-00071-39-5
3-5002-00834-32-1
3-1021-00654-80-6
1-5002-00013-37-1
1-5002-00025-43-4</v>
          </cell>
          <cell r="BY1374"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4" t="str">
            <v>พบ</v>
          </cell>
          <cell r="CA1374"/>
          <cell r="CB1374"/>
          <cell r="CC1374" t="str">
            <v>ปฏิยุทธ์</v>
          </cell>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v>2875</v>
          </cell>
          <cell r="C1375">
            <v>2020</v>
          </cell>
          <cell r="D1375">
            <v>17</v>
          </cell>
          <cell r="E1375">
            <v>4</v>
          </cell>
          <cell r="F1375">
            <v>2568</v>
          </cell>
          <cell r="G1375">
            <v>800058088389</v>
          </cell>
          <cell r="H1375" t="str">
            <v>นาง</v>
          </cell>
          <cell r="I1375" t="str">
            <v>อัญชลี</v>
          </cell>
          <cell r="J1375" t="str">
            <v>ไชยวงค์</v>
          </cell>
          <cell r="K1375" t="str">
            <v>3-5002-00135-52-0</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114475.3</v>
          </cell>
          <cell r="R1375">
            <v>38496.97</v>
          </cell>
          <cell r="S1375" t="str">
            <v>จังหวัดฮอด</v>
          </cell>
          <cell r="T1375" t="str">
            <v>ผบ.59</v>
          </cell>
          <cell r="U1375">
            <v>2567</v>
          </cell>
          <cell r="V1375" t="str">
            <v>ผบ.64</v>
          </cell>
          <cell r="W1375">
            <v>2567</v>
          </cell>
          <cell r="X1375"/>
          <cell r="Y1375"/>
          <cell r="Z1375"/>
          <cell r="AA1375">
            <v>16</v>
          </cell>
          <cell r="AB1375">
            <v>12</v>
          </cell>
          <cell r="AC1375">
            <v>2567</v>
          </cell>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คำสั่งสืบทรัพย์ 17/4/2568 // รายงานผลสืบทรัพย์ 19/6/2568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นางอัญชลี ไชยวงค์</v>
          </cell>
          <cell r="BU1375">
            <v>888167010208</v>
          </cell>
          <cell r="BV1375" t="str">
            <v>1.นางอัญชลี ไชยวงค์
2.นางสาวมณฑิรา ธารธาราวรโชค
3.นายวงศกร ธารธาราวรโชค
4.นางทองศรี ปิยาโน</v>
          </cell>
          <cell r="BW1375" t="str">
            <v>จำเลยที่ 1
จำเลยที่ 2
คู่สมรสจำเลยที่ 2
จำเลยที่ 3</v>
          </cell>
          <cell r="BX1375" t="str">
            <v>3-5002-00135-52-0
1-1999-00481-64-7
1-1997-00100-31-3
3-5002-00136-37-2</v>
          </cell>
          <cell r="BY1375"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5" t="str">
            <v>พบ</v>
          </cell>
          <cell r="CA1375"/>
          <cell r="CB1375"/>
          <cell r="CC1375" t="str">
            <v>ปฏิยุทธ์</v>
          </cell>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v>2876</v>
          </cell>
          <cell r="C1376">
            <v>2021</v>
          </cell>
          <cell r="D1376">
            <v>17</v>
          </cell>
          <cell r="E1376">
            <v>4</v>
          </cell>
          <cell r="F1376">
            <v>2568</v>
          </cell>
          <cell r="G1376">
            <v>800059504590</v>
          </cell>
          <cell r="H1376" t="str">
            <v>นาย</v>
          </cell>
          <cell r="I1376" t="str">
            <v>นิคม</v>
          </cell>
          <cell r="J1376" t="str">
            <v>มูลย่อง</v>
          </cell>
          <cell r="K1376" t="str">
            <v>3-5002-00067-52-4</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50152.07</v>
          </cell>
          <cell r="R1376">
            <v>17620.12</v>
          </cell>
          <cell r="S1376" t="str">
            <v>จังหวัดฮอด</v>
          </cell>
          <cell r="T1376" t="str">
            <v>ผบ.52</v>
          </cell>
          <cell r="U1376">
            <v>2567</v>
          </cell>
          <cell r="V1376" t="str">
            <v>ผบ.2</v>
          </cell>
          <cell r="W1376">
            <v>2568</v>
          </cell>
          <cell r="X1376"/>
          <cell r="Y1376"/>
          <cell r="Z1376"/>
          <cell r="AA1376">
            <v>13</v>
          </cell>
          <cell r="AB1376">
            <v>1</v>
          </cell>
          <cell r="AC1376">
            <v>2568</v>
          </cell>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คำสั่งสืบทรัพย์ 17/4/2568 // รายงานผลสืบทรัพย์ 19/6/2568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นายนิคม มูลย่อง</v>
          </cell>
          <cell r="BU1376">
            <v>888167010207</v>
          </cell>
          <cell r="BV1376"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6"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6" t="str">
            <v>3-5002-00067-52-4
3-5002-00176-22-6
1-5002-00001-59-4
3-5002-00154-86-9
3-5012-00526-71-6
3-5002-00064-30-4
3-5002-00067-74-5
3-5002-00184-76-8</v>
          </cell>
          <cell r="BY1376"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6" t="str">
            <v>พบ</v>
          </cell>
          <cell r="CA1376"/>
          <cell r="CB1376"/>
          <cell r="CC1376" t="str">
            <v>ปฏิยุทธ์</v>
          </cell>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v>2877</v>
          </cell>
          <cell r="C1377">
            <v>2022</v>
          </cell>
          <cell r="D1377">
            <v>17</v>
          </cell>
          <cell r="E1377">
            <v>4</v>
          </cell>
          <cell r="F1377">
            <v>2568</v>
          </cell>
          <cell r="G1377">
            <v>800057685748</v>
          </cell>
          <cell r="H1377" t="str">
            <v>นาง</v>
          </cell>
          <cell r="I1377" t="str">
            <v>พรพิมล</v>
          </cell>
          <cell r="J1377" t="str">
            <v>ใจธรรมดี</v>
          </cell>
          <cell r="K1377" t="str">
            <v>3-5014-00320-13-5</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114587.18</v>
          </cell>
          <cell r="R1377">
            <v>36999.03</v>
          </cell>
          <cell r="S1377" t="str">
            <v>จังหวัดฮอด</v>
          </cell>
          <cell r="T1377" t="str">
            <v>ผบ.51</v>
          </cell>
          <cell r="U1377">
            <v>2567</v>
          </cell>
          <cell r="V1377" t="str">
            <v>ผบ.62</v>
          </cell>
          <cell r="W1377">
            <v>2567</v>
          </cell>
          <cell r="X1377">
            <v>16</v>
          </cell>
          <cell r="Y1377">
            <v>12</v>
          </cell>
          <cell r="Z1377">
            <v>2567</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คำสั่งสืบทรัพย์ 17/4/2568 // รายงานผลสืบทรัพย์ 19/6/2568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นางพรพิมล ใจธรรมดี</v>
          </cell>
          <cell r="BU1377">
            <v>888167010206</v>
          </cell>
          <cell r="BV1377"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3-5014-00320-13-5
3-5201-01514-24-7
3-5002-00135-23-6
3-5016-00191-77-1
3-5016-00167-91-8
3-5002-00140-26-4
3-5016-00633-68-3
3-5106-00633-72-1</v>
          </cell>
          <cell r="BY1377"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7" t="str">
            <v>พบ</v>
          </cell>
          <cell r="CA1377"/>
          <cell r="CB1377"/>
          <cell r="CC1377" t="str">
            <v>ปฏิยุทธ์</v>
          </cell>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v>2878</v>
          </cell>
          <cell r="C1378">
            <v>2023</v>
          </cell>
          <cell r="D1378">
            <v>17</v>
          </cell>
          <cell r="E1378">
            <v>4</v>
          </cell>
          <cell r="F1378">
            <v>2568</v>
          </cell>
          <cell r="G1378">
            <v>800060529214</v>
          </cell>
          <cell r="H1378" t="str">
            <v>นางสาว</v>
          </cell>
          <cell r="I1378" t="str">
            <v>อรวรรณ์</v>
          </cell>
          <cell r="J1378" t="str">
            <v>อัตมะ</v>
          </cell>
          <cell r="K1378" t="str">
            <v>3-5002-00610-12-1</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71101.649999999994</v>
          </cell>
          <cell r="R1378">
            <v>29044.85</v>
          </cell>
          <cell r="S1378" t="str">
            <v>จังหวัดฮอด</v>
          </cell>
          <cell r="T1378" t="str">
            <v>ผบ.58</v>
          </cell>
          <cell r="U1378">
            <v>2567</v>
          </cell>
          <cell r="V1378" t="str">
            <v>ผบ.68</v>
          </cell>
          <cell r="W1378">
            <v>2567</v>
          </cell>
          <cell r="X1378"/>
          <cell r="Y1378"/>
          <cell r="Z1378"/>
          <cell r="AA1378">
            <v>16</v>
          </cell>
          <cell r="AB1378">
            <v>12</v>
          </cell>
          <cell r="AC1378">
            <v>2567</v>
          </cell>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คำสั่งสืบทรัพย์ 17/4/2568 // รายงานผลสืบทรัพย์ 19/6/2568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นางสาวอรวรรณ์ อัตมะ</v>
          </cell>
          <cell r="BU1378">
            <v>888167010204</v>
          </cell>
          <cell r="BV1378" t="str">
            <v>1.นางสาวอรวรรณ์ อัตมะ
2.นายสุวัฒน์ กันสุยะ
3.นางสาวนันทพร หมดสังข์
4.นางสาวอาทิตย์ หมดสังข์
5.นายวิรัตน์ สกุลณี</v>
          </cell>
          <cell r="BW1378" t="str">
            <v>จำเลยที่ 1
คู่สมรสจำเลยที่ 1
จำเลยที่ 2
จำเลยที่ 3
คู่สมรสจำเลยที่ 3</v>
          </cell>
          <cell r="BX1378" t="str">
            <v>3-5002-00610-12-1
3-5106-00024-15-6
3-5017-00106-63-5
3-5017-00106-62-7
3-1703-00200-78-5</v>
          </cell>
          <cell r="BY1378" t="str">
            <v>-พบว่ามีกรรมสิทธิ์ในที่ดินโฉนดเลขที่ 49183 ต.สบเตี๊ยะ อ.จอมทอง จ.เชียงใหม่ (ปลอดจำนอง)
-พบว่ามีกรรมสิทธิ์ในที่ดินโฉนดเลขที่ 52083 ต.สบเตี๊ยะ อ.จอมทอง จ.เชียงใหม่ (ติดจำนอง)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A1378"/>
          <cell r="CB1378"/>
          <cell r="CC1378" t="str">
            <v>ปฏิยุทธ์</v>
          </cell>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v>2879</v>
          </cell>
          <cell r="C1379">
            <v>2024</v>
          </cell>
          <cell r="D1379">
            <v>17</v>
          </cell>
          <cell r="E1379">
            <v>4</v>
          </cell>
          <cell r="F1379">
            <v>2568</v>
          </cell>
          <cell r="G1379">
            <v>800059510308</v>
          </cell>
          <cell r="H1379" t="str">
            <v>นาง</v>
          </cell>
          <cell r="I1379" t="str">
            <v>ยุพินธ์</v>
          </cell>
          <cell r="J1379" t="str">
            <v>ติ๊บต่อเปี้ย</v>
          </cell>
          <cell r="K1379" t="str">
            <v>3-5002-00067-42-7</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75138.33</v>
          </cell>
          <cell r="R1379">
            <v>30931.23</v>
          </cell>
          <cell r="S1379" t="str">
            <v>จังหวัดฮอด</v>
          </cell>
          <cell r="T1379" t="str">
            <v>ผบ.57</v>
          </cell>
          <cell r="U1379">
            <v>2567</v>
          </cell>
          <cell r="V1379" t="str">
            <v>ผบ.67</v>
          </cell>
          <cell r="W1379">
            <v>2567</v>
          </cell>
          <cell r="X1379"/>
          <cell r="Y1379"/>
          <cell r="Z1379"/>
          <cell r="AA1379">
            <v>16</v>
          </cell>
          <cell r="AB1379">
            <v>12</v>
          </cell>
          <cell r="AC1379">
            <v>2567</v>
          </cell>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คำสั่งสืบทรัพย์ 17/4/2568 // รายงานผลสืบทรัพย์ 19/6/2568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นางยุพินธ์ ติ๊บต่อเปี้ย</v>
          </cell>
          <cell r="BU1379">
            <v>888167010203</v>
          </cell>
          <cell r="BV1379" t="str">
            <v>1.นางยุพิน ติ๊บต่อเปี้ย
2.นายพูนศักดิ์ ติ๊บต่อเปี้ย
3.นางฟองจันทร์ ชนะฟู
4.นางลำดวน ปวนปันใจ</v>
          </cell>
          <cell r="BW1379" t="str">
            <v>จำเลยที่ 1
คู่สมรสจำเลยที่ 1
จำเลยที่ 2
จำเลยที่ 3</v>
          </cell>
          <cell r="BX1379" t="str">
            <v>3-5002-00067-42-7
3-5002-00178-62-8
3-5002-00061-77-1
3-5002-00067-41-9</v>
          </cell>
          <cell r="BY1379"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79" t="str">
            <v>พบ</v>
          </cell>
          <cell r="CA1379"/>
          <cell r="CB1379"/>
          <cell r="CC1379" t="str">
            <v>ปฏิยุทธ์</v>
          </cell>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v>2880</v>
          </cell>
          <cell r="C1380">
            <v>2025</v>
          </cell>
          <cell r="D1380">
            <v>17</v>
          </cell>
          <cell r="E1380">
            <v>4</v>
          </cell>
          <cell r="F1380">
            <v>2568</v>
          </cell>
          <cell r="G1380">
            <v>800058501472</v>
          </cell>
          <cell r="H1380" t="str">
            <v>นาง</v>
          </cell>
          <cell r="I1380" t="str">
            <v xml:space="preserve">ภริดาหรือณภัสชนันท์ </v>
          </cell>
          <cell r="J1380" t="str">
            <v>อ๊อดต่อกัน</v>
          </cell>
          <cell r="K1380" t="str">
            <v>3-5002-00847-97-0</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119977.51</v>
          </cell>
          <cell r="R1380">
            <v>62826.76</v>
          </cell>
          <cell r="S1380" t="str">
            <v>จังหวัดฮอด</v>
          </cell>
          <cell r="T1380" t="str">
            <v>ผบ.56</v>
          </cell>
          <cell r="U1380">
            <v>2567</v>
          </cell>
          <cell r="V1380" t="str">
            <v>ผบ.66</v>
          </cell>
          <cell r="W1380">
            <v>2567</v>
          </cell>
          <cell r="X1380"/>
          <cell r="Y1380"/>
          <cell r="Z1380"/>
          <cell r="AA1380">
            <v>16</v>
          </cell>
          <cell r="AB1380">
            <v>12</v>
          </cell>
          <cell r="AC1380">
            <v>2567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คำสั่งสืบทรัพย์ 17/4/2568 // รายงานผลสืบทรัพย์ 19/6/2568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นางภริดาหรือณภัสชนันท์  อ๊อดต่อกัน</v>
          </cell>
          <cell r="BU1380">
            <v>888167010202</v>
          </cell>
          <cell r="BV1380"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0" t="str">
            <v>จำเลยที่ 1
คู่สมรสจำเลยที่ 1
จำเลยที่ 2
จำเลยที่ 3
คู่สมรสจำเลยที่ 3</v>
          </cell>
          <cell r="BX1380" t="str">
            <v>3-5002-00847-97-0
3-5002-00849-04-2
1-5002-00005-14-0
3-5002-00849-07-7
3-5002-00842-93-5</v>
          </cell>
          <cell r="BY1380"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0" t="str">
            <v>พบ</v>
          </cell>
          <cell r="CA1380"/>
          <cell r="CB1380"/>
          <cell r="CC1380" t="str">
            <v>ปฏิยุทธ์</v>
          </cell>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v>2881</v>
          </cell>
          <cell r="C1381">
            <v>2026</v>
          </cell>
          <cell r="D1381">
            <v>28</v>
          </cell>
          <cell r="E1381">
            <v>4</v>
          </cell>
          <cell r="F1381">
            <v>2568</v>
          </cell>
          <cell r="G1381" t="str">
            <v>800091927049,  80007877601</v>
          </cell>
          <cell r="H1381" t="str">
            <v>นาย</v>
          </cell>
          <cell r="I1381" t="str">
            <v xml:space="preserve">ทศพล  </v>
          </cell>
          <cell r="J1381" t="str">
            <v>เข็มหนู</v>
          </cell>
          <cell r="K1381" t="str">
            <v>1-1018-00524-35-5</v>
          </cell>
          <cell r="L1381" t="str">
            <v>เซ็นทรัลเฟสติวัล เชียงใหม่</v>
          </cell>
          <cell r="M1381" t="str">
            <v>เชียงใหม่ 1</v>
          </cell>
          <cell r="N1381">
            <v>8</v>
          </cell>
          <cell r="O1381" t="str">
            <v>สินเชื่อธนาคารประชาชน</v>
          </cell>
          <cell r="P1381" t="str">
            <v>1.บุคคลค้ำประกัน</v>
          </cell>
          <cell r="Q1381">
            <v>125729</v>
          </cell>
          <cell r="R1381">
            <v>43469.43</v>
          </cell>
          <cell r="S1381" t="str">
            <v>แขวงเชียงใหม่</v>
          </cell>
          <cell r="T1381" t="str">
            <v>ผบE373</v>
          </cell>
          <cell r="U1381">
            <v>2566</v>
          </cell>
          <cell r="V1381" t="str">
            <v>ผบE3633</v>
          </cell>
          <cell r="W1381">
            <v>2566</v>
          </cell>
          <cell r="X1381"/>
          <cell r="Y1381"/>
          <cell r="Z1381"/>
          <cell r="AA1381">
            <v>23</v>
          </cell>
          <cell r="AB1381">
            <v>5</v>
          </cell>
          <cell r="AC1381">
            <v>2566</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คำสั่งสืบทรัพย์ 28/4/2568 // รายงานผลสืบทรัพย์ 3/7/2568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นายทศพล   เข็มหนู</v>
          </cell>
          <cell r="BU1381">
            <v>883165010265</v>
          </cell>
          <cell r="BV1381" t="str">
            <v>1.นายทศพล เข็มหนู
2.นางสาวจิราภา เป็งคำ
3.นายอิทธิวัฒน์ หน่อเนตร
4.นางสาวทิพย์นารี ทะนะ
5.นายชนะศักดิ์ กอบวิชาการ</v>
          </cell>
          <cell r="BW1381" t="str">
            <v>จำเลยที่ 1
คู่สมรสจำเลยที่ 1
จำเลยที่ 2
คู่สมรสจำเลยที่ 2
จำเลยที่ 3</v>
          </cell>
          <cell r="BX1381" t="str">
            <v xml:space="preserve">1-1018-00524-35-5
1-5104-00168-88-3
3-5106-00703-13-4
1-5804-00113-88-4
1-5099-70041-99-5
</v>
          </cell>
          <cell r="BY1381"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32226 ต.แม่คือ อ.ดอยสะเก็ด จ.เชียงใหม่ (สินสมรส)
-พบว่ามีกรรมสิทธิ์ในที่ดินโฉนดเลขที่ 32236 ต.แม่คือ อ.ดอยสะเก็ด จ.เชียงใหม่ (สินสมรส)
-ไม่พบว่ามีกรรมสิทธิ์ในที่ดิน อ.ลี้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92478 ต.ต้นเปา อ.สันกำแพง จ.เชียงใหม่ (สินส่วนตัว)
-ไม่พบว่ามีกรรมสิทธิ์ในที่ดิน อ.เมืองเชียงใหม่ จ.เชียงใหม่
-พบว่ามีกรรมสิทธิ์ในที่ดินโฉนดเลขที่ 47864 ต.สันนาเม็ง อ.สันทราย จ.เชียงใหม่ (ติดจำนอง)</v>
          </cell>
          <cell r="BZ1381" t="str">
            <v>พบ</v>
          </cell>
          <cell r="CA1381"/>
          <cell r="CB1381"/>
          <cell r="CC1381" t="str">
            <v>ปฏิยุทธ์</v>
          </cell>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1382">
            <v>2882</v>
          </cell>
          <cell r="C1382">
            <v>2027</v>
          </cell>
          <cell r="D1382">
            <v>29</v>
          </cell>
          <cell r="E1382">
            <v>4</v>
          </cell>
          <cell r="F1382">
            <v>2568</v>
          </cell>
          <cell r="G1382">
            <v>800040620935</v>
          </cell>
          <cell r="H1382" t="str">
            <v>นาย</v>
          </cell>
          <cell r="I1382" t="str">
            <v>ภัคดลรัตน์</v>
          </cell>
          <cell r="J1382" t="str">
            <v>พรมคำ</v>
          </cell>
          <cell r="K1382" t="str">
            <v>1-5099-00243-15-7</v>
          </cell>
          <cell r="L1382" t="str">
            <v>เซ็นทรัลแอร์พอร์ตพลาซ่าเชียงใหม่</v>
          </cell>
          <cell r="M1382" t="str">
            <v>เชียงใหม่ 1</v>
          </cell>
          <cell r="N1382">
            <v>8</v>
          </cell>
          <cell r="O1382" t="str">
            <v>สินเชื่อห้องแถว</v>
          </cell>
          <cell r="P1382" t="str">
            <v>1.บุคคลค้ำประกัน</v>
          </cell>
          <cell r="Q1382">
            <v>240281.1</v>
          </cell>
          <cell r="R1382">
            <v>48917.91</v>
          </cell>
          <cell r="S1382" t="str">
            <v>แขวงเชียงใหม่</v>
          </cell>
          <cell r="T1382" t="str">
            <v>ผบE9773</v>
          </cell>
          <cell r="U1382">
            <v>2567</v>
          </cell>
          <cell r="V1382" t="str">
            <v>ผบE130</v>
          </cell>
          <cell r="W1382">
            <v>2568</v>
          </cell>
          <cell r="X1382"/>
          <cell r="Y1382"/>
          <cell r="Z1382"/>
          <cell r="AA1382">
            <v>13</v>
          </cell>
          <cell r="AB1382">
            <v>1</v>
          </cell>
          <cell r="AC1382">
            <v>2568</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t="str">
            <v>คำสั่งสืบทรัพย์ 29/4/2568//รายงานผลสืบ 3/7/2568</v>
          </cell>
          <cell r="BC1382"/>
          <cell r="BD1382"/>
          <cell r="BE1382"/>
          <cell r="BF1382"/>
          <cell r="BG1382"/>
          <cell r="BH1382"/>
          <cell r="BI1382"/>
          <cell r="BJ1382"/>
          <cell r="BK1382"/>
          <cell r="BL1382"/>
          <cell r="BM1382" t="str">
            <v/>
          </cell>
          <cell r="BN1382" t="str">
            <v/>
          </cell>
          <cell r="BO1382" t="str">
            <v/>
          </cell>
          <cell r="BP1382" t="str">
            <v/>
          </cell>
          <cell r="BQ1382" t="str">
            <v/>
          </cell>
          <cell r="BR1382" t="str">
            <v/>
          </cell>
          <cell r="BS1382" t="str">
            <v/>
          </cell>
          <cell r="BT1382" t="str">
            <v>นายภัคดลรัตน์ พรมคำ</v>
          </cell>
          <cell r="BU1382">
            <v>0</v>
          </cell>
          <cell r="BV1382" t="str">
            <v xml:space="preserve">1.นายภัคดลรัตน์  พรมคำ
2.นายสุรศักดิ์  วงค์พรหม
3.นางสาวกัลยา  จารี 
4.นางสาวปริญานุช  กิริยา </v>
          </cell>
          <cell r="BW1382" t="str">
            <v>จำเลยที่ 1
จำเลยที่ 2
คู่สมรสจำเลยที่ 2
จำเลยที่ 3</v>
          </cell>
          <cell r="BX1382" t="str">
            <v>1-5099-00243-15-7
3-5012-01006-41-4
3-5015-00053-24-4
1-5099-00238-33-1</v>
          </cell>
          <cell r="BY138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19369 เลขที่ดิน 739 หน้าสำรวจ 4500 ต.สันกลาง อ.สันป่าตอง จ.เชียงใหม่ (ติดจำนอง ธ.ไทยพาณิชย์)
-ไม่พบว่ามีกรรมสิทธิ์ในที่ดิน อ.เมืองเชียงใหม่ จ.เชียงใหม่ 
-พบว่ามีกรรมสิทธิ์ในที่ดิน โฉนดเลขที่ 51548 เลขที่ดิน 18 หน้าสำรวจ 4742 ต.หนองแก๋ว อ.หางดง จ.เชียงใหม่ (สินส่วนตัว)
-พบว่ามีกรรมสิทธิ์ในที่ดิน โฉนดเลขที่ 67823 เลขที่ดิน 3037 หน้าสำรวจ 12582 ต.สันผักหวาน อ.หางดง จ.เชียงใหม่ (สินสมรส)
-ไม่พบว่ามีกรรมสิทธิ์ในที่ดิน อ.เมืองเชียงใหม่ จ.เชียงใหม่ 
-พบว่ามีกรรมสิทธิ์ในที่ดิน โฉนดเลขที่ 12121 เลขที่ดิน 1341 หน้าสำรวจ 296 ต.ทรายมูล อ.สันกำแพง จ.เชียงใหม่ (ติดจำนอง ธ.อาคารสงเคราะห์) 
</v>
          </cell>
          <cell r="BZ1382" t="str">
            <v>พบทรัพย์</v>
          </cell>
          <cell r="CA1382"/>
          <cell r="CB1382">
            <v>4</v>
          </cell>
          <cell r="CC1382" t="str">
            <v>นุสบา</v>
          </cell>
          <cell r="CD1382"/>
          <cell r="CE1382"/>
          <cell r="CF1382"/>
          <cell r="CG1382"/>
          <cell r="CH1382"/>
          <cell r="CI1382"/>
          <cell r="CJ1382"/>
          <cell r="CK1382"/>
          <cell r="CL1382"/>
          <cell r="CM1382"/>
          <cell r="CN1382"/>
          <cell r="CO1382"/>
          <cell r="CP1382"/>
          <cell r="CQ1382"/>
          <cell r="CR1382"/>
          <cell r="CS1382"/>
          <cell r="CT1382"/>
          <cell r="CU1382"/>
          <cell r="CV1382"/>
          <cell r="CW1382"/>
        </row>
        <row r="1383">
          <cell r="B1383">
            <v>2883</v>
          </cell>
          <cell r="C1383">
            <v>2028</v>
          </cell>
          <cell r="D1383">
            <v>19</v>
          </cell>
          <cell r="E1383">
            <v>5</v>
          </cell>
          <cell r="F1383">
            <v>2568</v>
          </cell>
          <cell r="G1383">
            <v>800036225558</v>
          </cell>
          <cell r="H1383" t="str">
            <v>นางสาว</v>
          </cell>
          <cell r="I1383" t="str">
            <v xml:space="preserve">ภคควรรณหรือทรงภรณ์ </v>
          </cell>
          <cell r="J1383" t="str">
            <v>ธิมะโน</v>
          </cell>
          <cell r="K1383" t="str">
            <v>1-5099-00502-31-4</v>
          </cell>
          <cell r="L1383" t="str">
            <v>มหาวิทยาลัยเชียงใหม่</v>
          </cell>
          <cell r="M1383" t="str">
            <v>เชียงใหม่ 2</v>
          </cell>
          <cell r="N1383">
            <v>8</v>
          </cell>
          <cell r="P1383"/>
          <cell r="Q1383">
            <v>599985.97</v>
          </cell>
          <cell r="R1383">
            <v>95999.55</v>
          </cell>
          <cell r="S1383" t="str">
            <v>จังหวัดเชียงใหม่</v>
          </cell>
          <cell r="T1383" t="str">
            <v>ผบ1253</v>
          </cell>
          <cell r="U1383">
            <v>2563</v>
          </cell>
          <cell r="V1383" t="str">
            <v>ผบ2165</v>
          </cell>
          <cell r="W1383">
            <v>2563</v>
          </cell>
          <cell r="X1383"/>
          <cell r="Y1383"/>
          <cell r="Z1383"/>
          <cell r="AA1383">
            <v>2</v>
          </cell>
          <cell r="AB1383">
            <v>9</v>
          </cell>
          <cell r="AC1383">
            <v>2563</v>
          </cell>
          <cell r="BB1383" t="str">
            <v>คำสั่งสืบทรัพย์ 19/5/2568 // รายงานผลสืบทรัพย์ 3/7/2568</v>
          </cell>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นางสาวภคควรรณหรือทรงภรณ์  ธิมะโน</v>
          </cell>
          <cell r="BU1383">
            <v>0</v>
          </cell>
          <cell r="BV1383" t="str">
            <v>1.นางสาวภควรรณหรือทรงภรณ์ ธิมะโน
2.นางสาวสุปราณี อินตาคำ</v>
          </cell>
          <cell r="BW1383" t="str">
            <v>จำเลยที่ 1
จำเลยที่ 2</v>
          </cell>
          <cell r="BX1383" t="str">
            <v>1-5099-00502-31-4
1-1018-00003-34-7</v>
          </cell>
          <cell r="BY1383" t="str">
            <v>-ไม่พบว่ามีกรรมสิทธิ์ในที่ดิน อ.เมืองเชียงใหม่ จ.เชียงใหม่
-ไม่พบว่ามีกรรมสิทธิ์ในที่ดิน อ.สามพราน จ.นครปฐม
-พบว่ามีกรรมสิทธิ์ในที่ดินห้องชุด 261/8 ชั้นที่ 2 ทะเบียนอาคารชุดเลขที่ 5/2560 ชื่ออาคารวันพลัส คอนโด นายน์ทีน อาคารที่ 1 ต.ช้างคลาน 
อ.เมืองเชียงใหม่ จ.เชียงใหม่ (ติดจำนอง)
-พบว่ามีกรรมสิทธิ์ในที่ดินโฉนดเลขที่ 14634 ต.อุโมงค์ อ.เมืองลำพูน จ.ลำพูน (ติดจำนอง)</v>
          </cell>
          <cell r="BZ1383" t="str">
            <v>พบ</v>
          </cell>
          <cell r="CB1383"/>
          <cell r="CC1383" t="str">
            <v>ปฏิยุทธ์</v>
          </cell>
          <cell r="CD1383"/>
          <cell r="CE1383"/>
          <cell r="CF1383"/>
          <cell r="CK1383"/>
        </row>
        <row r="1384">
          <cell r="B1384">
            <v>2884</v>
          </cell>
          <cell r="C1384">
            <v>2029</v>
          </cell>
          <cell r="D1384">
            <v>29</v>
          </cell>
          <cell r="E1384">
            <v>5</v>
          </cell>
          <cell r="F1384">
            <v>2568</v>
          </cell>
          <cell r="G1384">
            <v>800057510838</v>
          </cell>
          <cell r="H1384" t="str">
            <v>นาย</v>
          </cell>
          <cell r="I1384" t="str">
            <v>ชยุต</v>
          </cell>
          <cell r="J1384" t="str">
            <v>วังทูลย์</v>
          </cell>
          <cell r="K1384" t="str">
            <v>1-5099-01088-37-6</v>
          </cell>
          <cell r="L1384" t="str">
            <v>แม่แตง</v>
          </cell>
          <cell r="M1384" t="str">
            <v>เชียงใหม่ 2</v>
          </cell>
          <cell r="N1384">
            <v>8</v>
          </cell>
          <cell r="O1384" t="str">
            <v>สินเชื่อพัฒนาองค์กรชุมชน (รายบุคคล)</v>
          </cell>
          <cell r="P1384" t="str">
            <v>1.บุคคลค้ำประกัน</v>
          </cell>
          <cell r="Q1384">
            <v>149853.54999999999</v>
          </cell>
          <cell r="R1384">
            <v>58098.47</v>
          </cell>
          <cell r="S1384" t="str">
            <v>แขวงเชียงดาว</v>
          </cell>
          <cell r="T1384" t="str">
            <v>ผบE1163</v>
          </cell>
          <cell r="U1384">
            <v>2566</v>
          </cell>
          <cell r="V1384" t="str">
            <v xml:space="preserve">	ผบE1129</v>
          </cell>
          <cell r="W1384">
            <v>2566</v>
          </cell>
          <cell r="X1384">
            <v>13</v>
          </cell>
          <cell r="Y1384">
            <v>11</v>
          </cell>
          <cell r="Z1384">
            <v>2566</v>
          </cell>
          <cell r="BB1384" t="str">
            <v>คำสั่งสืบทรัพย์29/5/2568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นายชยุต วังทูลย์</v>
          </cell>
          <cell r="BU1384">
            <v>883266010406</v>
          </cell>
          <cell r="BV1384"/>
          <cell r="BW1384"/>
          <cell r="BX1384"/>
          <cell r="BY1384"/>
          <cell r="BZ1384"/>
          <cell r="CB1384"/>
          <cell r="CC1384"/>
          <cell r="CD1384"/>
          <cell r="CE1384"/>
          <cell r="CF1384"/>
          <cell r="CK1384"/>
        </row>
        <row r="1385">
          <cell r="B1385">
            <v>2885</v>
          </cell>
          <cell r="C1385">
            <v>2030</v>
          </cell>
          <cell r="D1385">
            <v>23</v>
          </cell>
          <cell r="E1385">
            <v>5</v>
          </cell>
          <cell r="F1385">
            <v>2568</v>
          </cell>
          <cell r="G1385">
            <v>800353001947</v>
          </cell>
          <cell r="H1385" t="str">
            <v>นาง</v>
          </cell>
          <cell r="I1385" t="str">
            <v>สุวิมล</v>
          </cell>
          <cell r="J1385" t="str">
            <v>จิตต์กาวิน</v>
          </cell>
          <cell r="K1385" t="str">
            <v>3-1201-01469-09-1</v>
          </cell>
          <cell r="L1385" t="str">
            <v>เชียงใหม่</v>
          </cell>
          <cell r="M1385" t="str">
            <v>เชียงใหม่ 1</v>
          </cell>
          <cell r="N1385">
            <v>8</v>
          </cell>
          <cell r="O1385" t="str">
            <v>สินเชื่อสวัสดิการ</v>
          </cell>
          <cell r="P1385" t="str">
            <v>1.บุคคลค้ำประกัน</v>
          </cell>
          <cell r="Q1385">
            <v>1106784.19</v>
          </cell>
          <cell r="R1385">
            <v>197275.64</v>
          </cell>
          <cell r="S1385" t="str">
            <v>จังหวัดเชียงใหม่</v>
          </cell>
          <cell r="T1385" t="str">
            <v>ผบ.2975</v>
          </cell>
          <cell r="U1385">
            <v>2559</v>
          </cell>
          <cell r="V1385" t="str">
            <v>ผบ.121</v>
          </cell>
          <cell r="W1385">
            <v>2560</v>
          </cell>
          <cell r="X1385"/>
          <cell r="Y1385"/>
          <cell r="Z1385"/>
          <cell r="AA1385">
            <v>30</v>
          </cell>
          <cell r="AB1385">
            <v>1</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คำสั่งสืบทรัพย์ 23/5/2568//รายงานผลสืบ 16/7/2568</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นางสุวิมล จิตต์กาวิน</v>
          </cell>
          <cell r="BU1385">
            <v>0</v>
          </cell>
          <cell r="BV1385" t="str">
            <v>1.นางสุวิมล  จิตต์กาวิน
2.นายรณชัย  เมืองแก่น</v>
          </cell>
          <cell r="BW1385" t="str">
            <v>จำเลยที่ 1
จำเลยที่ 2</v>
          </cell>
          <cell r="BX1385" t="str">
            <v>3-1201-01469-09-1
3-5304-00037-51-3</v>
          </cell>
          <cell r="BY138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อ.ไชยปราการ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33219 เลขที่ดิน 2154 หน้าสำรวจ 4495 อ.หางดง จ.เชียงใหม่ 
-ไม่พบว่ามีกรรมสิทธิ์ในที่ดิน อ.น้ำปาด จ.อุตรดิตถ์</v>
          </cell>
          <cell r="BZ1385" t="str">
            <v>พบทรัพย์</v>
          </cell>
          <cell r="CA1385"/>
          <cell r="CB1385">
            <v>2</v>
          </cell>
          <cell r="CC1385" t="str">
            <v>นุสบา</v>
          </cell>
          <cell r="CD1385"/>
          <cell r="CE1385"/>
          <cell r="CF1385"/>
          <cell r="CG1385"/>
          <cell r="CH1385"/>
          <cell r="CI1385"/>
          <cell r="CJ1385"/>
          <cell r="CK1385"/>
          <cell r="CL1385"/>
          <cell r="CM1385"/>
          <cell r="CN1385"/>
          <cell r="CO1385"/>
          <cell r="CP1385"/>
          <cell r="CQ1385"/>
          <cell r="CR1385"/>
          <cell r="CS1385"/>
          <cell r="CT1385"/>
          <cell r="CU1385"/>
          <cell r="CV1385"/>
          <cell r="CW1385"/>
        </row>
        <row r="1386">
          <cell r="B1386">
            <v>2886</v>
          </cell>
          <cell r="C1386">
            <v>2031</v>
          </cell>
          <cell r="D1386">
            <v>20</v>
          </cell>
          <cell r="E1386">
            <v>5</v>
          </cell>
          <cell r="F1386">
            <v>2568</v>
          </cell>
          <cell r="G1386">
            <v>800030138088</v>
          </cell>
          <cell r="H1386" t="str">
            <v>นางสาว</v>
          </cell>
          <cell r="I1386" t="str">
            <v>นิตยา</v>
          </cell>
          <cell r="J1386" t="str">
            <v>ปั้นทิม</v>
          </cell>
          <cell r="K1386" t="str">
            <v>3-5015-00421-09-0</v>
          </cell>
          <cell r="L1386" t="str">
            <v>หางดง</v>
          </cell>
          <cell r="M1386" t="str">
            <v>เชียงใหม่ 3</v>
          </cell>
          <cell r="N1386">
            <v>8</v>
          </cell>
          <cell r="O1386" t="str">
            <v>สินเชื่อสวัสดิการ</v>
          </cell>
          <cell r="P1386" t="str">
            <v>1.บุคคลค้ำประกัน</v>
          </cell>
          <cell r="Q1386">
            <v>883804.52</v>
          </cell>
          <cell r="R1386">
            <v>373194.71</v>
          </cell>
          <cell r="S1386" t="str">
            <v>จังหวัดเชียงใหม่</v>
          </cell>
          <cell r="T1386" t="str">
            <v>ผบE2708</v>
          </cell>
          <cell r="U1386">
            <v>2567</v>
          </cell>
          <cell r="V1386" t="str">
            <v>ผบE235</v>
          </cell>
          <cell r="W1386">
            <v>2568</v>
          </cell>
          <cell r="X1386"/>
          <cell r="Y1386"/>
          <cell r="Z1386"/>
          <cell r="AA1386">
            <v>30</v>
          </cell>
          <cell r="AB1386">
            <v>1</v>
          </cell>
          <cell r="AC1386">
            <v>2568</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คำสั่งสืบทรัพย์ 20/5/2568//รายงานผลสืบ 16/7/2568</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นางสาวนิตยา ปั้นทิม</v>
          </cell>
          <cell r="BU1386">
            <v>0</v>
          </cell>
          <cell r="BV1386" t="str">
            <v>1.นางสาวนิตยา  ปั้นทิม
2.นางสาวหฤษฎ์กุล  ปัญญาราช</v>
          </cell>
          <cell r="BW1386" t="str">
            <v>จำเลยที่ 1
จำเลยที่ 2</v>
          </cell>
          <cell r="BX1386" t="str">
            <v>3-5015-00421-09-0
3-5015-00468-51-7</v>
          </cell>
          <cell r="BY1386" t="str">
            <v xml:space="preserve">-ไม่พบว่ามีกรรมสิทธิ์ในที่ดิน อ.หางดง จ.เชียงใหม่ 
-พบว่ามีกรรมสิทธิ์ในที่ดิน โฉนดเลขที่ 7711 เลขที่ดิน 64 หน้าสำรวจ 2306 ต.หนองควาย อ.หางดง จ.เชียงใหม่ (ติดจำนอง บ.ธนาคารกรุงไทย จำกัด (มหาชน))
</v>
          </cell>
          <cell r="BZ1386" t="str">
            <v>พบทรัพย์</v>
          </cell>
          <cell r="CA1386"/>
          <cell r="CB1386">
            <v>2</v>
          </cell>
          <cell r="CC1386" t="str">
            <v>นุสบา</v>
          </cell>
          <cell r="CD1386"/>
          <cell r="CE1386"/>
          <cell r="CF1386"/>
          <cell r="CG1386"/>
          <cell r="CH1386"/>
          <cell r="CI1386"/>
          <cell r="CJ1386"/>
          <cell r="CK1386"/>
          <cell r="CL1386"/>
          <cell r="CM1386"/>
          <cell r="CN1386"/>
          <cell r="CO1386"/>
          <cell r="CP1386"/>
          <cell r="CQ1386"/>
          <cell r="CR1386"/>
          <cell r="CS1386"/>
          <cell r="CT1386"/>
          <cell r="CU1386"/>
          <cell r="CV1386"/>
          <cell r="CW1386"/>
        </row>
        <row r="1387">
          <cell r="B1387">
            <v>2887</v>
          </cell>
          <cell r="C1387">
            <v>2032</v>
          </cell>
          <cell r="D1387">
            <v>20</v>
          </cell>
          <cell r="E1387">
            <v>5</v>
          </cell>
          <cell r="F1387">
            <v>2568</v>
          </cell>
          <cell r="G1387">
            <v>800096345908</v>
          </cell>
          <cell r="H1387" t="str">
            <v>นาย</v>
          </cell>
          <cell r="I1387" t="str">
            <v>สองแก้ว</v>
          </cell>
          <cell r="J1387" t="str">
            <v>ปิกแก้ว</v>
          </cell>
          <cell r="K1387" t="str">
            <v>5-5017-00017-63-9</v>
          </cell>
          <cell r="L1387" t="str">
            <v>ดอยเต่า</v>
          </cell>
          <cell r="M1387" t="str">
            <v>เชียงใหม่ 3</v>
          </cell>
          <cell r="N1387">
            <v>8</v>
          </cell>
          <cell r="O1387" t="str">
            <v>สินเชื่อพัฒนาองค์กรชุมชน</v>
          </cell>
          <cell r="P1387" t="str">
            <v>1.บุคคลค้ำประกัน</v>
          </cell>
          <cell r="Q1387">
            <v>42348.08</v>
          </cell>
          <cell r="R1387">
            <v>13515.6</v>
          </cell>
          <cell r="S1387" t="str">
            <v>จังหวัดฮอด</v>
          </cell>
          <cell r="T1387" t="str">
            <v>ผบE129</v>
          </cell>
          <cell r="U1387">
            <v>2568</v>
          </cell>
          <cell r="V1387" t="str">
            <v>ผบE337</v>
          </cell>
          <cell r="W1387">
            <v>2568</v>
          </cell>
          <cell r="X1387">
            <v>9</v>
          </cell>
          <cell r="Y1387">
            <v>4</v>
          </cell>
          <cell r="Z1387">
            <v>2568</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t="str">
            <v>คำสั่งสืบทรัพย์ 20/5/2568//รายงานผลสืบ 4/7/2568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นายสองแก้ว ปิกแก้ว</v>
          </cell>
          <cell r="BU1387">
            <v>0</v>
          </cell>
          <cell r="BV1387" t="str">
            <v>1.นายสองแก้ว  ปิกแก้ว
2.นายสมคิด  เงินยง
3.นายพุทธ  สองเมีย 
4.นางคำ  ปู่หล้า</v>
          </cell>
          <cell r="BW1387" t="str">
            <v>จำเลยที่ 1
จำเลยที่ 2
จำเลยที่ 3
ทายาทโดยธรรมจำเลยที่ 3</v>
          </cell>
          <cell r="BX1387" t="str">
            <v>5-5017-00017-63-9
1-5017-00061-50-3
1-5017-00004-17-8
3-5017-00142-23-2</v>
          </cell>
          <cell r="BY13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87" t="str">
            <v>ไม่พบทรัพย์</v>
          </cell>
          <cell r="CA1387"/>
          <cell r="CB1387">
            <v>4</v>
          </cell>
          <cell r="CC1387" t="str">
            <v>นุสบา</v>
          </cell>
          <cell r="CD1387"/>
          <cell r="CE1387"/>
          <cell r="CF1387"/>
          <cell r="CG1387"/>
          <cell r="CH1387"/>
          <cell r="CI1387"/>
          <cell r="CJ1387"/>
          <cell r="CK1387"/>
          <cell r="CL1387"/>
          <cell r="CM1387"/>
          <cell r="CN1387"/>
          <cell r="CO1387"/>
          <cell r="CP1387"/>
          <cell r="CQ1387"/>
          <cell r="CR1387"/>
          <cell r="CS1387"/>
          <cell r="CT1387"/>
          <cell r="CU1387"/>
          <cell r="CV1387"/>
          <cell r="CW1387"/>
        </row>
        <row r="1388">
          <cell r="B1388">
            <v>2888</v>
          </cell>
          <cell r="C1388">
            <v>2033</v>
          </cell>
          <cell r="D1388">
            <v>20</v>
          </cell>
          <cell r="E1388">
            <v>5</v>
          </cell>
          <cell r="F1388">
            <v>2568</v>
          </cell>
          <cell r="G1388">
            <v>800062188472</v>
          </cell>
          <cell r="H1388" t="str">
            <v>นางสาว</v>
          </cell>
          <cell r="I1388" t="str">
            <v>แพรวนภา</v>
          </cell>
          <cell r="J1388" t="str">
            <v>ภิระตา</v>
          </cell>
          <cell r="K1388" t="str">
            <v>3-5013-00337-65-6</v>
          </cell>
          <cell r="L1388" t="str">
            <v>สันกำแพง</v>
          </cell>
          <cell r="M1388" t="str">
            <v>เชียงใหม่ 3</v>
          </cell>
          <cell r="N1388">
            <v>8</v>
          </cell>
          <cell r="O1388" t="str">
            <v>สินเชื่อธนาคารประชาชน</v>
          </cell>
          <cell r="P1388" t="str">
            <v>1.บุคคลค้ำประกัน</v>
          </cell>
          <cell r="Q1388">
            <v>46188</v>
          </cell>
          <cell r="R1388">
            <v>17214.169999999998</v>
          </cell>
          <cell r="S1388" t="str">
            <v>แขวงเชียงใหม่</v>
          </cell>
          <cell r="T1388" t="str">
            <v>ผบE624</v>
          </cell>
          <cell r="U1388">
            <v>2568</v>
          </cell>
          <cell r="V1388" t="str">
            <v>ผบE3786</v>
          </cell>
          <cell r="W1388">
            <v>2568</v>
          </cell>
          <cell r="X1388">
            <v>28</v>
          </cell>
          <cell r="Y1388">
            <v>4</v>
          </cell>
          <cell r="Z1388">
            <v>2568</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t="str">
            <v>คำสั่งสืบทรัพย์ 20/5/2568//รายงานผลสืบ 4/7/2568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นางสาวแพรวนภา ภิระตา</v>
          </cell>
          <cell r="BU1388">
            <v>0</v>
          </cell>
          <cell r="BV1388" t="str">
            <v xml:space="preserve">1.นางสาวแพรวนภา  ภิระตา
2.นายพิสิษฐ์  พัฒนปิติยากุล
3.นางสาวนภาพร  ขันอาสวะ </v>
          </cell>
          <cell r="BW1388" t="str">
            <v>จำเลยที่ 1
จำเลยที่ 2
จำเลยที่ 3</v>
          </cell>
          <cell r="BX1388" t="str">
            <v>3-5013-00337-65-6
3-5013-00353-93-7
3-5101-00641-53-9</v>
          </cell>
          <cell r="BY138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อ.เมืองลำพูน จ.ลำพูน
</v>
          </cell>
          <cell r="BZ1388" t="str">
            <v>พบทรัพย์</v>
          </cell>
          <cell r="CA1388"/>
          <cell r="CB1388">
            <v>2</v>
          </cell>
          <cell r="CC1388" t="str">
            <v>นุสบา</v>
          </cell>
          <cell r="CD1388"/>
          <cell r="CE1388"/>
          <cell r="CF1388"/>
          <cell r="CG1388"/>
          <cell r="CH1388"/>
          <cell r="CI1388"/>
          <cell r="CJ1388"/>
          <cell r="CK1388"/>
          <cell r="CL1388"/>
          <cell r="CM1388"/>
          <cell r="CN1388"/>
          <cell r="CO1388"/>
          <cell r="CP1388"/>
          <cell r="CQ1388"/>
          <cell r="CR1388"/>
          <cell r="CS1388"/>
          <cell r="CT1388"/>
          <cell r="CU1388"/>
          <cell r="CV1388"/>
          <cell r="CW1388"/>
        </row>
        <row r="1389">
          <cell r="B1389">
            <v>2889</v>
          </cell>
          <cell r="C1389">
            <v>2034</v>
          </cell>
          <cell r="D1389">
            <v>20</v>
          </cell>
          <cell r="E1389">
            <v>5</v>
          </cell>
          <cell r="F1389">
            <v>2568</v>
          </cell>
          <cell r="G1389">
            <v>863090895880</v>
          </cell>
          <cell r="H1389" t="str">
            <v>นาง</v>
          </cell>
          <cell r="I1389" t="str">
            <v>จันทร์ฉาย</v>
          </cell>
          <cell r="J1389" t="str">
            <v>ประกอบสุข</v>
          </cell>
          <cell r="K1389" t="str">
            <v>3-5012-00905-19-9</v>
          </cell>
          <cell r="L1389" t="str">
            <v>แม่วาง</v>
          </cell>
          <cell r="M1389" t="str">
            <v>เชียงใหม่ 3</v>
          </cell>
          <cell r="N1389">
            <v>8</v>
          </cell>
          <cell r="O1389" t="str">
            <v>สินเชื่อธนาคารประชาชนเพื่อผู้มีบัตรสวัสดิการแห่งรัฐ (PSA)</v>
          </cell>
          <cell r="P1389" t="str">
            <v>4.ไม่มีหลักประกัน</v>
          </cell>
          <cell r="Q1389">
            <v>49351.55</v>
          </cell>
          <cell r="R1389">
            <v>3526.19</v>
          </cell>
          <cell r="S1389" t="str">
            <v>แขวงเชียงใหม่</v>
          </cell>
          <cell r="T1389" t="str">
            <v>ผบE615</v>
          </cell>
          <cell r="U1389">
            <v>2568</v>
          </cell>
          <cell r="V1389" t="str">
            <v>ผบE3821</v>
          </cell>
          <cell r="W1389">
            <v>2568</v>
          </cell>
          <cell r="X1389"/>
          <cell r="Y1389"/>
          <cell r="Z1389"/>
          <cell r="AA1389">
            <v>28</v>
          </cell>
          <cell r="AB1389">
            <v>4</v>
          </cell>
          <cell r="AC1389">
            <v>2568</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t="str">
            <v>คำสั่งสืบทรัพย์ 20/5/2568//รายงานผลสืบ 16/7/2568</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นางจันทร์ฉาย ประกอบสุข</v>
          </cell>
          <cell r="BU1389">
            <v>0</v>
          </cell>
          <cell r="BV1389" t="str">
            <v>1.นางจันทร์ฉาย  ประกอบสุข
2.นายถ้ำ  ประกอบสุข</v>
          </cell>
          <cell r="BW1389" t="str">
            <v>จำเลย
คู่สมรสจำเลย</v>
          </cell>
          <cell r="BX1389" t="str">
            <v>3-5012-00905-19-9
5-3101-00036-50-1</v>
          </cell>
          <cell r="BY1389" t="str">
            <v xml:space="preserve">-พบว่ามีกรรมสิทธิ์ในที่ดิน น.ส.3 ก. เลขที่ 578 ต.ทุ่งปี้ อ.แม่วาง จ.เชียงใหม่  (ติดจำนอง บ.ธนาคารกรุงไทย จำกัด (มหาชน))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อ.เมืองบุรีรัมย์ จ.บุรีรัมย์ </v>
          </cell>
          <cell r="BZ1389" t="str">
            <v>พบทรัพย์</v>
          </cell>
          <cell r="CA1389"/>
          <cell r="CB1389">
            <v>2</v>
          </cell>
          <cell r="CC1389" t="str">
            <v>นุสบา</v>
          </cell>
          <cell r="CD1389"/>
          <cell r="CE1389"/>
          <cell r="CF1389"/>
          <cell r="CG1389"/>
          <cell r="CH1389"/>
          <cell r="CI1389"/>
          <cell r="CJ1389"/>
          <cell r="CK1389"/>
          <cell r="CL1389"/>
          <cell r="CM1389"/>
          <cell r="CN1389"/>
          <cell r="CO1389"/>
          <cell r="CP1389"/>
          <cell r="CQ1389"/>
          <cell r="CR1389"/>
          <cell r="CS1389"/>
          <cell r="CT1389"/>
          <cell r="CU1389"/>
          <cell r="CV1389"/>
          <cell r="CW1389"/>
        </row>
        <row r="1390">
          <cell r="B1390">
            <v>2891</v>
          </cell>
          <cell r="C1390">
            <v>2036</v>
          </cell>
          <cell r="D1390">
            <v>30</v>
          </cell>
          <cell r="E1390">
            <v>5</v>
          </cell>
          <cell r="F1390">
            <v>2568</v>
          </cell>
          <cell r="G1390"/>
          <cell r="H1390" t="str">
            <v>นางสาว</v>
          </cell>
          <cell r="I1390" t="str">
            <v xml:space="preserve">นภาพร  </v>
          </cell>
          <cell r="J1390" t="str">
            <v>จิวรรจนะโรดม</v>
          </cell>
          <cell r="K1390" t="str">
            <v>3-5014-00369-22-3</v>
          </cell>
          <cell r="L1390" t="str">
            <v>เชียงใหม่</v>
          </cell>
          <cell r="M1390" t="str">
            <v>เชียงใหม่ 1</v>
          </cell>
          <cell r="N1390">
            <v>8</v>
          </cell>
          <cell r="O1390"/>
          <cell r="P1390" t="str">
            <v>1.บุคคลค้ำประกัน</v>
          </cell>
          <cell r="Q1390">
            <v>953540.81</v>
          </cell>
          <cell r="R1390">
            <v>152079.96</v>
          </cell>
          <cell r="S1390" t="str">
            <v>จังหวัดเชียงใหม่</v>
          </cell>
          <cell r="T1390" t="str">
            <v>ผบ.1924</v>
          </cell>
          <cell r="U1390">
            <v>2558</v>
          </cell>
          <cell r="V1390" t="str">
            <v>ผบ2395</v>
          </cell>
          <cell r="W1390">
            <v>2558</v>
          </cell>
          <cell r="X1390"/>
          <cell r="Y1390"/>
          <cell r="Z1390"/>
          <cell r="AA1390">
            <v>23</v>
          </cell>
          <cell r="AB1390">
            <v>11</v>
          </cell>
          <cell r="AC1390">
            <v>2558</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t="str">
            <v>คำสั่งเฉลี่ยทรัพย์ 13/5/2568 // สืบทรัพย์ก่อนเฉลี่ย</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นางสาวนภาพร   จิวรรจนะโรดม</v>
          </cell>
          <cell r="BU1390">
            <v>0</v>
          </cell>
          <cell r="BV1390"/>
          <cell r="BW1390"/>
          <cell r="BX1390"/>
          <cell r="BY1390"/>
          <cell r="BZ1390"/>
          <cell r="CA1390"/>
          <cell r="CB1390"/>
          <cell r="CC1390"/>
          <cell r="CD1390"/>
          <cell r="CE1390"/>
          <cell r="CF1390"/>
          <cell r="CG1390"/>
          <cell r="CH1390"/>
          <cell r="CI1390"/>
          <cell r="CJ1390"/>
          <cell r="CK1390"/>
          <cell r="CL1390"/>
          <cell r="CM1390"/>
          <cell r="CN1390"/>
          <cell r="CO1390"/>
          <cell r="CP1390"/>
          <cell r="CQ1390"/>
          <cell r="CR1390"/>
          <cell r="CS1390"/>
          <cell r="CT1390"/>
          <cell r="CU1390"/>
          <cell r="CV1390"/>
          <cell r="CW1390"/>
        </row>
        <row r="1391">
          <cell r="B1391">
            <v>2892</v>
          </cell>
          <cell r="C1391">
            <v>2037</v>
          </cell>
          <cell r="D1391">
            <v>12</v>
          </cell>
          <cell r="E1391">
            <v>6</v>
          </cell>
          <cell r="F1391">
            <v>2568</v>
          </cell>
          <cell r="G1391">
            <v>806752015321</v>
          </cell>
          <cell r="H1391" t="str">
            <v>นาย</v>
          </cell>
          <cell r="I1391" t="str">
            <v>บุญเกียรติ</v>
          </cell>
          <cell r="J1391" t="str">
            <v>นันตา</v>
          </cell>
          <cell r="K1391" t="str">
            <v>3-5010-00111-32-6</v>
          </cell>
          <cell r="L1391" t="str">
            <v>แม่อาย</v>
          </cell>
          <cell r="M1391" t="str">
            <v>เชียงใหม่ 2</v>
          </cell>
          <cell r="N1391">
            <v>8</v>
          </cell>
          <cell r="O1391" t="str">
            <v>สินเชื่อเพื่อพัฒนากลุ่มอาชีพ</v>
          </cell>
          <cell r="P1391" t="str">
            <v>1.บุคคลค้ำประกัน</v>
          </cell>
          <cell r="Q1391">
            <v>180475.53</v>
          </cell>
          <cell r="R1391">
            <v>34472.36</v>
          </cell>
          <cell r="S1391" t="str">
            <v>จังหวัดฝาง</v>
          </cell>
          <cell r="T1391" t="str">
            <v>ผบ.48</v>
          </cell>
          <cell r="U1391">
            <v>2567</v>
          </cell>
          <cell r="V1391" t="str">
            <v>ผบ.52</v>
          </cell>
          <cell r="W1391">
            <v>2567</v>
          </cell>
          <cell r="X1391">
            <v>19</v>
          </cell>
          <cell r="Y1391">
            <v>11</v>
          </cell>
          <cell r="Z1391">
            <v>2567</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t="str">
            <v>คำสั่งสืบทรัพย์ 12/6/2568</v>
          </cell>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นายบุญเกียรติ นันตา</v>
          </cell>
          <cell r="BU1391">
            <v>883267010331</v>
          </cell>
          <cell r="BV1391"/>
          <cell r="BW1391"/>
          <cell r="BX1391"/>
          <cell r="BY1391"/>
          <cell r="BZ1391"/>
          <cell r="CA1391"/>
          <cell r="CB1391"/>
          <cell r="CC1391"/>
          <cell r="CD1391"/>
          <cell r="CE1391"/>
          <cell r="CF1391"/>
          <cell r="CG1391"/>
          <cell r="CH1391"/>
          <cell r="CI1391"/>
          <cell r="CJ1391"/>
          <cell r="CK1391"/>
          <cell r="CL1391"/>
          <cell r="CM1391"/>
          <cell r="CN1391"/>
          <cell r="CO1391"/>
          <cell r="CP1391"/>
          <cell r="CQ1391"/>
          <cell r="CR1391"/>
          <cell r="CS1391"/>
          <cell r="CT1391"/>
          <cell r="CU1391"/>
          <cell r="CV1391"/>
          <cell r="CW1391"/>
        </row>
        <row r="1392">
          <cell r="B1392">
            <v>2893</v>
          </cell>
          <cell r="C1392">
            <v>2038</v>
          </cell>
          <cell r="D1392">
            <v>12</v>
          </cell>
          <cell r="E1392">
            <v>6</v>
          </cell>
          <cell r="F1392">
            <v>2568</v>
          </cell>
          <cell r="G1392">
            <v>806752015354</v>
          </cell>
          <cell r="H1392" t="str">
            <v>นาย</v>
          </cell>
          <cell r="I1392" t="str">
            <v>สมนึก</v>
          </cell>
          <cell r="J1392" t="str">
            <v>ปันวงค์ยอง</v>
          </cell>
          <cell r="K1392" t="str">
            <v>3-5010-00177-32-7</v>
          </cell>
          <cell r="L1392" t="str">
            <v>แม่อาย</v>
          </cell>
          <cell r="M1392" t="str">
            <v>เชียงใหม่ 2</v>
          </cell>
          <cell r="N1392">
            <v>8</v>
          </cell>
          <cell r="O1392" t="str">
            <v>สินเชื่อเพื่อพัฒนากลุ่มอาชีพ</v>
          </cell>
          <cell r="P1392" t="str">
            <v>1.บุคคลค้ำประกัน</v>
          </cell>
          <cell r="Q1392">
            <v>152246.74</v>
          </cell>
          <cell r="R1392">
            <v>29145.02</v>
          </cell>
          <cell r="S1392" t="str">
            <v>จังหวัดฝาง</v>
          </cell>
          <cell r="T1392" t="str">
            <v>ผบ.50</v>
          </cell>
          <cell r="U1392">
            <v>2567</v>
          </cell>
          <cell r="V1392" t="str">
            <v>ผบ.54</v>
          </cell>
          <cell r="W1392">
            <v>2567</v>
          </cell>
          <cell r="X1392">
            <v>19</v>
          </cell>
          <cell r="Y1392">
            <v>11</v>
          </cell>
          <cell r="Z1392">
            <v>2567</v>
          </cell>
          <cell r="AA1392"/>
          <cell r="AB1392"/>
          <cell r="AC1392"/>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t="str">
            <v>คำสั่งสืบทรัพย์ 12/6/2568</v>
          </cell>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นายสมนึก ปันวงค์ยอง</v>
          </cell>
          <cell r="BU1392">
            <v>883267010332</v>
          </cell>
          <cell r="BV1392"/>
          <cell r="BW1392"/>
          <cell r="BX1392"/>
          <cell r="BY1392"/>
          <cell r="BZ1392"/>
          <cell r="CA1392"/>
          <cell r="CB1392"/>
          <cell r="CC1392"/>
          <cell r="CD1392"/>
          <cell r="CE1392"/>
          <cell r="CF1392"/>
          <cell r="CG1392"/>
          <cell r="CH1392"/>
          <cell r="CI1392"/>
          <cell r="CJ1392"/>
          <cell r="CK1392"/>
          <cell r="CL1392"/>
          <cell r="CM1392"/>
          <cell r="CN1392"/>
          <cell r="CO1392"/>
          <cell r="CP1392"/>
          <cell r="CQ1392"/>
          <cell r="CR1392"/>
          <cell r="CS1392"/>
          <cell r="CT1392"/>
          <cell r="CU1392"/>
          <cell r="CV1392"/>
          <cell r="CW1392"/>
        </row>
        <row r="1393">
          <cell r="B1393">
            <v>2894</v>
          </cell>
          <cell r="C1393">
            <v>2039</v>
          </cell>
          <cell r="D1393">
            <v>12</v>
          </cell>
          <cell r="E1393">
            <v>6</v>
          </cell>
          <cell r="F1393">
            <v>2568</v>
          </cell>
          <cell r="G1393">
            <v>806752015297</v>
          </cell>
          <cell r="H1393" t="str">
            <v>นาย</v>
          </cell>
          <cell r="I1393" t="str">
            <v>สิงห์คำ</v>
          </cell>
          <cell r="J1393" t="str">
            <v>แก้วบุญเรือง</v>
          </cell>
          <cell r="K1393" t="str">
            <v>3-5010-00112-58-6</v>
          </cell>
          <cell r="L1393" t="str">
            <v>แม่อาย</v>
          </cell>
          <cell r="M1393" t="str">
            <v>เชียงใหม่ 2</v>
          </cell>
          <cell r="N1393">
            <v>8</v>
          </cell>
          <cell r="O1393" t="str">
            <v>สินเชื่อเพื่อพัฒนากลุ่มอาชีพ</v>
          </cell>
          <cell r="P1393" t="str">
            <v>1.บุคคลค้ำประกัน</v>
          </cell>
          <cell r="Q1393">
            <v>126765.77</v>
          </cell>
          <cell r="R1393">
            <v>25083.29</v>
          </cell>
          <cell r="S1393" t="str">
            <v>จังหวัดฝาง</v>
          </cell>
          <cell r="T1393" t="str">
            <v>ผบ.49</v>
          </cell>
          <cell r="U1393">
            <v>2567</v>
          </cell>
          <cell r="V1393" t="str">
            <v>ผบ.53</v>
          </cell>
          <cell r="W1393">
            <v>2567</v>
          </cell>
          <cell r="X1393">
            <v>19</v>
          </cell>
          <cell r="Y1393">
            <v>11</v>
          </cell>
          <cell r="Z1393">
            <v>2567</v>
          </cell>
          <cell r="AA1393"/>
          <cell r="AB1393"/>
          <cell r="AC1393"/>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t="str">
            <v>คำสั่งสืบทรัพย์ 12/6/2568</v>
          </cell>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นายสิงห์คำ แก้วบุญเรือง</v>
          </cell>
          <cell r="BU1393">
            <v>883267010333</v>
          </cell>
          <cell r="BV1393"/>
          <cell r="BW1393"/>
          <cell r="BX1393"/>
          <cell r="BY1393"/>
          <cell r="BZ1393"/>
          <cell r="CA1393"/>
          <cell r="CB1393"/>
          <cell r="CC1393"/>
          <cell r="CD1393"/>
          <cell r="CE1393"/>
          <cell r="CF1393"/>
          <cell r="CG1393"/>
          <cell r="CH1393"/>
          <cell r="CI1393"/>
          <cell r="CJ1393"/>
          <cell r="CK1393"/>
          <cell r="CL1393"/>
          <cell r="CM1393"/>
          <cell r="CN1393"/>
          <cell r="CO1393"/>
          <cell r="CP1393"/>
          <cell r="CQ1393"/>
          <cell r="CR1393"/>
          <cell r="CS1393"/>
          <cell r="CT1393"/>
          <cell r="CU1393"/>
          <cell r="CV1393"/>
          <cell r="CW1393"/>
        </row>
        <row r="1394">
          <cell r="B1394">
            <v>2895</v>
          </cell>
          <cell r="C1394">
            <v>2040</v>
          </cell>
          <cell r="D1394">
            <v>24</v>
          </cell>
          <cell r="E1394">
            <v>6</v>
          </cell>
          <cell r="F1394">
            <v>2568</v>
          </cell>
          <cell r="G1394">
            <v>800070887097</v>
          </cell>
          <cell r="H1394" t="str">
            <v>นาย</v>
          </cell>
          <cell r="I1394" t="str">
            <v>ยุทธภัทร</v>
          </cell>
          <cell r="J1394" t="str">
            <v>สิงหเนตร</v>
          </cell>
          <cell r="K1394" t="str">
            <v>3-5099-00225-38-4</v>
          </cell>
          <cell r="L1394" t="str">
            <v>ช้างคลาน</v>
          </cell>
          <cell r="M1394" t="str">
            <v>เชียงใหม่ 1</v>
          </cell>
          <cell r="N1394">
            <v>8</v>
          </cell>
          <cell r="O1394" t="str">
            <v>สินเชื่อธนาคารประชาชน</v>
          </cell>
          <cell r="P1394" t="str">
            <v>1.บุคคลค้ำประกัน</v>
          </cell>
          <cell r="Q1394">
            <v>155339.76999999999</v>
          </cell>
          <cell r="R1394">
            <v>58760.58</v>
          </cell>
          <cell r="S1394" t="str">
            <v>แขวงเชียงใหม่</v>
          </cell>
          <cell r="T1394" t="str">
            <v>ผบE377</v>
          </cell>
          <cell r="U1394">
            <v>2566</v>
          </cell>
          <cell r="V1394" t="str">
            <v>ผบE3147</v>
          </cell>
          <cell r="W1394">
            <v>2566</v>
          </cell>
          <cell r="X1394"/>
          <cell r="Y1394"/>
          <cell r="Z1394"/>
          <cell r="AA1394">
            <v>15</v>
          </cell>
          <cell r="AB1394">
            <v>5</v>
          </cell>
          <cell r="AC1394">
            <v>2566</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t="str">
            <v>คำสั่งสืบทรัพย์ 24/6/2568</v>
          </cell>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นายยุทธภัทร สิงหเนตร</v>
          </cell>
          <cell r="BU1394">
            <v>883165010774</v>
          </cell>
          <cell r="BV1394"/>
          <cell r="BW1394"/>
          <cell r="BX1394"/>
          <cell r="BY1394"/>
          <cell r="BZ1394"/>
          <cell r="CA1394"/>
          <cell r="CB1394"/>
          <cell r="CC1394"/>
          <cell r="CD1394"/>
          <cell r="CE1394"/>
          <cell r="CF1394"/>
          <cell r="CG1394"/>
          <cell r="CH1394"/>
          <cell r="CI1394"/>
          <cell r="CJ1394"/>
          <cell r="CK1394"/>
          <cell r="CL1394"/>
          <cell r="CM1394"/>
          <cell r="CN1394"/>
          <cell r="CO1394"/>
          <cell r="CP1394"/>
          <cell r="CQ1394"/>
          <cell r="CR1394"/>
          <cell r="CS1394"/>
          <cell r="CT1394"/>
          <cell r="CU1394"/>
          <cell r="CV1394"/>
          <cell r="CW1394"/>
        </row>
        <row r="1395">
          <cell r="B1395">
            <v>2896</v>
          </cell>
          <cell r="C1395">
            <v>2041</v>
          </cell>
          <cell r="D1395">
            <v>24</v>
          </cell>
          <cell r="E1395">
            <v>6</v>
          </cell>
          <cell r="F1395">
            <v>2568</v>
          </cell>
          <cell r="G1395">
            <v>800040354923</v>
          </cell>
          <cell r="H1395" t="str">
            <v>นาย</v>
          </cell>
          <cell r="I1395" t="str">
            <v>วัลลภ</v>
          </cell>
          <cell r="J1395" t="str">
            <v>ปัญญา</v>
          </cell>
          <cell r="K1395" t="str">
            <v>3-5012-00286-80-4</v>
          </cell>
          <cell r="L1395" t="str">
            <v>เซ็นทรัล แอร์พอร์ต พลาซ่า เชียงใหม่</v>
          </cell>
          <cell r="M1395" t="str">
            <v>เชียงใหม่ 1</v>
          </cell>
          <cell r="N1395">
            <v>8</v>
          </cell>
          <cell r="O1395" t="str">
            <v>สินเชื่อธนาคารประชาชน</v>
          </cell>
          <cell r="P1395" t="str">
            <v>1.บุคคลค้ำประกัน</v>
          </cell>
          <cell r="Q1395">
            <v>161095.96</v>
          </cell>
          <cell r="R1395">
            <v>24570.560000000001</v>
          </cell>
          <cell r="S1395" t="str">
            <v>แขวงเชียงใหม่</v>
          </cell>
          <cell r="T1395" t="str">
            <v>ผบ.11139</v>
          </cell>
          <cell r="U1395">
            <v>2560</v>
          </cell>
          <cell r="V1395" t="str">
            <v>ผบ.616</v>
          </cell>
          <cell r="W1395">
            <v>2561</v>
          </cell>
          <cell r="X1395"/>
          <cell r="Y1395"/>
          <cell r="Z1395"/>
          <cell r="AA1395">
            <v>30</v>
          </cell>
          <cell r="AB1395">
            <v>1</v>
          </cell>
          <cell r="AC1395">
            <v>2561</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t="str">
            <v>คำสั่งสืบทรัพย์ 24/6/2568</v>
          </cell>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นายวัลลภ ปัญญา</v>
          </cell>
          <cell r="BU1395">
            <v>823560011018</v>
          </cell>
          <cell r="BV1395"/>
          <cell r="BW1395"/>
          <cell r="BX1395"/>
          <cell r="BY1395"/>
          <cell r="BZ1395"/>
          <cell r="CA1395"/>
          <cell r="CB1395"/>
          <cell r="CC1395"/>
          <cell r="CD1395"/>
          <cell r="CE1395"/>
          <cell r="CF1395"/>
          <cell r="CG1395"/>
          <cell r="CH1395"/>
          <cell r="CI1395"/>
          <cell r="CJ1395"/>
          <cell r="CK1395"/>
          <cell r="CL1395"/>
          <cell r="CM1395"/>
          <cell r="CN1395"/>
          <cell r="CO1395"/>
          <cell r="CP1395"/>
          <cell r="CQ1395"/>
          <cell r="CR1395"/>
          <cell r="CS1395"/>
          <cell r="CT1395"/>
          <cell r="CU1395"/>
          <cell r="CV1395"/>
          <cell r="CW1395"/>
        </row>
        <row r="1396">
          <cell r="B1396">
            <v>2897</v>
          </cell>
          <cell r="C1396">
            <v>2042</v>
          </cell>
          <cell r="D1396">
            <v>24</v>
          </cell>
          <cell r="E1396">
            <v>6</v>
          </cell>
          <cell r="F1396">
            <v>2568</v>
          </cell>
          <cell r="G1396">
            <v>800022878071</v>
          </cell>
          <cell r="H1396" t="str">
            <v>นาย</v>
          </cell>
          <cell r="I1396" t="str">
            <v>บริสุทธิ์</v>
          </cell>
          <cell r="J1396" t="str">
            <v>มีบัณฑิต</v>
          </cell>
          <cell r="K1396" t="str">
            <v>3-1601-00169-81-7</v>
          </cell>
          <cell r="L1396" t="str">
            <v>บวกครกหลวง</v>
          </cell>
          <cell r="M1396" t="str">
            <v>เชียงใหม่ 3</v>
          </cell>
          <cell r="N1396">
            <v>8</v>
          </cell>
          <cell r="O1396" t="str">
            <v>สินเชื่อสวัสดิการ</v>
          </cell>
          <cell r="P1396" t="str">
            <v>1.บุคคลค้ำประกัน</v>
          </cell>
          <cell r="Q1396">
            <v>459438.48</v>
          </cell>
          <cell r="R1396">
            <v>118671.46</v>
          </cell>
          <cell r="S1396" t="str">
            <v>จังหวัดเชียงใหม่</v>
          </cell>
          <cell r="T1396" t="str">
            <v>ผบE187</v>
          </cell>
          <cell r="U1396">
            <v>2568</v>
          </cell>
          <cell r="V1396"/>
          <cell r="W1396"/>
          <cell r="X1396"/>
          <cell r="Y1396"/>
          <cell r="Z1396"/>
          <cell r="AA1396">
            <v>16</v>
          </cell>
          <cell r="AB1396">
            <v>6</v>
          </cell>
          <cell r="AC1396">
            <v>2568</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t="str">
            <v>คำสั่งสืบทรัพย์ 24/6/2568</v>
          </cell>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นายบริสุทธิ์ มีบัณฑิต</v>
          </cell>
          <cell r="BU1396">
            <v>888167010408</v>
          </cell>
          <cell r="BV1396"/>
          <cell r="BW1396"/>
          <cell r="BX1396"/>
          <cell r="BY1396"/>
          <cell r="BZ1396"/>
          <cell r="CA1396"/>
          <cell r="CB1396"/>
          <cell r="CC1396"/>
          <cell r="CD1396"/>
          <cell r="CE1396"/>
          <cell r="CF1396"/>
          <cell r="CG1396"/>
          <cell r="CH1396"/>
          <cell r="CI1396"/>
          <cell r="CJ1396"/>
          <cell r="CK1396"/>
          <cell r="CL1396"/>
          <cell r="CM1396"/>
          <cell r="CN1396"/>
          <cell r="CO1396"/>
          <cell r="CP1396"/>
          <cell r="CQ1396"/>
          <cell r="CR1396"/>
          <cell r="CS1396"/>
          <cell r="CT1396"/>
          <cell r="CU1396"/>
          <cell r="CV1396"/>
          <cell r="CW1396"/>
        </row>
        <row r="1397">
          <cell r="B1397">
            <v>2898</v>
          </cell>
          <cell r="C1397">
            <v>2043</v>
          </cell>
          <cell r="D1397">
            <v>20</v>
          </cell>
          <cell r="E1397">
            <v>5</v>
          </cell>
          <cell r="F1397">
            <v>2568</v>
          </cell>
          <cell r="G1397"/>
          <cell r="H1397" t="str">
            <v>นางสาว</v>
          </cell>
          <cell r="I1397" t="str">
            <v>รัชดา</v>
          </cell>
          <cell r="J1397" t="str">
            <v>ธรรมขัน</v>
          </cell>
          <cell r="K1397" t="str">
            <v>1-5099-01355-37-4</v>
          </cell>
          <cell r="L1397" t="str">
            <v>จอมทอง</v>
          </cell>
          <cell r="M1397" t="str">
            <v>เชียงใหม่ 3</v>
          </cell>
          <cell r="N1397">
            <v>8</v>
          </cell>
          <cell r="O1397"/>
          <cell r="P1397" t="str">
            <v>1.บุคคลค้ำประกัน</v>
          </cell>
          <cell r="Q1397">
            <v>32334.31</v>
          </cell>
          <cell r="R1397">
            <v>7128.12</v>
          </cell>
          <cell r="S1397" t="str">
            <v>จังหวัดฮอด</v>
          </cell>
          <cell r="T1397" t="str">
            <v>ผบE57</v>
          </cell>
          <cell r="U1397">
            <v>2566</v>
          </cell>
          <cell r="V1397" t="str">
            <v>ผบE323</v>
          </cell>
          <cell r="W1397">
            <v>2566</v>
          </cell>
          <cell r="X1397"/>
          <cell r="Y1397"/>
          <cell r="Z1397"/>
          <cell r="AA1397">
            <v>24</v>
          </cell>
          <cell r="AB1397">
            <v>4</v>
          </cell>
          <cell r="AC1397">
            <v>2566</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t="str">
            <v>คำสั่งสืบทรัพย์ 20/5/2568</v>
          </cell>
          <cell r="BC1397"/>
          <cell r="BD1397"/>
          <cell r="BE1397"/>
          <cell r="BF1397"/>
          <cell r="BG1397"/>
          <cell r="BH1397"/>
          <cell r="BI1397"/>
          <cell r="BJ1397"/>
          <cell r="BK1397"/>
          <cell r="BL1397"/>
          <cell r="BM1397"/>
          <cell r="BN1397"/>
          <cell r="BO1397"/>
          <cell r="BP1397"/>
          <cell r="BQ1397"/>
          <cell r="BR1397"/>
          <cell r="BS1397"/>
          <cell r="BT1397" t="str">
            <v>นางสาวรัชดา ธรรมขัน</v>
          </cell>
          <cell r="BU1397"/>
          <cell r="BV1397"/>
          <cell r="BW1397"/>
          <cell r="BX1397"/>
          <cell r="BY1397"/>
          <cell r="BZ1397"/>
          <cell r="CA1397"/>
          <cell r="CB1397"/>
          <cell r="CC1397"/>
          <cell r="CD1397"/>
          <cell r="CE1397"/>
          <cell r="CF1397"/>
          <cell r="CG1397"/>
          <cell r="CH1397"/>
          <cell r="CI1397"/>
          <cell r="CJ1397"/>
          <cell r="CK1397"/>
          <cell r="CL1397"/>
          <cell r="CM1397"/>
          <cell r="CN1397"/>
          <cell r="CO1397"/>
          <cell r="CP1397"/>
          <cell r="CQ1397"/>
          <cell r="CR1397"/>
          <cell r="CS1397"/>
          <cell r="CT1397"/>
          <cell r="CU1397"/>
          <cell r="CV1397"/>
          <cell r="CW1397"/>
        </row>
        <row r="1398">
          <cell r="B1398">
            <v>2899</v>
          </cell>
          <cell r="C1398">
            <v>2044</v>
          </cell>
          <cell r="D1398">
            <v>2</v>
          </cell>
          <cell r="E1398">
            <v>7</v>
          </cell>
          <cell r="F1398">
            <v>2568</v>
          </cell>
          <cell r="G1398">
            <v>800023171518</v>
          </cell>
          <cell r="H1398" t="str">
            <v>นาย</v>
          </cell>
          <cell r="I1398" t="str">
            <v xml:space="preserve">เอนก </v>
          </cell>
          <cell r="J1398" t="str">
            <v>แดงจินา</v>
          </cell>
          <cell r="K1398" t="str">
            <v>3-5017-00138-23-5</v>
          </cell>
          <cell r="L1398" t="str">
            <v>เชียงดาว</v>
          </cell>
          <cell r="M1398" t="str">
            <v>เชียงใหม่ 2</v>
          </cell>
          <cell r="N1398">
            <v>8</v>
          </cell>
          <cell r="O1398" t="str">
            <v>สินเชื่อธนาคารประชาชน</v>
          </cell>
          <cell r="P1398" t="str">
            <v>1.บุคคลค้ำประกัน</v>
          </cell>
          <cell r="Q1398">
            <v>91269.13</v>
          </cell>
          <cell r="R1398">
            <v>26881.19</v>
          </cell>
          <cell r="S1398" t="str">
            <v>จังหวัดฮอด</v>
          </cell>
          <cell r="T1398" t="str">
            <v>ผบ746</v>
          </cell>
          <cell r="U1398">
            <v>2558</v>
          </cell>
          <cell r="V1398" t="str">
            <v>ผบ113</v>
          </cell>
          <cell r="W1398">
            <v>2559</v>
          </cell>
          <cell r="X1398">
            <v>7</v>
          </cell>
          <cell r="Y1398">
            <v>3</v>
          </cell>
          <cell r="Z1398">
            <v>2559</v>
          </cell>
          <cell r="AA1398"/>
          <cell r="AB1398"/>
          <cell r="AC1398"/>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t="str">
            <v>คำสั่งสืบทรัพย์ 3/7/2568</v>
          </cell>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นายเอนก  แดงจินา</v>
          </cell>
          <cell r="BU1398">
            <v>823857010518</v>
          </cell>
          <cell r="BV1398"/>
          <cell r="BW1398"/>
          <cell r="BX1398"/>
          <cell r="BY1398"/>
          <cell r="BZ1398"/>
          <cell r="CA1398"/>
          <cell r="CB1398"/>
          <cell r="CC1398"/>
          <cell r="CD1398"/>
          <cell r="CE1398"/>
          <cell r="CF1398"/>
          <cell r="CG1398"/>
          <cell r="CH1398"/>
          <cell r="CI1398"/>
          <cell r="CJ1398"/>
          <cell r="CK1398"/>
          <cell r="CL1398"/>
          <cell r="CM1398"/>
          <cell r="CN1398"/>
          <cell r="CO1398"/>
          <cell r="CP1398"/>
          <cell r="CQ1398"/>
          <cell r="CR1398"/>
          <cell r="CS1398"/>
          <cell r="CT1398"/>
          <cell r="CU1398"/>
          <cell r="CV1398"/>
          <cell r="CW1398"/>
        </row>
        <row r="1399">
          <cell r="B1399">
            <v>2900</v>
          </cell>
          <cell r="C1399">
            <v>2045</v>
          </cell>
          <cell r="D1399">
            <v>8</v>
          </cell>
          <cell r="E1399">
            <v>7</v>
          </cell>
          <cell r="F1399">
            <v>2568</v>
          </cell>
          <cell r="G1399">
            <v>800021375343</v>
          </cell>
          <cell r="H1399" t="str">
            <v>นาง</v>
          </cell>
          <cell r="I1399" t="str">
            <v>จิระนันท์</v>
          </cell>
          <cell r="J1399" t="str">
            <v>รองหมอดี</v>
          </cell>
          <cell r="K1399" t="str">
            <v>3-5010-00042-58-7</v>
          </cell>
          <cell r="L1399" t="str">
            <v>พร้าว</v>
          </cell>
          <cell r="M1399" t="str">
            <v>เชียงใหม่ 2</v>
          </cell>
          <cell r="N1399">
            <v>8</v>
          </cell>
          <cell r="O1399"/>
          <cell r="P1399"/>
          <cell r="Q1399">
            <v>140500.32</v>
          </cell>
          <cell r="R1399">
            <v>157338.65</v>
          </cell>
          <cell r="S1399" t="str">
            <v>แขวงเชียงใหม่</v>
          </cell>
          <cell r="T1399" t="str">
            <v>ผบ978</v>
          </cell>
          <cell r="U1399">
            <v>2559</v>
          </cell>
          <cell r="V1399" t="str">
            <v>ผบ2174</v>
          </cell>
          <cell r="W1399">
            <v>2559</v>
          </cell>
          <cell r="X1399">
            <v>5</v>
          </cell>
          <cell r="Y1399">
            <v>4</v>
          </cell>
          <cell r="Z1399">
            <v>2559</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t="str">
            <v>คำสั่งสืบทรัพย์ 8/7/2568</v>
          </cell>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นางจิระนันท์ รองหมอดี</v>
          </cell>
          <cell r="BU1399">
            <v>0</v>
          </cell>
          <cell r="BV1399"/>
          <cell r="BW1399"/>
          <cell r="BX1399"/>
          <cell r="BY1399"/>
          <cell r="BZ1399"/>
          <cell r="CA1399"/>
          <cell r="CB1399"/>
          <cell r="CC1399"/>
          <cell r="CD1399"/>
          <cell r="CE1399"/>
          <cell r="CF1399"/>
          <cell r="CG1399"/>
          <cell r="CH1399"/>
          <cell r="CI1399"/>
          <cell r="CJ1399"/>
          <cell r="CK1399"/>
          <cell r="CL1399"/>
          <cell r="CM1399"/>
          <cell r="CN1399"/>
          <cell r="CO1399"/>
          <cell r="CP1399"/>
          <cell r="CQ1399"/>
          <cell r="CR1399"/>
          <cell r="CS1399"/>
          <cell r="CT1399"/>
          <cell r="CU1399"/>
          <cell r="CV1399"/>
          <cell r="CW1399"/>
        </row>
        <row r="1400">
          <cell r="B1400">
            <v>2901</v>
          </cell>
          <cell r="C1400">
            <v>2046</v>
          </cell>
          <cell r="D1400">
            <v>8</v>
          </cell>
          <cell r="E1400">
            <v>7</v>
          </cell>
          <cell r="F1400">
            <v>2568</v>
          </cell>
          <cell r="G1400">
            <v>800035986259</v>
          </cell>
          <cell r="H1400" t="str">
            <v>นาย</v>
          </cell>
          <cell r="I1400" t="str">
            <v>นารธิป</v>
          </cell>
          <cell r="J1400" t="str">
            <v>อำนา</v>
          </cell>
          <cell r="K1400" t="str">
            <v>1-5099-00027-30-6</v>
          </cell>
          <cell r="L1400" t="str">
            <v>แม่โจ้</v>
          </cell>
          <cell r="M1400" t="str">
            <v>เชียงใหม่ 2</v>
          </cell>
          <cell r="N1400">
            <v>8</v>
          </cell>
          <cell r="O1400" t="str">
            <v>สินเชื่อไทรทอง</v>
          </cell>
          <cell r="P1400" t="str">
            <v>1.บุคคลค้ำประกัน</v>
          </cell>
          <cell r="Q1400">
            <v>677700.15</v>
          </cell>
          <cell r="R1400">
            <v>780116.42</v>
          </cell>
          <cell r="S1400" t="str">
            <v>จังหวัดเชียงใหม่</v>
          </cell>
          <cell r="T1400" t="str">
            <v>ผบ2200</v>
          </cell>
          <cell r="U1400">
            <v>2558</v>
          </cell>
          <cell r="V1400" t="str">
            <v>ผบ4393</v>
          </cell>
          <cell r="W1400">
            <v>2559</v>
          </cell>
          <cell r="X1400"/>
          <cell r="Y1400"/>
          <cell r="Z1400"/>
          <cell r="AA1400">
            <v>4</v>
          </cell>
          <cell r="AB1400">
            <v>4</v>
          </cell>
          <cell r="AC1400">
            <v>2559</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t="str">
            <v>คำสั่งสืบทรัพย์ 8/7/2568</v>
          </cell>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นายนารธิป อำนา</v>
          </cell>
          <cell r="BU1400">
            <v>0</v>
          </cell>
          <cell r="BV1400"/>
          <cell r="BW1400"/>
          <cell r="BX1400"/>
          <cell r="BY1400"/>
          <cell r="BZ1400"/>
          <cell r="CA1400"/>
          <cell r="CB1400"/>
          <cell r="CC1400"/>
          <cell r="CD1400"/>
          <cell r="CE1400"/>
          <cell r="CF1400"/>
          <cell r="CG1400"/>
          <cell r="CH1400"/>
          <cell r="CI1400"/>
          <cell r="CJ1400"/>
          <cell r="CK1400"/>
          <cell r="CL1400"/>
          <cell r="CM1400"/>
          <cell r="CN1400"/>
          <cell r="CO1400"/>
          <cell r="CP1400"/>
          <cell r="CQ1400"/>
          <cell r="CR1400"/>
          <cell r="CS1400"/>
          <cell r="CT1400"/>
          <cell r="CU1400"/>
          <cell r="CV1400"/>
          <cell r="CW1400"/>
        </row>
        <row r="1401">
          <cell r="B1401">
            <v>2902</v>
          </cell>
          <cell r="C1401">
            <v>2047</v>
          </cell>
          <cell r="D1401">
            <v>8</v>
          </cell>
          <cell r="E1401">
            <v>7</v>
          </cell>
          <cell r="F1401">
            <v>2568</v>
          </cell>
          <cell r="G1401">
            <v>800043380842</v>
          </cell>
          <cell r="H1401" t="str">
            <v>นางสาว</v>
          </cell>
          <cell r="I1401" t="str">
            <v>พิกุล</v>
          </cell>
          <cell r="J1401" t="str">
            <v>ศิริวรรณ์</v>
          </cell>
          <cell r="K1401" t="str">
            <v>3-5009-00380-52-7</v>
          </cell>
          <cell r="L1401" t="str">
            <v>ไชยปราการ</v>
          </cell>
          <cell r="M1401" t="str">
            <v>เชียงใหม่ 2</v>
          </cell>
          <cell r="N1401">
            <v>8</v>
          </cell>
          <cell r="O1401" t="str">
            <v>สินเชื่อธนาคารประชาชน</v>
          </cell>
          <cell r="P1401" t="str">
            <v>1.บุคคลค้ำประกัน</v>
          </cell>
          <cell r="Q1401">
            <v>40277</v>
          </cell>
          <cell r="R1401">
            <v>42350.13</v>
          </cell>
          <cell r="S1401" t="str">
            <v>จังหวัดฝาง</v>
          </cell>
          <cell r="T1401" t="str">
            <v>ผบ850</v>
          </cell>
          <cell r="U1401">
            <v>2558</v>
          </cell>
          <cell r="V1401" t="str">
            <v>ผบ88</v>
          </cell>
          <cell r="W1401">
            <v>2559</v>
          </cell>
          <cell r="X1401">
            <v>25</v>
          </cell>
          <cell r="Y1401">
            <v>2</v>
          </cell>
          <cell r="Z1401">
            <v>2559</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t="str">
            <v>คำสั่งสืบทรัพย์ 8/7/2568</v>
          </cell>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นางสาวพิกุล ศิริวรรณ์</v>
          </cell>
          <cell r="BU1401">
            <v>0</v>
          </cell>
          <cell r="BV1401"/>
          <cell r="BW1401"/>
          <cell r="BX1401"/>
          <cell r="BY1401"/>
          <cell r="BZ1401"/>
          <cell r="CA1401"/>
          <cell r="CB1401"/>
          <cell r="CC1401"/>
          <cell r="CD1401"/>
          <cell r="CE1401"/>
          <cell r="CF1401"/>
          <cell r="CG1401"/>
          <cell r="CH1401"/>
          <cell r="CI1401"/>
          <cell r="CJ1401"/>
          <cell r="CK1401"/>
          <cell r="CL1401"/>
          <cell r="CM1401"/>
          <cell r="CN1401"/>
          <cell r="CO1401"/>
          <cell r="CP1401"/>
          <cell r="CQ1401"/>
          <cell r="CR1401"/>
          <cell r="CS1401"/>
          <cell r="CT1401"/>
          <cell r="CU1401"/>
          <cell r="CV1401"/>
          <cell r="CW1401"/>
        </row>
        <row r="1402">
          <cell r="B1402">
            <v>2903</v>
          </cell>
          <cell r="C1402">
            <v>2048</v>
          </cell>
          <cell r="D1402">
            <v>8</v>
          </cell>
          <cell r="E1402">
            <v>7</v>
          </cell>
          <cell r="F1402">
            <v>2568</v>
          </cell>
          <cell r="G1402">
            <v>855652005999</v>
          </cell>
          <cell r="H1402" t="str">
            <v>นาย</v>
          </cell>
          <cell r="I1402" t="str">
            <v>มานพ</v>
          </cell>
          <cell r="J1402" t="str">
            <v>พันธ์ชน</v>
          </cell>
          <cell r="K1402" t="str">
            <v>5-5505-00607-37-7</v>
          </cell>
          <cell r="L1402" t="str">
            <v>พร้าว</v>
          </cell>
          <cell r="M1402" t="str">
            <v>เชียงใหม่ 2</v>
          </cell>
          <cell r="N1402">
            <v>8</v>
          </cell>
          <cell r="O1402"/>
          <cell r="P1402"/>
          <cell r="Q1402">
            <v>335037.57</v>
          </cell>
          <cell r="R1402">
            <v>423273.91</v>
          </cell>
          <cell r="S1402" t="str">
            <v>จังหวัดเชียงใหม่</v>
          </cell>
          <cell r="T1402" t="str">
            <v>ผบ2296</v>
          </cell>
          <cell r="U1402">
            <v>2558</v>
          </cell>
          <cell r="V1402"/>
          <cell r="W1402"/>
          <cell r="X1402"/>
          <cell r="Y1402"/>
          <cell r="Z1402"/>
          <cell r="AA1402">
            <v>1</v>
          </cell>
          <cell r="AB1402">
            <v>2</v>
          </cell>
          <cell r="AC1402">
            <v>2559</v>
          </cell>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t="str">
            <v>คำสั่งสืบทรัพย์ 8/7/2568</v>
          </cell>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นายมานพ พันธ์ชน</v>
          </cell>
          <cell r="BU1402">
            <v>0</v>
          </cell>
          <cell r="BV1402"/>
          <cell r="BW1402"/>
          <cell r="BX1402"/>
          <cell r="BY1402"/>
          <cell r="BZ1402"/>
          <cell r="CA1402"/>
          <cell r="CB1402"/>
          <cell r="CC1402"/>
          <cell r="CD1402"/>
          <cell r="CE1402"/>
          <cell r="CF1402"/>
          <cell r="CG1402"/>
          <cell r="CH1402"/>
          <cell r="CI1402"/>
          <cell r="CJ1402"/>
          <cell r="CK1402"/>
          <cell r="CL1402"/>
          <cell r="CM1402"/>
          <cell r="CN1402"/>
          <cell r="CO1402"/>
          <cell r="CP1402"/>
          <cell r="CQ1402"/>
          <cell r="CR1402"/>
          <cell r="CS1402"/>
          <cell r="CT1402"/>
          <cell r="CU1402"/>
          <cell r="CV1402"/>
          <cell r="CW1402"/>
        </row>
        <row r="1403">
          <cell r="B1403">
            <v>2904</v>
          </cell>
          <cell r="C1403">
            <v>2049</v>
          </cell>
          <cell r="D1403">
            <v>8</v>
          </cell>
          <cell r="E1403">
            <v>7</v>
          </cell>
          <cell r="F1403">
            <v>2568</v>
          </cell>
          <cell r="G1403">
            <v>800026105810</v>
          </cell>
          <cell r="H1403" t="str">
            <v>นาง</v>
          </cell>
          <cell r="I1403" t="str">
            <v>ยุวดี</v>
          </cell>
          <cell r="J1403" t="str">
            <v>ธงสวัสดิ์</v>
          </cell>
          <cell r="K1403" t="str">
            <v>3-4004-00743-18-4</v>
          </cell>
          <cell r="L1403" t="str">
            <v>ดอยสะเก็ด</v>
          </cell>
          <cell r="M1403" t="str">
            <v>เชียงใหม่ 2</v>
          </cell>
          <cell r="N1403">
            <v>8</v>
          </cell>
          <cell r="O1403"/>
          <cell r="P1403"/>
          <cell r="Q1403">
            <v>177076</v>
          </cell>
          <cell r="R1403">
            <v>214116.55</v>
          </cell>
          <cell r="S1403" t="str">
            <v>แขวงเชียงใหม่</v>
          </cell>
          <cell r="T1403" t="str">
            <v>ผบ9390</v>
          </cell>
          <cell r="U1403">
            <v>2558</v>
          </cell>
          <cell r="V1403" t="str">
            <v>ผบ195</v>
          </cell>
          <cell r="W1403">
            <v>2559</v>
          </cell>
          <cell r="X1403">
            <v>20</v>
          </cell>
          <cell r="Y1403">
            <v>1</v>
          </cell>
          <cell r="Z1403">
            <v>2559</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t="str">
            <v>คำสั่งสืบทรัพย์ 8/7/2568</v>
          </cell>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นางยุวดี ธงสวัสดิ์</v>
          </cell>
          <cell r="BU1403">
            <v>0</v>
          </cell>
          <cell r="BV1403"/>
          <cell r="BW1403"/>
          <cell r="BX1403"/>
          <cell r="BY1403"/>
          <cell r="BZ1403"/>
          <cell r="CA1403"/>
          <cell r="CB1403"/>
          <cell r="CC1403"/>
          <cell r="CD1403"/>
          <cell r="CE1403"/>
          <cell r="CF1403"/>
          <cell r="CG1403"/>
          <cell r="CH1403"/>
          <cell r="CI1403"/>
          <cell r="CJ1403"/>
          <cell r="CK1403"/>
          <cell r="CL1403"/>
          <cell r="CM1403"/>
          <cell r="CN1403"/>
          <cell r="CO1403"/>
          <cell r="CP1403"/>
          <cell r="CQ1403"/>
          <cell r="CR1403"/>
          <cell r="CS1403"/>
          <cell r="CT1403"/>
          <cell r="CU1403"/>
          <cell r="CV1403"/>
          <cell r="CW1403"/>
        </row>
        <row r="1404">
          <cell r="B1404">
            <v>2905</v>
          </cell>
          <cell r="C1404">
            <v>2050</v>
          </cell>
          <cell r="D1404">
            <v>8</v>
          </cell>
          <cell r="E1404">
            <v>7</v>
          </cell>
          <cell r="F1404">
            <v>2568</v>
          </cell>
          <cell r="G1404">
            <v>800026432719</v>
          </cell>
          <cell r="H1404" t="str">
            <v>นาง</v>
          </cell>
          <cell r="I1404" t="str">
            <v>ราตรี</v>
          </cell>
          <cell r="J1404" t="str">
            <v>ปัญญาวงค์</v>
          </cell>
          <cell r="K1404" t="str">
            <v>3-5009-00264-34-9</v>
          </cell>
          <cell r="L1404" t="str">
            <v>ฝาง</v>
          </cell>
          <cell r="M1404" t="str">
            <v>เชียงใหม่ 2</v>
          </cell>
          <cell r="N1404">
            <v>8</v>
          </cell>
          <cell r="O1404" t="str">
            <v>สินเชื่อพัฒนาองค์กรชุมชน</v>
          </cell>
          <cell r="P1404" t="str">
            <v>1.บุคคลค้ำประกัน</v>
          </cell>
          <cell r="Q1404">
            <v>60120.97</v>
          </cell>
          <cell r="R1404">
            <v>64920.800000000003</v>
          </cell>
          <cell r="S1404" t="str">
            <v>จังหวัดฝาง</v>
          </cell>
          <cell r="T1404" t="str">
            <v>ผบ984</v>
          </cell>
          <cell r="U1404">
            <v>2558</v>
          </cell>
          <cell r="V1404" t="str">
            <v>ผบ52</v>
          </cell>
          <cell r="W1404">
            <v>2559</v>
          </cell>
          <cell r="X1404"/>
          <cell r="Y1404"/>
          <cell r="Z1404"/>
          <cell r="AA1404">
            <v>11</v>
          </cell>
          <cell r="AB1404">
            <v>2</v>
          </cell>
          <cell r="AC1404">
            <v>2559</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t="str">
            <v>คำสั่งสืบทรัพย์ 8/7/2568</v>
          </cell>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นางราตรี ปัญญาวงค์</v>
          </cell>
          <cell r="BU1404">
            <v>0</v>
          </cell>
          <cell r="BV1404"/>
          <cell r="BW1404"/>
          <cell r="BX1404"/>
          <cell r="BY1404"/>
          <cell r="BZ1404"/>
          <cell r="CA1404"/>
          <cell r="CB1404"/>
          <cell r="CC1404"/>
          <cell r="CD1404"/>
          <cell r="CE1404"/>
          <cell r="CF1404"/>
          <cell r="CG1404"/>
          <cell r="CH1404"/>
          <cell r="CI1404"/>
          <cell r="CJ1404"/>
          <cell r="CK1404"/>
          <cell r="CL1404"/>
          <cell r="CM1404"/>
          <cell r="CN1404"/>
          <cell r="CO1404"/>
          <cell r="CP1404"/>
          <cell r="CQ1404"/>
          <cell r="CR1404"/>
          <cell r="CS1404"/>
          <cell r="CT1404"/>
          <cell r="CU1404"/>
          <cell r="CV1404"/>
          <cell r="CW1404"/>
        </row>
        <row r="1405">
          <cell r="B1405">
            <v>2906</v>
          </cell>
          <cell r="C1405">
            <v>2051</v>
          </cell>
          <cell r="D1405">
            <v>8</v>
          </cell>
          <cell r="E1405">
            <v>7</v>
          </cell>
          <cell r="F1405">
            <v>2568</v>
          </cell>
          <cell r="G1405">
            <v>800028436262</v>
          </cell>
          <cell r="H1405" t="str">
            <v>นาง</v>
          </cell>
          <cell r="I1405" t="str">
            <v>สมพร</v>
          </cell>
          <cell r="J1405" t="str">
            <v>ซองเงิน</v>
          </cell>
          <cell r="K1405" t="str">
            <v>3-5511-00040-41-2</v>
          </cell>
          <cell r="L1405" t="str">
            <v>แม่โจ้</v>
          </cell>
          <cell r="M1405" t="str">
            <v>เชียงใหม่ 2</v>
          </cell>
          <cell r="N1405">
            <v>8</v>
          </cell>
          <cell r="O1405"/>
          <cell r="P1405"/>
          <cell r="Q1405">
            <v>1866264.61</v>
          </cell>
          <cell r="R1405">
            <v>2270425.94</v>
          </cell>
          <cell r="S1405" t="str">
            <v>จังหวัดเชียงใหม่</v>
          </cell>
          <cell r="T1405" t="str">
            <v>ผบ2279</v>
          </cell>
          <cell r="U1405">
            <v>2558</v>
          </cell>
          <cell r="V1405" t="str">
            <v>ผบ348</v>
          </cell>
          <cell r="W1405">
            <v>2559</v>
          </cell>
          <cell r="X1405">
            <v>14</v>
          </cell>
          <cell r="Y1405">
            <v>3</v>
          </cell>
          <cell r="Z1405">
            <v>2559</v>
          </cell>
          <cell r="AA1405"/>
          <cell r="AB1405"/>
          <cell r="AC1405"/>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t="str">
            <v>คำสั่งสืบทรัพย์ 8/7/2568</v>
          </cell>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นางสมพร ซองเงิน</v>
          </cell>
          <cell r="BU1405">
            <v>0</v>
          </cell>
          <cell r="BV1405"/>
          <cell r="BW1405"/>
          <cell r="BX1405"/>
          <cell r="BY1405"/>
          <cell r="BZ1405"/>
          <cell r="CA1405"/>
          <cell r="CB1405"/>
          <cell r="CC1405"/>
          <cell r="CD1405"/>
          <cell r="CE1405"/>
          <cell r="CF1405"/>
          <cell r="CG1405"/>
          <cell r="CH1405"/>
          <cell r="CI1405"/>
          <cell r="CJ1405"/>
          <cell r="CK1405"/>
          <cell r="CL1405"/>
          <cell r="CM1405"/>
          <cell r="CN1405"/>
          <cell r="CO1405"/>
          <cell r="CP1405"/>
          <cell r="CQ1405"/>
          <cell r="CR1405"/>
          <cell r="CS1405"/>
          <cell r="CT1405"/>
          <cell r="CU1405"/>
          <cell r="CV1405"/>
          <cell r="CW1405"/>
        </row>
        <row r="1406">
          <cell r="B1406">
            <v>2907</v>
          </cell>
          <cell r="C1406">
            <v>2052</v>
          </cell>
          <cell r="D1406">
            <v>8</v>
          </cell>
          <cell r="E1406">
            <v>7</v>
          </cell>
          <cell r="F1406">
            <v>2568</v>
          </cell>
          <cell r="G1406">
            <v>800028340159</v>
          </cell>
          <cell r="H1406" t="str">
            <v>นาง</v>
          </cell>
          <cell r="I1406" t="str">
            <v>สมศรี</v>
          </cell>
          <cell r="J1406" t="str">
            <v>ใหม่วงค์จันทร์</v>
          </cell>
          <cell r="K1406" t="str">
            <v>3-5009-01002-04-6</v>
          </cell>
          <cell r="L1406" t="str">
            <v>ฝาง</v>
          </cell>
          <cell r="M1406" t="str">
            <v>เชียงใหม่ 2</v>
          </cell>
          <cell r="N1406">
            <v>8</v>
          </cell>
          <cell r="O1406" t="str">
            <v>สินเชื่อพัฒนาองค์กรชุมชน</v>
          </cell>
          <cell r="P1406" t="str">
            <v>1.บุคคลค้ำประกัน</v>
          </cell>
          <cell r="Q1406">
            <v>278590.75</v>
          </cell>
          <cell r="R1406">
            <v>319482.07</v>
          </cell>
          <cell r="S1406" t="str">
            <v>จังหวัดฝาง</v>
          </cell>
          <cell r="T1406" t="str">
            <v>ผบ991</v>
          </cell>
          <cell r="U1406">
            <v>2558</v>
          </cell>
          <cell r="V1406" t="str">
            <v>ผบ76</v>
          </cell>
          <cell r="W1406">
            <v>2559</v>
          </cell>
          <cell r="X1406"/>
          <cell r="Y1406"/>
          <cell r="Z1406"/>
          <cell r="AA1406">
            <v>19</v>
          </cell>
          <cell r="AB1406">
            <v>2</v>
          </cell>
          <cell r="AC1406">
            <v>2559</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t="str">
            <v>คำสั่งสืบทรัพย์ 8/7/2568</v>
          </cell>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นางสมศรี ใหม่วงค์จันทร์</v>
          </cell>
          <cell r="BU1406">
            <v>0</v>
          </cell>
          <cell r="BV1406"/>
          <cell r="BW1406"/>
          <cell r="BX1406"/>
          <cell r="BY1406"/>
          <cell r="BZ1406"/>
          <cell r="CA1406"/>
          <cell r="CB1406"/>
          <cell r="CC1406"/>
          <cell r="CD1406"/>
          <cell r="CE1406"/>
          <cell r="CF1406"/>
          <cell r="CG1406"/>
          <cell r="CH1406"/>
          <cell r="CI1406"/>
          <cell r="CJ1406"/>
          <cell r="CK1406"/>
          <cell r="CL1406"/>
          <cell r="CM1406"/>
          <cell r="CN1406"/>
          <cell r="CO1406"/>
          <cell r="CP1406"/>
          <cell r="CQ1406"/>
          <cell r="CR1406"/>
          <cell r="CS1406"/>
          <cell r="CT1406"/>
          <cell r="CU1406"/>
          <cell r="CV1406"/>
          <cell r="CW1406"/>
        </row>
        <row r="1407">
          <cell r="B1407">
            <v>2908</v>
          </cell>
          <cell r="C1407">
            <v>2053</v>
          </cell>
          <cell r="D1407">
            <v>8</v>
          </cell>
          <cell r="E1407">
            <v>7</v>
          </cell>
          <cell r="F1407">
            <v>2568</v>
          </cell>
          <cell r="G1407">
            <v>800035883555</v>
          </cell>
          <cell r="H1407" t="str">
            <v>นาย</v>
          </cell>
          <cell r="I1407" t="str">
            <v>สัญญา</v>
          </cell>
          <cell r="J1407" t="str">
            <v>ใจยะสาร</v>
          </cell>
          <cell r="K1407" t="str">
            <v>1-5009-00003-34-4</v>
          </cell>
          <cell r="L1407" t="str">
            <v>ฝาง</v>
          </cell>
          <cell r="M1407" t="str">
            <v>เชียงใหม่ 2</v>
          </cell>
          <cell r="N1407">
            <v>8</v>
          </cell>
          <cell r="O1407" t="str">
            <v>สินเชื่อเคหะ</v>
          </cell>
          <cell r="P1407" t="str">
            <v>2.หลักทรัพย์ค้ำประกัน</v>
          </cell>
          <cell r="Q1407">
            <v>768719.74</v>
          </cell>
          <cell r="R1407">
            <v>870958.31</v>
          </cell>
          <cell r="S1407" t="str">
            <v>จังหวัดฝาง</v>
          </cell>
          <cell r="T1407" t="str">
            <v>ผบ876</v>
          </cell>
          <cell r="U1407">
            <v>2558</v>
          </cell>
          <cell r="V1407"/>
          <cell r="W1407"/>
          <cell r="X1407"/>
          <cell r="Y1407"/>
          <cell r="Z1407"/>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t="str">
            <v>คำสั่งสืบทรัพย์ 8/7/2568</v>
          </cell>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นายสัญญา ใจยะสาร</v>
          </cell>
          <cell r="BU1407">
            <v>0</v>
          </cell>
          <cell r="BV1407"/>
          <cell r="BW1407"/>
          <cell r="BX1407"/>
          <cell r="BY1407"/>
          <cell r="BZ1407"/>
          <cell r="CA1407"/>
          <cell r="CB1407"/>
          <cell r="CC1407"/>
          <cell r="CD1407"/>
          <cell r="CE1407"/>
          <cell r="CF1407"/>
          <cell r="CG1407"/>
          <cell r="CH1407"/>
          <cell r="CI1407"/>
          <cell r="CJ1407"/>
          <cell r="CK1407"/>
          <cell r="CL1407"/>
          <cell r="CM1407"/>
          <cell r="CN1407"/>
          <cell r="CO1407"/>
          <cell r="CP1407"/>
          <cell r="CQ1407"/>
          <cell r="CR1407"/>
          <cell r="CS1407"/>
          <cell r="CT1407"/>
          <cell r="CU1407"/>
          <cell r="CV1407"/>
          <cell r="CW1407"/>
        </row>
        <row r="1408">
          <cell r="B1408">
            <v>2909</v>
          </cell>
          <cell r="C1408">
            <v>2054</v>
          </cell>
          <cell r="D1408">
            <v>8</v>
          </cell>
          <cell r="E1408">
            <v>7</v>
          </cell>
          <cell r="F1408">
            <v>2568</v>
          </cell>
          <cell r="G1408">
            <v>800030346087</v>
          </cell>
          <cell r="H1408" t="str">
            <v>นาง</v>
          </cell>
          <cell r="I1408" t="str">
            <v>หล้า</v>
          </cell>
          <cell r="J1408" t="str">
            <v>ตุ่นสุรินทร์</v>
          </cell>
          <cell r="K1408" t="str">
            <v>3-5009-00667-61-3</v>
          </cell>
          <cell r="L1408" t="str">
            <v>ฝาง</v>
          </cell>
          <cell r="M1408" t="str">
            <v>เชียงใหม่ 2</v>
          </cell>
          <cell r="N1408">
            <v>8</v>
          </cell>
          <cell r="O1408"/>
          <cell r="P1408"/>
          <cell r="Q1408">
            <v>278729.45</v>
          </cell>
          <cell r="R1408">
            <v>326947.58</v>
          </cell>
          <cell r="S1408" t="str">
            <v>จังหวัดฝาง</v>
          </cell>
          <cell r="T1408" t="str">
            <v>ผบ34</v>
          </cell>
          <cell r="U1408">
            <v>2559</v>
          </cell>
          <cell r="V1408" t="str">
            <v>ผบ120</v>
          </cell>
          <cell r="W1408">
            <v>2559</v>
          </cell>
          <cell r="X1408"/>
          <cell r="Y1408"/>
          <cell r="Z1408"/>
          <cell r="AA1408">
            <v>8</v>
          </cell>
          <cell r="AB1408">
            <v>3</v>
          </cell>
          <cell r="AC1408">
            <v>2559</v>
          </cell>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t="str">
            <v>คำสั่งสืบทรัพย์ 8/7/2568</v>
          </cell>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นางหล้า ตุ่นสุรินทร์</v>
          </cell>
          <cell r="BU1408">
            <v>0</v>
          </cell>
          <cell r="BV1408"/>
          <cell r="BW1408"/>
          <cell r="BX1408"/>
          <cell r="BY1408"/>
          <cell r="BZ1408"/>
          <cell r="CA1408"/>
          <cell r="CB1408"/>
          <cell r="CC1408"/>
          <cell r="CD1408"/>
          <cell r="CE1408"/>
          <cell r="CF1408"/>
          <cell r="CG1408"/>
          <cell r="CH1408"/>
          <cell r="CI1408"/>
          <cell r="CJ1408"/>
          <cell r="CK1408"/>
          <cell r="CL1408"/>
          <cell r="CM1408"/>
          <cell r="CN1408"/>
          <cell r="CO1408"/>
          <cell r="CP1408"/>
          <cell r="CQ1408"/>
          <cell r="CR1408"/>
          <cell r="CS1408"/>
          <cell r="CT1408"/>
          <cell r="CU1408"/>
          <cell r="CV1408"/>
          <cell r="CW1408"/>
        </row>
        <row r="1409">
          <cell r="B1409">
            <v>2910</v>
          </cell>
          <cell r="C1409">
            <v>2055</v>
          </cell>
          <cell r="D1409">
            <v>8</v>
          </cell>
          <cell r="E1409">
            <v>7</v>
          </cell>
          <cell r="F1409">
            <v>2568</v>
          </cell>
          <cell r="G1409">
            <v>800036049339</v>
          </cell>
          <cell r="H1409" t="str">
            <v>นาย</v>
          </cell>
          <cell r="I1409" t="str">
            <v>อาทิตย์</v>
          </cell>
          <cell r="J1409" t="str">
            <v>โกมล</v>
          </cell>
          <cell r="K1409" t="str">
            <v>3-5014-00106-99-1</v>
          </cell>
          <cell r="L1409" t="str">
            <v>แม่โจ้</v>
          </cell>
          <cell r="M1409" t="str">
            <v>เชียงใหม่ 2</v>
          </cell>
          <cell r="N1409">
            <v>8</v>
          </cell>
          <cell r="O1409"/>
          <cell r="P1409"/>
          <cell r="Q1409">
            <v>29166</v>
          </cell>
          <cell r="R1409">
            <v>33534.9</v>
          </cell>
          <cell r="S1409" t="str">
            <v>แขวงเชียงใหม่</v>
          </cell>
          <cell r="T1409" t="str">
            <v>ผบ9474</v>
          </cell>
          <cell r="U1409">
            <v>2558</v>
          </cell>
          <cell r="V1409" t="str">
            <v>ผบ404</v>
          </cell>
          <cell r="W1409">
            <v>2559</v>
          </cell>
          <cell r="X1409"/>
          <cell r="Y1409"/>
          <cell r="Z1409"/>
          <cell r="AA1409">
            <v>28</v>
          </cell>
          <cell r="AB1409">
            <v>1</v>
          </cell>
          <cell r="AC1409">
            <v>2559</v>
          </cell>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t="str">
            <v>คำสั่งสืบทรัพย์ 8/7/2568</v>
          </cell>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นายอาทิตย์ โกมล</v>
          </cell>
          <cell r="BU1409">
            <v>0</v>
          </cell>
          <cell r="BV1409"/>
          <cell r="BW1409"/>
          <cell r="BX1409"/>
          <cell r="BY1409"/>
          <cell r="BZ1409"/>
          <cell r="CA1409"/>
          <cell r="CB1409"/>
          <cell r="CC1409"/>
          <cell r="CD1409"/>
          <cell r="CE1409"/>
          <cell r="CF1409"/>
          <cell r="CG1409"/>
          <cell r="CH1409"/>
          <cell r="CI1409"/>
          <cell r="CJ1409"/>
          <cell r="CK1409"/>
          <cell r="CL1409"/>
          <cell r="CM1409"/>
          <cell r="CN1409"/>
          <cell r="CO1409"/>
          <cell r="CP1409"/>
          <cell r="CQ1409"/>
          <cell r="CR1409"/>
          <cell r="CS1409"/>
          <cell r="CT1409"/>
          <cell r="CU1409"/>
          <cell r="CV1409"/>
          <cell r="CW1409"/>
        </row>
        <row r="1410">
          <cell r="B1410">
            <v>2911</v>
          </cell>
          <cell r="C1410">
            <v>2056</v>
          </cell>
          <cell r="D1410">
            <v>8</v>
          </cell>
          <cell r="E1410">
            <v>7</v>
          </cell>
          <cell r="F1410">
            <v>2568</v>
          </cell>
          <cell r="G1410">
            <v>800039121564</v>
          </cell>
          <cell r="H1410" t="str">
            <v>นาง</v>
          </cell>
          <cell r="I1410" t="str">
            <v>อำพันธ์</v>
          </cell>
          <cell r="J1410" t="str">
            <v>เขียวเคียวลือ</v>
          </cell>
          <cell r="K1410" t="str">
            <v>3-5009-00820-88-8</v>
          </cell>
          <cell r="L1410" t="str">
            <v>ฝาง</v>
          </cell>
          <cell r="M1410" t="str">
            <v>เชียงใหม่ 2</v>
          </cell>
          <cell r="N1410">
            <v>8</v>
          </cell>
          <cell r="O1410"/>
          <cell r="P1410"/>
          <cell r="Q1410">
            <v>285898.19</v>
          </cell>
          <cell r="R1410">
            <v>308899.8</v>
          </cell>
          <cell r="S1410" t="str">
            <v>จังหวัดฝาง</v>
          </cell>
          <cell r="T1410" t="str">
            <v>ผบ37</v>
          </cell>
          <cell r="U1410">
            <v>2559</v>
          </cell>
          <cell r="V1410" t="str">
            <v>ผบ121</v>
          </cell>
          <cell r="W1410">
            <v>2559</v>
          </cell>
          <cell r="X1410"/>
          <cell r="Y1410"/>
          <cell r="Z1410"/>
          <cell r="AA1410">
            <v>8</v>
          </cell>
          <cell r="AB1410">
            <v>3</v>
          </cell>
          <cell r="AC1410">
            <v>2559</v>
          </cell>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คำสั่งสืบทรัพย์ 8/7/2568</v>
          </cell>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นางอำพันธ์ เขียวเคียวลือ</v>
          </cell>
          <cell r="BU1410">
            <v>0</v>
          </cell>
          <cell r="BV1410"/>
          <cell r="BW1410"/>
          <cell r="BX1410"/>
          <cell r="BY1410"/>
          <cell r="BZ1410"/>
          <cell r="CA1410"/>
          <cell r="CB1410"/>
          <cell r="CC1410"/>
          <cell r="CD1410"/>
          <cell r="CE1410"/>
          <cell r="CF1410"/>
          <cell r="CG1410"/>
          <cell r="CH1410"/>
          <cell r="CI1410"/>
          <cell r="CJ1410"/>
          <cell r="CK1410"/>
          <cell r="CL1410"/>
          <cell r="CM1410"/>
          <cell r="CN1410"/>
          <cell r="CO1410"/>
          <cell r="CP1410"/>
          <cell r="CQ1410"/>
          <cell r="CR1410"/>
          <cell r="CS1410"/>
          <cell r="CT1410"/>
          <cell r="CU1410"/>
          <cell r="CV1410"/>
          <cell r="CW1410"/>
        </row>
        <row r="1411">
          <cell r="B1411">
            <v>2913</v>
          </cell>
          <cell r="C1411">
            <v>2058</v>
          </cell>
          <cell r="D1411">
            <v>20</v>
          </cell>
          <cell r="E1411">
            <v>5</v>
          </cell>
          <cell r="F1411">
            <v>2568</v>
          </cell>
          <cell r="G1411"/>
          <cell r="H1411" t="str">
            <v>นาง</v>
          </cell>
          <cell r="I1411" t="str">
            <v>สมพร</v>
          </cell>
          <cell r="J1411" t="str">
            <v>พงษ์ภมร</v>
          </cell>
          <cell r="K1411" t="str">
            <v>3-5099-00871-99-5</v>
          </cell>
          <cell r="L1411" t="str">
            <v>หางดง</v>
          </cell>
          <cell r="M1411" t="str">
            <v>เชียงใหม่ 3</v>
          </cell>
          <cell r="N1411">
            <v>8</v>
          </cell>
          <cell r="O1411"/>
          <cell r="P1411"/>
          <cell r="Q1411">
            <v>53332.82</v>
          </cell>
          <cell r="R1411">
            <v>4087.61</v>
          </cell>
          <cell r="S1411" t="str">
            <v>แขวงเชียงใหม่</v>
          </cell>
          <cell r="T1411" t="str">
            <v>ผบ7929</v>
          </cell>
          <cell r="U1411">
            <v>2560</v>
          </cell>
          <cell r="V1411" t="str">
            <v>ผบ8474</v>
          </cell>
          <cell r="W1411">
            <v>2560</v>
          </cell>
          <cell r="X1411"/>
          <cell r="Y1411"/>
          <cell r="Z1411"/>
          <cell r="AA1411">
            <v>12</v>
          </cell>
          <cell r="AB1411">
            <v>9</v>
          </cell>
          <cell r="AC1411">
            <v>2560</v>
          </cell>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คำสั่งสืบทรัพย์ 20/5/2568</v>
          </cell>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นางสมพร พงษ์ภมร</v>
          </cell>
          <cell r="BU1411">
            <v>0</v>
          </cell>
          <cell r="BV1411"/>
          <cell r="BW1411"/>
          <cell r="BX1411"/>
          <cell r="BY1411"/>
          <cell r="BZ1411"/>
          <cell r="CA1411"/>
          <cell r="CB1411"/>
          <cell r="CC1411"/>
          <cell r="CD1411"/>
          <cell r="CE1411"/>
          <cell r="CF1411"/>
          <cell r="CG1411"/>
          <cell r="CH1411"/>
          <cell r="CI1411"/>
          <cell r="CJ1411"/>
          <cell r="CK1411"/>
          <cell r="CL1411"/>
          <cell r="CM1411"/>
          <cell r="CN1411"/>
          <cell r="CO1411"/>
          <cell r="CP1411"/>
          <cell r="CQ1411"/>
          <cell r="CR1411"/>
          <cell r="CS1411"/>
          <cell r="CT1411"/>
          <cell r="CU1411"/>
          <cell r="CV1411"/>
          <cell r="CW1411"/>
        </row>
        <row r="1412">
          <cell r="B1412">
            <v>2914</v>
          </cell>
          <cell r="C1412">
            <v>2059</v>
          </cell>
          <cell r="D1412">
            <v>18</v>
          </cell>
          <cell r="E1412">
            <v>7</v>
          </cell>
          <cell r="F1412">
            <v>2568</v>
          </cell>
          <cell r="G1412" t="str">
            <v>800041128623 ,
800104990547</v>
          </cell>
          <cell r="H1412" t="str">
            <v>นาง</v>
          </cell>
          <cell r="I1412" t="str">
            <v>กัลยาหรือกนกนภา</v>
          </cell>
          <cell r="J1412" t="str">
            <v>ตั้งมณีศรี</v>
          </cell>
          <cell r="K1412" t="str">
            <v>3-5009-00902-64-7</v>
          </cell>
          <cell r="L1412" t="str">
            <v>ไชยปราการ</v>
          </cell>
          <cell r="M1412" t="str">
            <v>เชียงใหม่ 2</v>
          </cell>
          <cell r="N1412">
            <v>8</v>
          </cell>
          <cell r="O1412" t="str">
            <v>สินเชื่อธนาคารประชาชน</v>
          </cell>
          <cell r="P1412" t="str">
            <v>1.บุคคลค้ำประกัน</v>
          </cell>
          <cell r="Q1412">
            <v>51597.33</v>
          </cell>
          <cell r="R1412">
            <v>32054.31</v>
          </cell>
          <cell r="S1412" t="str">
            <v>จังหวัดฝาง</v>
          </cell>
          <cell r="T1412" t="str">
            <v>ผบE949</v>
          </cell>
          <cell r="U1412">
            <v>2565</v>
          </cell>
          <cell r="V1412" t="str">
            <v>ผบE1087</v>
          </cell>
          <cell r="W1412">
            <v>2565</v>
          </cell>
          <cell r="X1412"/>
          <cell r="Y1412"/>
          <cell r="Z1412"/>
          <cell r="AA1412">
            <v>19</v>
          </cell>
          <cell r="AB1412">
            <v>12</v>
          </cell>
          <cell r="AC1412">
            <v>2565</v>
          </cell>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คำสั่งสืบทรัพย์ 18/7/2568</v>
          </cell>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นางกัลยาหรือกนกนภา ตั้งมณีศรี</v>
          </cell>
          <cell r="BU1412">
            <v>0</v>
          </cell>
          <cell r="BV1412"/>
          <cell r="BW1412"/>
          <cell r="BX1412"/>
          <cell r="BY1412"/>
          <cell r="BZ1412"/>
          <cell r="CA1412"/>
          <cell r="CB1412"/>
          <cell r="CC1412"/>
          <cell r="CD1412"/>
          <cell r="CE1412"/>
          <cell r="CF1412"/>
          <cell r="CG1412"/>
          <cell r="CH1412"/>
          <cell r="CI1412"/>
          <cell r="CJ1412"/>
          <cell r="CK1412"/>
          <cell r="CL1412"/>
          <cell r="CM1412"/>
          <cell r="CN1412"/>
          <cell r="CO1412"/>
          <cell r="CP1412"/>
          <cell r="CQ1412"/>
          <cell r="CR1412"/>
          <cell r="CS1412"/>
          <cell r="CT1412"/>
          <cell r="CU1412"/>
          <cell r="CV1412"/>
          <cell r="CW1412"/>
        </row>
        <row r="1413">
          <cell r="B1413">
            <v>2915</v>
          </cell>
          <cell r="C1413">
            <v>2060</v>
          </cell>
          <cell r="D1413">
            <v>18</v>
          </cell>
          <cell r="E1413">
            <v>7</v>
          </cell>
          <cell r="F1413">
            <v>2568</v>
          </cell>
          <cell r="G1413">
            <v>800044940487</v>
          </cell>
          <cell r="H1413" t="str">
            <v>นาย</v>
          </cell>
          <cell r="I1413" t="str">
            <v>ภาณุพงศ์</v>
          </cell>
          <cell r="J1413" t="str">
            <v>ศรีใจ</v>
          </cell>
          <cell r="K1413" t="str">
            <v>3-5009-00814-72-1</v>
          </cell>
          <cell r="L1413" t="str">
            <v>ฝาง</v>
          </cell>
          <cell r="M1413" t="str">
            <v>เชียงใหม่ 2</v>
          </cell>
          <cell r="N1413">
            <v>8</v>
          </cell>
          <cell r="O1413" t="str">
            <v>ธนาคารประชาชน</v>
          </cell>
          <cell r="P1413" t="str">
            <v>1.บุคคลค้ำประกัน</v>
          </cell>
          <cell r="Q1413">
            <v>45838.75</v>
          </cell>
          <cell r="R1413">
            <v>26062.93</v>
          </cell>
          <cell r="S1413" t="str">
            <v>จังหวัดฝาง</v>
          </cell>
          <cell r="T1413" t="str">
            <v>ผบE800</v>
          </cell>
          <cell r="U1413">
            <v>2567</v>
          </cell>
          <cell r="V1413" t="str">
            <v>ผบE968</v>
          </cell>
          <cell r="W1413">
            <v>2567</v>
          </cell>
          <cell r="X1413"/>
          <cell r="Y1413"/>
          <cell r="Z1413"/>
          <cell r="AA1413">
            <v>13</v>
          </cell>
          <cell r="AB1413">
            <v>8</v>
          </cell>
          <cell r="AC1413">
            <v>2567</v>
          </cell>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คำสั่งสืบทรัพย์ 18/7/2568</v>
          </cell>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นายภาณุพงศ์ ศรีใจ</v>
          </cell>
          <cell r="BU1413">
            <v>883266010698</v>
          </cell>
          <cell r="BV1413"/>
          <cell r="BW1413"/>
          <cell r="BX1413"/>
          <cell r="BY1413"/>
          <cell r="BZ1413"/>
          <cell r="CA1413"/>
          <cell r="CB1413"/>
          <cell r="CC1413"/>
          <cell r="CD1413"/>
          <cell r="CE1413"/>
          <cell r="CF1413"/>
          <cell r="CG1413"/>
          <cell r="CH1413"/>
          <cell r="CI1413"/>
          <cell r="CJ1413"/>
          <cell r="CK1413"/>
          <cell r="CL1413"/>
          <cell r="CM1413"/>
          <cell r="CN1413"/>
          <cell r="CO1413"/>
          <cell r="CP1413"/>
          <cell r="CQ1413"/>
          <cell r="CR1413"/>
          <cell r="CS1413"/>
          <cell r="CT1413"/>
          <cell r="CU1413"/>
          <cell r="CV1413"/>
          <cell r="CW1413"/>
        </row>
        <row r="1414">
          <cell r="B1414">
            <v>2916</v>
          </cell>
          <cell r="C1414">
            <v>2061</v>
          </cell>
          <cell r="D1414">
            <v>18</v>
          </cell>
          <cell r="E1414">
            <v>7</v>
          </cell>
          <cell r="F1414">
            <v>2568</v>
          </cell>
          <cell r="G1414">
            <v>800084140311</v>
          </cell>
          <cell r="H1414" t="str">
            <v>นาง</v>
          </cell>
          <cell r="I1414" t="str">
            <v>สมบูรณ์</v>
          </cell>
          <cell r="J1414" t="str">
            <v>สนัด</v>
          </cell>
          <cell r="K1414" t="str">
            <v>3-5009-00546-60-3</v>
          </cell>
          <cell r="L1414" t="str">
            <v>ไชยปราการ</v>
          </cell>
          <cell r="M1414" t="str">
            <v>เชียงใหม่ 2</v>
          </cell>
          <cell r="N1414">
            <v>8</v>
          </cell>
          <cell r="O1414" t="str">
            <v>สินเชื่อธนาคารประชาชน</v>
          </cell>
          <cell r="P1414" t="str">
            <v>1.บุคคลค้ำประกัน</v>
          </cell>
          <cell r="Q1414">
            <v>33858.639999999999</v>
          </cell>
          <cell r="R1414">
            <v>11390.26</v>
          </cell>
          <cell r="S1414" t="str">
            <v>จังหวัดฝาง</v>
          </cell>
          <cell r="T1414" t="str">
            <v>ผบE625</v>
          </cell>
          <cell r="U1414">
            <v>2567</v>
          </cell>
          <cell r="V1414" t="str">
            <v>ผบE800</v>
          </cell>
          <cell r="W1414">
            <v>2567</v>
          </cell>
          <cell r="X1414"/>
          <cell r="Y1414"/>
          <cell r="Z1414"/>
          <cell r="AA1414">
            <v>9</v>
          </cell>
          <cell r="AB1414">
            <v>7</v>
          </cell>
          <cell r="AC1414">
            <v>2567</v>
          </cell>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คำสั่งสืบทรัพย์ 18/7/2568</v>
          </cell>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นางสมบูรณ์ สนัด</v>
          </cell>
          <cell r="BU1414">
            <v>883267010203</v>
          </cell>
          <cell r="BV1414"/>
          <cell r="BW1414"/>
          <cell r="BX1414"/>
          <cell r="BY1414"/>
          <cell r="BZ1414"/>
          <cell r="CA1414"/>
          <cell r="CB1414"/>
          <cell r="CC1414"/>
          <cell r="CD1414"/>
          <cell r="CE1414"/>
          <cell r="CF1414"/>
          <cell r="CG1414"/>
          <cell r="CH1414"/>
          <cell r="CI1414"/>
          <cell r="CJ1414"/>
          <cell r="CK1414"/>
          <cell r="CL1414"/>
          <cell r="CM1414"/>
          <cell r="CN1414"/>
          <cell r="CO1414"/>
          <cell r="CP1414"/>
          <cell r="CQ1414"/>
          <cell r="CR1414"/>
          <cell r="CS1414"/>
          <cell r="CT1414"/>
          <cell r="CU1414"/>
          <cell r="CV1414"/>
          <cell r="CW1414"/>
        </row>
        <row r="1415">
          <cell r="B1415">
            <v>2917</v>
          </cell>
          <cell r="C1415">
            <v>2062</v>
          </cell>
          <cell r="D1415">
            <v>22</v>
          </cell>
          <cell r="E1415">
            <v>7</v>
          </cell>
          <cell r="F1415">
            <v>2568</v>
          </cell>
          <cell r="G1415">
            <v>800012820919</v>
          </cell>
          <cell r="H1415" t="str">
            <v>นาย</v>
          </cell>
          <cell r="I1415" t="str">
            <v xml:space="preserve">ปฎิภาณ </v>
          </cell>
          <cell r="J1415" t="str">
            <v>พิมพานนท์</v>
          </cell>
          <cell r="K1415" t="str">
            <v>3-5099-00447-72-7</v>
          </cell>
          <cell r="L1415" t="str">
            <v>มหาวิทยาลัยเชียงใหม่</v>
          </cell>
          <cell r="M1415" t="str">
            <v>เชียงใหม่ 2</v>
          </cell>
          <cell r="N1415">
            <v>8</v>
          </cell>
          <cell r="O1415"/>
          <cell r="P1415"/>
          <cell r="Q1415">
            <v>352949.13</v>
          </cell>
          <cell r="R1415">
            <v>133465.54999999999</v>
          </cell>
          <cell r="S1415" t="str">
            <v>จังหวัดเชียงใหม่</v>
          </cell>
          <cell r="T1415" t="str">
            <v>ผบ515</v>
          </cell>
          <cell r="U1415">
            <v>2559</v>
          </cell>
          <cell r="V1415" t="str">
            <v>ผบ1032</v>
          </cell>
          <cell r="W1415">
            <v>2559</v>
          </cell>
          <cell r="X1415">
            <v>27</v>
          </cell>
          <cell r="Y1415">
            <v>6</v>
          </cell>
          <cell r="Z1415">
            <v>2559</v>
          </cell>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คำสั่งสืบทรัพย์ 22/7/2568</v>
          </cell>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นายปฎิภาณ  พิมพานนท์</v>
          </cell>
          <cell r="BU1415">
            <v>0</v>
          </cell>
          <cell r="BV1415"/>
          <cell r="BW1415"/>
          <cell r="BX1415"/>
          <cell r="BY1415"/>
          <cell r="BZ1415"/>
          <cell r="CA1415"/>
          <cell r="CB1415"/>
          <cell r="CC1415"/>
          <cell r="CD1415"/>
          <cell r="CE1415"/>
          <cell r="CF1415"/>
          <cell r="CG1415"/>
          <cell r="CH1415"/>
          <cell r="CI1415"/>
          <cell r="CJ1415"/>
          <cell r="CK1415"/>
          <cell r="CL1415"/>
          <cell r="CM1415"/>
          <cell r="CN1415"/>
          <cell r="CO1415"/>
          <cell r="CP1415"/>
          <cell r="CQ1415"/>
          <cell r="CR1415"/>
          <cell r="CS1415"/>
          <cell r="CT1415"/>
          <cell r="CU1415"/>
          <cell r="CV1415"/>
          <cell r="CW1415"/>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3">
          <cell r="CG1763">
            <v>0</v>
          </cell>
        </row>
        <row r="1766">
          <cell r="BB1766" t="str">
            <v xml:space="preserve">                                                                                                                                                                                                            </v>
          </cell>
        </row>
        <row r="1768">
          <cell r="BB1768" t="str">
            <v xml:space="preserve">           </v>
          </cell>
        </row>
        <row r="1802">
          <cell r="BV1802"/>
          <cell r="BW1802"/>
          <cell r="BX1802"/>
          <cell r="BY1802"/>
        </row>
      </sheetData>
      <sheetData sheetId="3"/>
      <sheetData sheetId="4"/>
      <sheetData sheetId="5"/>
      <sheetData sheetId="6" refreshError="1"/>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U41" totalsRowShown="0" headerRowDxfId="40" dataDxfId="38" headerRowBorderDxfId="39" tableBorderDxfId="37" totalsRowBorderDxfId="36">
  <autoFilter ref="A11:U41" xr:uid="{8FE68641-286D-4EE4-B360-FBEF11B51000}"/>
  <tableColumns count="21">
    <tableColumn id="1" xr3:uid="{EE1CCBA8-92CF-47D0-92F4-6EEDD6CA9BAB}" name="สถานะ" dataDxfId="35"/>
    <tableColumn id="2" xr3:uid="{F2E2A912-9F9B-43BC-AF31-F223879AF8AE}" name="p ชื่อ" dataDxfId="34"/>
    <tableColumn id="3" xr3:uid="{F9762750-2AD9-4F61-9411-E759DCE32FF0}" name="เลขบัตร" dataDxfId="33"/>
    <tableColumn id="8" xr3:uid="{42CD9597-477D-4FFD-9C3B-112B7668D531}" name="Column5" dataDxfId="32"/>
    <tableColumn id="9" xr3:uid="{34EB7574-C469-4989-94E7-D3A250A7657C}" name="ภูมิลำเนาแต่กำเนิด" dataDxfId="31"/>
    <tableColumn id="10" xr3:uid="{1960E0C3-4251-487F-B8BD-07FA9E8386CA}" name="Column4" dataDxfId="30"/>
    <tableColumn id="11" xr3:uid="{90021F64-60E1-4372-82B7-CE60DDCBA193}" name="ภูมิลำเนาปัจจุบัน2" dataDxfId="29"/>
    <tableColumn id="12" xr3:uid="{217EF4E7-EFCE-4D50-B859-B5D2920E8DB4}" name="Column6" dataDxfId="28"/>
    <tableColumn id="13" xr3:uid="{D3E9985E-4285-41D4-B514-DE98086B2958}" name="ขณะทำสัญญา" dataDxfId="27"/>
    <tableColumn id="14" xr3:uid="{A8DB5229-17FE-409A-A0D0-CBA121773200}" name="Column2" dataDxfId="26"/>
    <tableColumn id="15" xr3:uid="{C485147E-EBED-49F0-9113-50E6607DD022}" name="ที่จดทะเบียนสมรส" dataDxfId="25"/>
    <tableColumn id="16" xr3:uid="{98E2BFA9-A6DE-4E37-90B3-A44DD367C51C}" name="Column7" dataDxfId="24"/>
    <tableColumn id="17" xr3:uid="{AF04F05C-7E1D-4420-BBC4-FD3163C452E1}" name="ที่จดทะเบียนหย่า" dataDxfId="23"/>
    <tableColumn id="18" xr3:uid="{403EC68C-C7A1-44F5-9984-E72319D44CB4}" name="Column1" dataDxfId="22"/>
    <tableColumn id="19" xr3:uid="{9FB1D2CE-4C82-4AB6-8898-0E31BBDBC527}" name="สถานที่ทำสัญญา" dataDxfId="21"/>
    <tableColumn id="20" xr3:uid="{CBF40931-4D02-4412-8C80-3F1A18FEA1A0}" name="Column3" dataDxfId="20"/>
    <tableColumn id="21" xr3:uid="{AF7C991B-A1C4-4A96-8800-5AC1BC1B01A1}" name="ตามคำขอกู้" dataDxfId="19"/>
    <tableColumn id="5" xr3:uid="{1C4A74C8-60CF-4D06-A213-9ABAE7EB639B}" name="ที่ดิน (พบ / ไม่พบ)" dataDxfId="18">
      <calculatedColumnFormula>IF(OR(Table1[[#This Row],[p ชื่อ]]="",Table1[[#This Row],[p ชื่อ]]="-"),"",IF(COUNTIF(Table1[[#This Row],[Column5]:[ตามคำขอกู้]],1)&gt;0,"พบ","ไม่พบ"))</calculatedColumnFormula>
    </tableColumn>
    <tableColumn id="4" xr3:uid="{56F07B5A-46FC-4443-9DD2-791D04D6FD17}" name="ทรัพย์ที่สืบพบ" dataDxfId="17"/>
    <tableColumn id="7" xr3:uid="{CBF5A9BF-4216-45FD-841C-22024EADBC4F}" name="ราคาประเมิน" dataDxfId="16" dataCellStyle="Comma"/>
    <tableColumn id="6" xr3:uid="{B3E78718-8141-4085-9895-DBC0D6BE8B8E}" name="ขนส่ง (พบ / ไม่พบ)" dataDxfId="15"/>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8" t="s">
        <v>135</v>
      </c>
      <c r="B1" s="238"/>
      <c r="C1" s="238"/>
      <c r="D1" s="238"/>
      <c r="E1" s="238"/>
      <c r="F1" s="238"/>
      <c r="G1" s="238"/>
      <c r="H1" s="238"/>
      <c r="I1" s="238"/>
    </row>
    <row r="2" spans="1:9">
      <c r="C2" s="19" t="s">
        <v>108</v>
      </c>
      <c r="D2" s="19"/>
      <c r="E2" s="2" t="e">
        <f>#REF!</f>
        <v>#REF!</v>
      </c>
      <c r="F2" s="36"/>
      <c r="G2" s="36"/>
      <c r="H2" s="36"/>
      <c r="I2" s="36"/>
    </row>
    <row r="3" spans="1:9">
      <c r="C3" s="19" t="s">
        <v>109</v>
      </c>
      <c r="D3" s="19"/>
      <c r="E3" s="239" t="e">
        <f>#REF!</f>
        <v>#REF!</v>
      </c>
      <c r="F3" s="239"/>
      <c r="G3" s="20"/>
    </row>
    <row r="4" spans="1:9" ht="6.75" customHeight="1">
      <c r="B4" s="22"/>
      <c r="C4" s="22"/>
      <c r="D4" s="22"/>
      <c r="E4" s="22"/>
      <c r="F4" s="22"/>
      <c r="G4" s="22"/>
      <c r="H4" s="22"/>
    </row>
    <row r="37" spans="1:10" ht="28.8">
      <c r="A37" s="238" t="s">
        <v>135</v>
      </c>
      <c r="B37" s="238"/>
      <c r="C37" s="238"/>
      <c r="D37" s="238"/>
      <c r="E37" s="238"/>
      <c r="F37" s="238"/>
      <c r="G37" s="238"/>
      <c r="H37" s="238"/>
      <c r="I37" s="238"/>
    </row>
    <row r="38" spans="1:10">
      <c r="C38" s="19" t="s">
        <v>108</v>
      </c>
      <c r="D38" s="19"/>
      <c r="E38" s="2" t="e">
        <f>#REF!</f>
        <v>#REF!</v>
      </c>
      <c r="F38" s="36"/>
      <c r="G38" s="36"/>
      <c r="H38" s="36"/>
      <c r="I38" s="36"/>
    </row>
    <row r="39" spans="1:10">
      <c r="C39" s="19" t="s">
        <v>109</v>
      </c>
      <c r="D39" s="19"/>
      <c r="E39" s="239" t="e">
        <f>#REF!</f>
        <v>#REF!</v>
      </c>
      <c r="F39" s="239"/>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42" t="e">
        <f>#REF!</f>
        <v>#REF!</v>
      </c>
    </row>
    <row r="6" spans="1:26">
      <c r="A6" s="116" t="s">
        <v>157</v>
      </c>
      <c r="B6" s="55"/>
      <c r="C6" s="55"/>
      <c r="D6" s="55"/>
      <c r="E6" s="55"/>
      <c r="F6" s="55"/>
      <c r="G6" s="55"/>
      <c r="H6" s="55"/>
      <c r="I6" s="55"/>
      <c r="J6" s="55"/>
      <c r="K6" s="55"/>
      <c r="L6" s="55"/>
      <c r="M6" s="55"/>
      <c r="N6" s="55"/>
      <c r="O6" s="55"/>
      <c r="P6" s="55"/>
      <c r="Q6" s="55"/>
      <c r="S6" s="131"/>
      <c r="Y6" s="243"/>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3"/>
    </row>
    <row r="8" spans="1:26">
      <c r="A8" s="107"/>
      <c r="C8" s="253" t="s">
        <v>199</v>
      </c>
      <c r="D8" s="253"/>
      <c r="E8" s="253"/>
      <c r="F8" s="253"/>
      <c r="G8" s="253"/>
      <c r="H8" s="253"/>
      <c r="I8" s="253"/>
      <c r="J8" s="253"/>
      <c r="K8" s="253"/>
      <c r="L8" s="253"/>
      <c r="M8" s="253"/>
      <c r="N8" s="253"/>
      <c r="O8" s="253"/>
      <c r="P8" s="253"/>
      <c r="Q8" s="75" t="s">
        <v>118</v>
      </c>
      <c r="S8" s="79"/>
      <c r="V8" s="76"/>
      <c r="Y8" s="243"/>
    </row>
    <row r="9" spans="1:26">
      <c r="A9" s="254" t="s">
        <v>116</v>
      </c>
      <c r="B9" s="254"/>
      <c r="S9" s="79" t="s">
        <v>196</v>
      </c>
      <c r="V9" s="76"/>
      <c r="X9" s="95"/>
      <c r="Y9" s="244"/>
    </row>
    <row r="10" spans="1:26">
      <c r="A10" s="254"/>
      <c r="B10" s="254"/>
      <c r="C10" s="253" t="s">
        <v>201</v>
      </c>
      <c r="D10" s="253"/>
      <c r="E10" s="253"/>
      <c r="F10" s="253"/>
      <c r="G10" s="253"/>
      <c r="H10" s="253"/>
      <c r="I10" s="253"/>
      <c r="J10" s="253"/>
      <c r="K10" s="253"/>
      <c r="L10" s="253"/>
      <c r="M10" s="253"/>
      <c r="N10" s="253"/>
      <c r="O10" s="253"/>
      <c r="P10" s="253"/>
      <c r="Q10" s="75" t="s">
        <v>119</v>
      </c>
      <c r="S10" s="134" t="s">
        <v>198</v>
      </c>
      <c r="T10" s="133" t="e">
        <f>#REF!</f>
        <v>#REF!</v>
      </c>
      <c r="U10" s="95"/>
      <c r="V10" s="95"/>
      <c r="W10" s="95"/>
      <c r="X10" s="245"/>
      <c r="Y10" s="245"/>
    </row>
    <row r="11" spans="1:26">
      <c r="A11" s="107"/>
      <c r="E11" s="106"/>
      <c r="S11" s="79" t="s">
        <v>197</v>
      </c>
      <c r="T11" s="79"/>
      <c r="U11" s="79"/>
      <c r="V11" s="79"/>
      <c r="X11" s="245"/>
      <c r="Y11" s="245"/>
    </row>
    <row r="12" spans="1:26" ht="21.75" customHeight="1">
      <c r="A12" s="107"/>
      <c r="O12" s="108"/>
      <c r="P12" s="108"/>
      <c r="Q12" s="108"/>
      <c r="R12" s="108"/>
      <c r="S12" s="134" t="s">
        <v>198</v>
      </c>
      <c r="T12" s="250" t="e">
        <f>#REF!</f>
        <v>#REF!</v>
      </c>
      <c r="U12" s="250"/>
      <c r="V12" s="250"/>
      <c r="W12" s="250"/>
      <c r="X12" s="246"/>
      <c r="Y12" s="246"/>
    </row>
    <row r="13" spans="1:26" ht="21.75" customHeight="1" thickBot="1">
      <c r="A13" s="107" t="s">
        <v>158</v>
      </c>
      <c r="F13" s="253" t="s">
        <v>159</v>
      </c>
      <c r="G13" s="253"/>
      <c r="H13" s="253"/>
      <c r="I13" s="253"/>
      <c r="J13" s="253"/>
      <c r="K13" s="253"/>
      <c r="L13" s="253"/>
      <c r="M13" s="253"/>
      <c r="N13" s="253"/>
      <c r="O13" s="253"/>
      <c r="P13" s="253"/>
      <c r="S13" s="130"/>
      <c r="T13" s="130"/>
      <c r="U13" s="128"/>
      <c r="V13" s="128"/>
      <c r="W13" s="128"/>
      <c r="X13" s="249" t="e">
        <f>#REF!</f>
        <v>#REF!</v>
      </c>
      <c r="Y13" s="249"/>
    </row>
    <row r="14" spans="1:26">
      <c r="A14" s="107"/>
      <c r="S14" s="129"/>
      <c r="T14" s="129"/>
      <c r="U14" s="247" t="e">
        <f>#REF!</f>
        <v>#REF!</v>
      </c>
      <c r="V14" s="247"/>
      <c r="W14" s="247"/>
      <c r="X14" s="248"/>
      <c r="Y14" s="76" t="s">
        <v>132</v>
      </c>
    </row>
    <row r="15" spans="1:26" ht="23.4">
      <c r="A15" s="120" t="s">
        <v>160</v>
      </c>
    </row>
    <row r="16" spans="1:26">
      <c r="B16" s="75" t="s">
        <v>161</v>
      </c>
      <c r="C16" s="118" t="s">
        <v>186</v>
      </c>
      <c r="D16" s="118"/>
      <c r="E16" s="118"/>
      <c r="F16" s="118"/>
      <c r="G16" s="118"/>
      <c r="H16" s="118"/>
      <c r="I16" s="75" t="s">
        <v>62</v>
      </c>
      <c r="J16" s="252" t="e">
        <f>#REF!</f>
        <v>#REF!</v>
      </c>
      <c r="K16" s="252"/>
      <c r="L16" s="252"/>
      <c r="M16" s="252"/>
      <c r="N16" s="252"/>
      <c r="O16" s="75" t="s">
        <v>99</v>
      </c>
      <c r="P16" s="241" t="e">
        <f>#REF!</f>
        <v>#REF!</v>
      </c>
      <c r="Q16" s="241"/>
      <c r="R16" s="240" t="s">
        <v>187</v>
      </c>
      <c r="S16" s="240"/>
      <c r="T16" s="117"/>
      <c r="U16" s="117"/>
      <c r="V16" s="117"/>
      <c r="W16" s="117"/>
      <c r="X16" s="117"/>
      <c r="Y16" s="117"/>
      <c r="Z16" s="118"/>
    </row>
    <row r="17" spans="1:26">
      <c r="B17" s="75" t="s">
        <v>162</v>
      </c>
      <c r="C17" s="118"/>
      <c r="D17" s="118"/>
      <c r="E17" s="118"/>
      <c r="F17" s="118"/>
      <c r="G17" s="118"/>
      <c r="H17" s="118"/>
      <c r="I17" s="75" t="s">
        <v>62</v>
      </c>
      <c r="J17" s="252"/>
      <c r="K17" s="252"/>
      <c r="L17" s="252"/>
      <c r="M17" s="252"/>
      <c r="N17" s="252"/>
      <c r="O17" s="75" t="s">
        <v>99</v>
      </c>
      <c r="P17" s="241"/>
      <c r="Q17" s="241"/>
      <c r="R17" s="240" t="s">
        <v>187</v>
      </c>
      <c r="S17" s="240"/>
      <c r="T17" s="117"/>
      <c r="U17" s="117"/>
      <c r="V17" s="117"/>
      <c r="W17" s="117"/>
      <c r="X17" s="117"/>
      <c r="Y17" s="117"/>
      <c r="Z17" s="118"/>
    </row>
    <row r="18" spans="1:26">
      <c r="B18" s="75" t="s">
        <v>163</v>
      </c>
      <c r="C18" s="118"/>
      <c r="D18" s="118"/>
      <c r="E18" s="118"/>
      <c r="F18" s="118"/>
      <c r="G18" s="118"/>
      <c r="H18" s="118"/>
      <c r="I18" s="75" t="s">
        <v>62</v>
      </c>
      <c r="J18" s="252"/>
      <c r="K18" s="252"/>
      <c r="L18" s="252"/>
      <c r="M18" s="252"/>
      <c r="N18" s="252"/>
      <c r="O18" s="75" t="s">
        <v>99</v>
      </c>
      <c r="P18" s="241"/>
      <c r="Q18" s="241"/>
      <c r="R18" s="240" t="s">
        <v>187</v>
      </c>
      <c r="S18" s="240"/>
      <c r="T18" s="117"/>
      <c r="U18" s="117"/>
      <c r="V18" s="117"/>
      <c r="W18" s="117"/>
      <c r="X18" s="117"/>
      <c r="Y18" s="117"/>
      <c r="Z18" s="118"/>
    </row>
    <row r="19" spans="1:26">
      <c r="A19" s="79"/>
      <c r="B19" s="75" t="s">
        <v>164</v>
      </c>
      <c r="C19" s="118"/>
      <c r="D19" s="118"/>
      <c r="E19" s="118"/>
      <c r="F19" s="118"/>
      <c r="G19" s="118"/>
      <c r="H19" s="118"/>
      <c r="I19" s="75" t="s">
        <v>62</v>
      </c>
      <c r="J19" s="252"/>
      <c r="K19" s="252"/>
      <c r="L19" s="252"/>
      <c r="M19" s="252"/>
      <c r="N19" s="252"/>
      <c r="O19" s="75" t="s">
        <v>99</v>
      </c>
      <c r="P19" s="241"/>
      <c r="Q19" s="241"/>
      <c r="R19" s="240" t="s">
        <v>187</v>
      </c>
      <c r="S19" s="240"/>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51"/>
      <c r="G32" s="251"/>
      <c r="H32" s="251"/>
      <c r="I32" s="251"/>
      <c r="J32" s="75" t="s">
        <v>180</v>
      </c>
      <c r="O32" s="75" t="s">
        <v>182</v>
      </c>
      <c r="Q32" s="123"/>
      <c r="R32" s="123"/>
      <c r="S32" s="123"/>
      <c r="T32" s="124" t="s">
        <v>184</v>
      </c>
      <c r="U32" s="87" t="s">
        <v>183</v>
      </c>
      <c r="V32" s="87"/>
      <c r="W32" s="125"/>
      <c r="X32" s="125"/>
      <c r="Y32" s="125"/>
    </row>
    <row r="33" spans="1:25">
      <c r="A33" s="124" t="s">
        <v>184</v>
      </c>
      <c r="B33" s="75" t="s">
        <v>185</v>
      </c>
      <c r="F33" s="251"/>
      <c r="G33" s="251"/>
      <c r="H33" s="251"/>
      <c r="I33" s="251"/>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Z45"/>
  <sheetViews>
    <sheetView workbookViewId="0">
      <selection activeCell="B7" sqref="B7"/>
    </sheetView>
  </sheetViews>
  <sheetFormatPr defaultColWidth="9" defaultRowHeight="21"/>
  <cols>
    <col min="1" max="1" width="18.8984375" style="2" customWidth="1"/>
    <col min="2" max="2" width="38.59765625" style="2" bestFit="1" customWidth="1"/>
    <col min="3" max="3" width="19.69921875" style="165" bestFit="1" customWidth="1"/>
    <col min="4" max="4" width="14.3984375" style="2" bestFit="1" customWidth="1"/>
    <col min="5" max="5" width="18.59765625" style="2" bestFit="1" customWidth="1"/>
    <col min="6" max="6" width="14.3984375" style="2" bestFit="1" customWidth="1"/>
    <col min="7" max="7" width="18" style="2" bestFit="1" customWidth="1"/>
    <col min="8" max="8" width="11.09765625" style="2" bestFit="1" customWidth="1"/>
    <col min="9" max="9" width="19.3984375" style="2" bestFit="1" customWidth="1"/>
    <col min="10" max="10" width="11.09765625" style="2" bestFit="1" customWidth="1"/>
    <col min="11" max="11" width="18.09765625" style="2" bestFit="1" customWidth="1"/>
    <col min="12" max="12" width="11.09765625" style="2" bestFit="1" customWidth="1"/>
    <col min="13" max="13" width="17.09765625" style="2" bestFit="1" customWidth="1"/>
    <col min="14" max="14" width="11.09765625" style="2" bestFit="1" customWidth="1"/>
    <col min="15" max="15" width="17" style="2" bestFit="1" customWidth="1"/>
    <col min="16" max="16" width="11.09765625" style="2" bestFit="1" customWidth="1"/>
    <col min="17" max="17" width="13.09765625" style="2" bestFit="1" customWidth="1"/>
    <col min="18" max="18" width="17.8984375" style="2" bestFit="1" customWidth="1"/>
    <col min="19" max="19" width="42.09765625" style="2" bestFit="1" customWidth="1"/>
    <col min="20" max="20" width="14.3984375" style="2" bestFit="1" customWidth="1"/>
    <col min="21" max="21" width="18.3984375" style="2" bestFit="1" customWidth="1"/>
    <col min="22" max="16384" width="9" style="2"/>
  </cols>
  <sheetData>
    <row r="1" spans="1:25">
      <c r="H1" s="149" t="s">
        <v>242</v>
      </c>
      <c r="I1" s="255">
        <v>2915</v>
      </c>
    </row>
    <row r="2" spans="1:25">
      <c r="A2" s="138" t="s">
        <v>251</v>
      </c>
      <c r="B2" s="140" t="str">
        <f t="array" ref="B2">_xlfn.IFS(I1&lt;850,VLOOKUP(I1,[1]บังคับคดี!$B:$ZZ,60,0),AND(I1&gt;=850,I1&lt;1435),VLOOKUP(I1,'[1]บังคับคดีใหม่ ปี2563-2564'!$B:$ZZ,63,0),I1&gt;=1435,VLOOKUP(I1,'[1]สืบทรัพย์ ปี 2564-25666'!$B:$ZZ,71,0))</f>
        <v>นายภาณุพงศ์ ศรีใจ</v>
      </c>
      <c r="C2" s="166" t="s">
        <v>73</v>
      </c>
      <c r="D2" s="140" t="str">
        <f t="array" ref="D2">_xlfn.IFS(I1&lt;850,VLOOKUP(I1,[1]บังคับคดี!$B:$ZZ,10,0),AND(I1&gt;=850,I1&lt;1435),VLOOKUP(I1,'[1]บังคับคดีใหม่ ปี2563-2564'!$B:$ZZ,11,0),I1&gt;=1435,VLOOKUP(I1,'[1]สืบทรัพย์ ปี 2564-25666'!$B:$ZZ,11,0))</f>
        <v>ฝาง</v>
      </c>
      <c r="E2" s="148" t="s">
        <v>256</v>
      </c>
      <c r="F2" s="140">
        <v>1</v>
      </c>
      <c r="I2" s="255"/>
    </row>
    <row r="3" spans="1:25">
      <c r="A3" s="138" t="s">
        <v>252</v>
      </c>
      <c r="B3" s="139" t="str">
        <f t="array" ref="B3">_xlfn.IFS(I1&lt;850,VLOOKUP(I1,[1]บังคับคดี!$B:$ZZ,13,0),AND(I1&gt;=850,I1&lt;1435),VLOOKUP(I1,'[1]บังคับคดีใหม่ ปี2563-2564'!$B:$ZZ,14,0),I1&gt;=1435,VLOOKUP(I1,'[1]สืบทรัพย์ ปี 2564-25666'!$B:$ZZ,14,0))</f>
        <v>ธนาคารประชาชน</v>
      </c>
      <c r="C3" s="166" t="s">
        <v>208</v>
      </c>
      <c r="D3" s="142">
        <f t="array" ref="D3">_xlfn.IFS(I1&lt;850,VLOOKUP(I1,[1]บังคับคดี!$B:$ZZ,59,0),AND(I1&gt;=850,I1&lt;1435),VLOOKUP(I1,'[1]บังคับคดีใหม่ ปี2563-2564'!$B:$ZZ,64,0),I1&gt;=1435,VLOOKUP(I1,'[1]สืบทรัพย์ ปี 2564-25666'!$B:$ZZ,72,0))</f>
        <v>883266010698</v>
      </c>
      <c r="E3" s="148" t="s">
        <v>255</v>
      </c>
      <c r="F3" s="144"/>
      <c r="I3" s="255"/>
    </row>
    <row r="4" spans="1:25">
      <c r="A4" s="138" t="s">
        <v>253</v>
      </c>
      <c r="B4" s="141">
        <f t="array" ref="B4">_xlfn.IFS(I1&lt;850,VLOOKUP(I1,[1]บังคับคดี!$B:$ZZ,5,0),AND(I1&gt;=850,I1&lt;1435),VLOOKUP(I1,'[1]บังคับคดีใหม่ ปี2563-2564'!$B:$ZZ,6,0),I1&gt;=1435,VLOOKUP(I1,'[1]สืบทรัพย์ ปี 2564-25666'!$B:$ZZ,6,0))</f>
        <v>800044940487</v>
      </c>
      <c r="C4" s="167" t="s">
        <v>264</v>
      </c>
      <c r="D4" s="201">
        <v>243843</v>
      </c>
      <c r="E4" s="204" t="s">
        <v>336</v>
      </c>
      <c r="F4" s="201"/>
      <c r="I4" s="152" t="s">
        <v>244</v>
      </c>
    </row>
    <row r="5" spans="1:25">
      <c r="A5" s="138" t="s">
        <v>254</v>
      </c>
      <c r="B5" s="139" t="str">
        <f t="array" ref="B5">_xlfn.IFS(I1&lt;850,VLOOKUP(I1,[1]บังคับคดี!$B:$ZZ,17,0),AND(I1&gt;=850,I1&lt;1435),VLOOKUP(I1,'[1]บังคับคดีใหม่ ปี2563-2564'!$B:$ZZ,18,0),I1&gt;=1435,VLOOKUP(I1,'[1]สืบทรัพย์ ปี 2564-25666'!$B:$ZZ,18,0))</f>
        <v>จังหวัดฝาง</v>
      </c>
      <c r="C5" s="166" t="s">
        <v>156</v>
      </c>
      <c r="D5" s="202"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ผบE800/2567</v>
      </c>
      <c r="E5" s="138" t="s">
        <v>157</v>
      </c>
      <c r="F5" s="139"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ผบE968/2567</v>
      </c>
      <c r="I5" s="152" t="s">
        <v>257</v>
      </c>
    </row>
    <row r="6" spans="1:25">
      <c r="A6" s="148" t="s">
        <v>337</v>
      </c>
      <c r="B6" s="162">
        <v>72384.02</v>
      </c>
      <c r="C6" s="207" t="s">
        <v>343</v>
      </c>
      <c r="D6" s="143">
        <v>244154</v>
      </c>
    </row>
    <row r="7" spans="1:25">
      <c r="A7" s="148"/>
      <c r="B7" s="172"/>
      <c r="D7" s="173"/>
    </row>
    <row r="8" spans="1:25">
      <c r="A8" s="148" t="s">
        <v>277</v>
      </c>
      <c r="B8" s="140" t="s">
        <v>370</v>
      </c>
      <c r="C8" s="166" t="s">
        <v>315</v>
      </c>
      <c r="D8" s="140">
        <v>28</v>
      </c>
      <c r="E8" s="166" t="s">
        <v>278</v>
      </c>
      <c r="F8" s="174">
        <v>1560100415109</v>
      </c>
      <c r="G8"/>
    </row>
    <row r="9" spans="1:25">
      <c r="A9" s="148" t="s">
        <v>325</v>
      </c>
      <c r="B9" s="202">
        <v>243912</v>
      </c>
      <c r="D9"/>
    </row>
    <row r="10" spans="1:25">
      <c r="A10" s="148"/>
      <c r="B10">
        <v>2</v>
      </c>
      <c r="C10">
        <v>3</v>
      </c>
      <c r="D10">
        <v>4</v>
      </c>
      <c r="E10">
        <v>5</v>
      </c>
      <c r="F10">
        <v>6</v>
      </c>
      <c r="G10">
        <v>7</v>
      </c>
      <c r="H10">
        <v>8</v>
      </c>
      <c r="I10">
        <v>9</v>
      </c>
      <c r="J10">
        <v>10</v>
      </c>
      <c r="K10">
        <v>11</v>
      </c>
      <c r="L10">
        <v>12</v>
      </c>
      <c r="M10">
        <v>13</v>
      </c>
      <c r="N10">
        <v>14</v>
      </c>
      <c r="O10">
        <v>15</v>
      </c>
      <c r="P10">
        <v>16</v>
      </c>
      <c r="Q10">
        <v>17</v>
      </c>
      <c r="R10">
        <v>18</v>
      </c>
      <c r="S10">
        <v>19</v>
      </c>
      <c r="T10">
        <v>20</v>
      </c>
      <c r="U10">
        <v>21</v>
      </c>
    </row>
    <row r="11" spans="1:25">
      <c r="A11" s="150" t="s">
        <v>243</v>
      </c>
      <c r="B11" s="155" t="s">
        <v>248</v>
      </c>
      <c r="C11" s="168" t="s">
        <v>231</v>
      </c>
      <c r="D11" s="168" t="s">
        <v>360</v>
      </c>
      <c r="E11" s="168" t="s">
        <v>363</v>
      </c>
      <c r="F11" s="213" t="s">
        <v>359</v>
      </c>
      <c r="G11" s="168" t="s">
        <v>364</v>
      </c>
      <c r="H11" s="168" t="s">
        <v>361</v>
      </c>
      <c r="I11" s="168" t="s">
        <v>365</v>
      </c>
      <c r="J11" s="168" t="s">
        <v>357</v>
      </c>
      <c r="K11" s="168" t="s">
        <v>366</v>
      </c>
      <c r="L11" s="168" t="s">
        <v>362</v>
      </c>
      <c r="M11" s="168" t="s">
        <v>367</v>
      </c>
      <c r="N11" s="168" t="s">
        <v>356</v>
      </c>
      <c r="O11" s="168" t="s">
        <v>368</v>
      </c>
      <c r="P11" s="168" t="s">
        <v>358</v>
      </c>
      <c r="Q11" s="168" t="s">
        <v>369</v>
      </c>
      <c r="R11" s="145" t="s">
        <v>246</v>
      </c>
      <c r="S11" s="145" t="s">
        <v>237</v>
      </c>
      <c r="T11" s="145" t="s">
        <v>259</v>
      </c>
      <c r="U11" s="145" t="s">
        <v>245</v>
      </c>
      <c r="V11" s="137"/>
      <c r="W11" s="151" t="s">
        <v>234</v>
      </c>
      <c r="X11" s="151"/>
      <c r="Y11" s="151"/>
    </row>
    <row r="12" spans="1:25" s="146" customFormat="1" ht="21.75" customHeight="1">
      <c r="A12" s="211" t="s">
        <v>346</v>
      </c>
      <c r="B12" s="212"/>
      <c r="C12" s="185"/>
      <c r="D12" s="214"/>
      <c r="E12" s="185"/>
      <c r="F12" s="214"/>
      <c r="G12" s="185"/>
      <c r="H12" s="214"/>
      <c r="I12" s="185"/>
      <c r="J12" s="214"/>
      <c r="K12" s="185"/>
      <c r="L12" s="214"/>
      <c r="M12" s="185"/>
      <c r="N12" s="214"/>
      <c r="O12" s="185"/>
      <c r="P12" s="214"/>
      <c r="Q12" s="185"/>
      <c r="R12" s="147"/>
      <c r="S12" s="212"/>
      <c r="T12" s="160"/>
      <c r="U12" s="147"/>
      <c r="W12" s="256" t="s">
        <v>241</v>
      </c>
      <c r="X12" s="256"/>
      <c r="Y12" s="256"/>
    </row>
    <row r="13" spans="1:25" s="146" customFormat="1">
      <c r="A13" s="156" t="str">
        <f>IF(B16="","จำเลย1","จำเลยที่ 1")</f>
        <v>จำเลยที่ 1</v>
      </c>
      <c r="B13" s="153" t="s">
        <v>371</v>
      </c>
      <c r="C13" s="185" t="s">
        <v>375</v>
      </c>
      <c r="D13" s="214"/>
      <c r="E13" s="185"/>
      <c r="F13" s="214"/>
      <c r="G13" s="185"/>
      <c r="H13" s="214"/>
      <c r="I13" s="185"/>
      <c r="J13" s="214"/>
      <c r="K13" s="185"/>
      <c r="L13" s="214"/>
      <c r="M13" s="185"/>
      <c r="N13" s="214"/>
      <c r="O13" s="185"/>
      <c r="P13" s="214"/>
      <c r="Q13" s="185"/>
      <c r="R13" s="147"/>
      <c r="S13" s="236"/>
      <c r="T13" s="160"/>
      <c r="U13" s="147"/>
      <c r="W13" s="256"/>
      <c r="X13" s="256"/>
      <c r="Y13" s="256"/>
    </row>
    <row r="14" spans="1:25" s="146" customFormat="1">
      <c r="A14" s="156" t="str">
        <f>IF(B16="","คู่สมรสจำเลยที่1","คู่สมรสจำเลยที่ 1")</f>
        <v>คู่สมรสจำเลยที่ 1</v>
      </c>
      <c r="B14" s="153"/>
      <c r="C14" s="185"/>
      <c r="D14" s="214"/>
      <c r="E14" s="185"/>
      <c r="F14" s="214"/>
      <c r="G14" s="185"/>
      <c r="H14" s="214"/>
      <c r="I14" s="185"/>
      <c r="J14" s="214"/>
      <c r="K14" s="185"/>
      <c r="L14" s="214"/>
      <c r="M14" s="185"/>
      <c r="N14" s="214"/>
      <c r="O14" s="185"/>
      <c r="P14" s="214"/>
      <c r="Q14" s="185"/>
      <c r="R14" s="147"/>
      <c r="S14" s="153"/>
      <c r="T14" s="160"/>
      <c r="U14" s="147"/>
      <c r="W14" s="157" t="s">
        <v>247</v>
      </c>
      <c r="X14" s="157"/>
      <c r="Y14" s="157"/>
    </row>
    <row r="15" spans="1:25" s="146" customFormat="1">
      <c r="A15" s="211" t="s">
        <v>347</v>
      </c>
      <c r="B15" s="153"/>
      <c r="C15" s="185"/>
      <c r="D15" s="214"/>
      <c r="E15" s="185"/>
      <c r="F15" s="214"/>
      <c r="G15" s="185"/>
      <c r="H15" s="214"/>
      <c r="I15" s="185"/>
      <c r="J15" s="214"/>
      <c r="K15" s="185"/>
      <c r="L15" s="214"/>
      <c r="M15" s="185"/>
      <c r="N15" s="214"/>
      <c r="O15" s="185"/>
      <c r="P15" s="214"/>
      <c r="Q15" s="185"/>
      <c r="R15" s="147"/>
      <c r="S15" s="153"/>
      <c r="T15" s="160"/>
      <c r="U15" s="147"/>
      <c r="W15" s="157" t="s">
        <v>249</v>
      </c>
      <c r="X15" s="157"/>
      <c r="Y15" s="157"/>
    </row>
    <row r="16" spans="1:25" s="146" customFormat="1">
      <c r="A16" s="156" t="s">
        <v>212</v>
      </c>
      <c r="B16" s="153" t="s">
        <v>372</v>
      </c>
      <c r="C16" s="185" t="s">
        <v>376</v>
      </c>
      <c r="D16" s="214"/>
      <c r="E16" s="185"/>
      <c r="F16" s="214"/>
      <c r="G16" s="185"/>
      <c r="H16" s="214"/>
      <c r="I16" s="185"/>
      <c r="J16" s="214"/>
      <c r="K16" s="185"/>
      <c r="L16" s="214"/>
      <c r="M16" s="185"/>
      <c r="N16" s="214"/>
      <c r="O16" s="185"/>
      <c r="P16" s="214"/>
      <c r="Q16" s="185"/>
      <c r="R16" s="147"/>
      <c r="S16" s="153"/>
      <c r="T16" s="160"/>
      <c r="U16" s="147"/>
      <c r="W16" s="157" t="s">
        <v>338</v>
      </c>
      <c r="X16" s="157"/>
      <c r="Y16" s="157"/>
    </row>
    <row r="17" spans="1:26" s="146" customFormat="1">
      <c r="A17" s="156" t="s">
        <v>214</v>
      </c>
      <c r="B17" s="153"/>
      <c r="C17" s="185"/>
      <c r="D17" s="214"/>
      <c r="E17" s="185"/>
      <c r="F17" s="214"/>
      <c r="G17" s="185"/>
      <c r="H17" s="214"/>
      <c r="I17" s="185"/>
      <c r="J17" s="214"/>
      <c r="K17" s="185"/>
      <c r="L17" s="214"/>
      <c r="M17" s="185"/>
      <c r="N17" s="214"/>
      <c r="O17" s="185"/>
      <c r="P17" s="214"/>
      <c r="Q17" s="185"/>
      <c r="R17" s="147"/>
      <c r="S17" s="153"/>
      <c r="T17" s="160"/>
      <c r="U17" s="147"/>
      <c r="W17" s="157" t="s">
        <v>339</v>
      </c>
      <c r="X17" s="157"/>
      <c r="Y17" s="157"/>
    </row>
    <row r="18" spans="1:26" s="146" customFormat="1" ht="21.75" customHeight="1">
      <c r="A18" s="211" t="s">
        <v>348</v>
      </c>
      <c r="B18" s="153" t="s">
        <v>373</v>
      </c>
      <c r="C18" s="185" t="s">
        <v>377</v>
      </c>
      <c r="D18" s="214"/>
      <c r="E18" s="185"/>
      <c r="F18" s="214"/>
      <c r="G18" s="185"/>
      <c r="H18" s="214"/>
      <c r="I18" s="185"/>
      <c r="J18" s="214"/>
      <c r="K18" s="185"/>
      <c r="L18" s="214"/>
      <c r="M18" s="185"/>
      <c r="N18" s="214"/>
      <c r="O18" s="185"/>
      <c r="P18" s="214"/>
      <c r="Q18" s="185"/>
      <c r="R18" s="147"/>
      <c r="S18" s="153"/>
      <c r="T18" s="160"/>
      <c r="U18" s="147"/>
      <c r="W18" s="157" t="s">
        <v>340</v>
      </c>
      <c r="X18" s="154"/>
      <c r="Y18" s="154"/>
    </row>
    <row r="19" spans="1:26" s="146" customFormat="1" ht="21.75" customHeight="1">
      <c r="A19" s="156" t="s">
        <v>213</v>
      </c>
      <c r="B19" s="153" t="s">
        <v>374</v>
      </c>
      <c r="C19" s="185" t="s">
        <v>378</v>
      </c>
      <c r="D19" s="214"/>
      <c r="E19" s="185"/>
      <c r="F19" s="214"/>
      <c r="G19" s="185"/>
      <c r="H19" s="214"/>
      <c r="I19" s="185"/>
      <c r="J19" s="214"/>
      <c r="K19" s="185"/>
      <c r="L19" s="214"/>
      <c r="M19" s="185"/>
      <c r="N19" s="214"/>
      <c r="O19" s="185"/>
      <c r="P19" s="214"/>
      <c r="Q19" s="185"/>
      <c r="R19" s="147"/>
      <c r="S19" s="153"/>
      <c r="T19" s="160"/>
      <c r="U19" s="147"/>
      <c r="W19" s="206" t="s">
        <v>341</v>
      </c>
      <c r="X19" s="203"/>
      <c r="Y19" s="203"/>
    </row>
    <row r="20" spans="1:26" s="146" customFormat="1">
      <c r="A20" s="156" t="s">
        <v>215</v>
      </c>
      <c r="B20" s="153"/>
      <c r="C20" s="185"/>
      <c r="D20" s="214"/>
      <c r="E20" s="185"/>
      <c r="F20" s="214"/>
      <c r="G20" s="185"/>
      <c r="H20" s="214"/>
      <c r="I20" s="185"/>
      <c r="J20" s="214"/>
      <c r="K20" s="185"/>
      <c r="L20" s="214"/>
      <c r="M20" s="185"/>
      <c r="N20" s="214"/>
      <c r="O20" s="185"/>
      <c r="P20" s="214"/>
      <c r="Q20" s="185"/>
      <c r="R20" s="147"/>
      <c r="S20" s="153"/>
      <c r="T20" s="160"/>
      <c r="U20" s="147"/>
      <c r="W20" s="203"/>
      <c r="X20" s="203"/>
      <c r="Y20" s="203"/>
    </row>
    <row r="21" spans="1:26" s="146" customFormat="1">
      <c r="A21" s="211" t="s">
        <v>349</v>
      </c>
      <c r="B21" s="153"/>
      <c r="C21" s="185"/>
      <c r="D21" s="214"/>
      <c r="E21" s="185"/>
      <c r="F21" s="214"/>
      <c r="G21" s="185"/>
      <c r="H21" s="214"/>
      <c r="I21" s="185"/>
      <c r="J21" s="214"/>
      <c r="K21" s="185"/>
      <c r="L21" s="214"/>
      <c r="M21" s="185"/>
      <c r="N21" s="214"/>
      <c r="O21" s="185"/>
      <c r="P21" s="214"/>
      <c r="Q21" s="185"/>
      <c r="R21" s="147"/>
      <c r="S21" s="153"/>
      <c r="T21" s="160"/>
      <c r="U21" s="147"/>
    </row>
    <row r="22" spans="1:26" s="146" customFormat="1">
      <c r="A22" s="156" t="s">
        <v>216</v>
      </c>
      <c r="B22" s="153"/>
      <c r="C22" s="185"/>
      <c r="D22" s="214"/>
      <c r="E22" s="185"/>
      <c r="F22" s="214"/>
      <c r="G22" s="185"/>
      <c r="H22" s="214"/>
      <c r="I22" s="185"/>
      <c r="J22" s="214"/>
      <c r="K22" s="185"/>
      <c r="L22" s="214"/>
      <c r="M22" s="185"/>
      <c r="N22" s="214"/>
      <c r="O22" s="185"/>
      <c r="P22" s="214"/>
      <c r="Q22" s="185"/>
      <c r="R22" s="147"/>
      <c r="S22" s="153"/>
      <c r="T22" s="160"/>
      <c r="U22" s="147"/>
      <c r="W22" s="146" t="s">
        <v>261</v>
      </c>
    </row>
    <row r="23" spans="1:26" s="146" customFormat="1">
      <c r="A23" s="156" t="s">
        <v>219</v>
      </c>
      <c r="B23" s="153"/>
      <c r="C23" s="185"/>
      <c r="D23" s="214"/>
      <c r="E23" s="185"/>
      <c r="F23" s="214"/>
      <c r="G23" s="185"/>
      <c r="H23" s="214"/>
      <c r="I23" s="185"/>
      <c r="J23" s="214"/>
      <c r="K23" s="185"/>
      <c r="L23" s="214"/>
      <c r="M23" s="185"/>
      <c r="N23" s="214"/>
      <c r="O23" s="185"/>
      <c r="P23" s="214"/>
      <c r="Q23" s="185"/>
      <c r="R23" s="147"/>
      <c r="S23" s="153"/>
      <c r="T23" s="160"/>
      <c r="U23" s="147"/>
      <c r="W23" s="146" t="str">
        <f>CONCATENATE(I1," - รายงานผลสืบทรัพย์ ราย ",B2," ",C2,D2," (สืบรอบที่ ",F2,")")</f>
        <v>2915 - รายงานผลสืบทรัพย์ ราย นายภาณุพงศ์ ศรีใจ สาขาฝาง (สืบรอบที่ 1)</v>
      </c>
    </row>
    <row r="24" spans="1:26" s="146" customFormat="1">
      <c r="A24" s="211" t="s">
        <v>350</v>
      </c>
      <c r="B24" s="153"/>
      <c r="C24" s="185"/>
      <c r="D24" s="214"/>
      <c r="E24" s="185"/>
      <c r="F24" s="214"/>
      <c r="G24" s="185"/>
      <c r="H24" s="214"/>
      <c r="I24" s="185"/>
      <c r="J24" s="214"/>
      <c r="K24" s="185"/>
      <c r="L24" s="214"/>
      <c r="M24" s="185"/>
      <c r="N24" s="214"/>
      <c r="O24" s="185"/>
      <c r="P24" s="214"/>
      <c r="Q24" s="185"/>
      <c r="R24" s="147"/>
      <c r="S24" s="153"/>
      <c r="T24" s="160"/>
      <c r="U24" s="147"/>
      <c r="W24" s="153"/>
      <c r="X24" s="205"/>
      <c r="Y24" s="205"/>
      <c r="Z24" s="205"/>
    </row>
    <row r="25" spans="1:26" s="146" customFormat="1">
      <c r="A25" s="156" t="s">
        <v>217</v>
      </c>
      <c r="B25" s="153"/>
      <c r="C25" s="185"/>
      <c r="D25" s="214"/>
      <c r="E25" s="185"/>
      <c r="F25" s="214"/>
      <c r="G25" s="185"/>
      <c r="H25" s="214"/>
      <c r="I25" s="185"/>
      <c r="J25" s="214"/>
      <c r="K25" s="185"/>
      <c r="L25" s="214"/>
      <c r="M25" s="185"/>
      <c r="N25" s="214"/>
      <c r="O25" s="185"/>
      <c r="P25" s="214"/>
      <c r="Q25" s="185"/>
      <c r="R25" s="147"/>
      <c r="S25" s="153"/>
      <c r="T25" s="160"/>
      <c r="U25" s="147"/>
      <c r="X25" s="205"/>
      <c r="Y25" s="205"/>
      <c r="Z25" s="205"/>
    </row>
    <row r="26" spans="1:26" s="146" customFormat="1">
      <c r="A26" s="156" t="s">
        <v>220</v>
      </c>
      <c r="B26" s="153"/>
      <c r="C26" s="185"/>
      <c r="D26" s="214"/>
      <c r="E26" s="185"/>
      <c r="F26" s="214"/>
      <c r="G26" s="185"/>
      <c r="H26" s="214"/>
      <c r="I26" s="185"/>
      <c r="J26" s="214"/>
      <c r="K26" s="185"/>
      <c r="L26" s="214"/>
      <c r="M26" s="185"/>
      <c r="N26" s="214"/>
      <c r="O26" s="185"/>
      <c r="P26" s="214"/>
      <c r="Q26" s="185"/>
      <c r="R26" s="147"/>
      <c r="S26" s="158"/>
      <c r="T26" s="161"/>
      <c r="U26" s="147"/>
      <c r="X26" s="205"/>
      <c r="Y26" s="205"/>
      <c r="Z26" s="205"/>
    </row>
    <row r="27" spans="1:26" s="146" customFormat="1">
      <c r="A27" s="211" t="s">
        <v>351</v>
      </c>
      <c r="B27" s="153"/>
      <c r="C27" s="185"/>
      <c r="D27" s="214"/>
      <c r="E27" s="185"/>
      <c r="F27" s="214"/>
      <c r="G27" s="185"/>
      <c r="H27" s="214"/>
      <c r="I27" s="185"/>
      <c r="J27" s="214"/>
      <c r="K27" s="185"/>
      <c r="L27" s="214"/>
      <c r="M27" s="185"/>
      <c r="N27" s="214"/>
      <c r="O27" s="185"/>
      <c r="P27" s="214"/>
      <c r="Q27" s="185"/>
      <c r="R27" s="147"/>
      <c r="S27" s="158"/>
      <c r="T27" s="210"/>
      <c r="U27" s="147"/>
    </row>
    <row r="28" spans="1:26" s="146" customFormat="1">
      <c r="A28" s="156" t="s">
        <v>218</v>
      </c>
      <c r="B28" s="153"/>
      <c r="C28" s="185"/>
      <c r="D28" s="214"/>
      <c r="E28" s="185"/>
      <c r="F28" s="214"/>
      <c r="G28" s="185"/>
      <c r="H28" s="214"/>
      <c r="I28" s="185"/>
      <c r="J28" s="214"/>
      <c r="K28" s="185"/>
      <c r="L28" s="214"/>
      <c r="M28" s="185"/>
      <c r="N28" s="214"/>
      <c r="O28" s="185"/>
      <c r="P28" s="214"/>
      <c r="Q28" s="185"/>
      <c r="R28" s="147"/>
      <c r="S28" s="153"/>
      <c r="T28" s="160"/>
      <c r="U28" s="147"/>
    </row>
    <row r="29" spans="1:26" s="146" customFormat="1">
      <c r="A29" s="156" t="s">
        <v>221</v>
      </c>
      <c r="B29" s="153"/>
      <c r="C29" s="185"/>
      <c r="D29" s="214"/>
      <c r="E29" s="185"/>
      <c r="F29" s="214"/>
      <c r="G29" s="185"/>
      <c r="H29" s="214"/>
      <c r="I29" s="185"/>
      <c r="J29" s="214"/>
      <c r="K29" s="185"/>
      <c r="L29" s="214"/>
      <c r="M29" s="185"/>
      <c r="N29" s="214"/>
      <c r="O29" s="185"/>
      <c r="P29" s="214"/>
      <c r="Q29" s="185"/>
      <c r="R29" s="147"/>
      <c r="S29" s="153"/>
      <c r="T29" s="160"/>
      <c r="U29" s="147"/>
    </row>
    <row r="30" spans="1:26" s="146" customFormat="1">
      <c r="A30" s="211" t="s">
        <v>352</v>
      </c>
      <c r="B30" s="153"/>
      <c r="C30" s="185"/>
      <c r="D30" s="214"/>
      <c r="E30" s="185"/>
      <c r="F30" s="214"/>
      <c r="G30" s="185"/>
      <c r="H30" s="214"/>
      <c r="I30" s="185"/>
      <c r="J30" s="214"/>
      <c r="K30" s="185"/>
      <c r="L30" s="214"/>
      <c r="M30" s="185"/>
      <c r="N30" s="214"/>
      <c r="O30" s="185"/>
      <c r="P30" s="214"/>
      <c r="Q30" s="185"/>
      <c r="R30" s="147"/>
      <c r="S30" s="153"/>
      <c r="T30" s="160"/>
      <c r="U30" s="147"/>
    </row>
    <row r="31" spans="1:26" s="146" customFormat="1">
      <c r="A31" s="156" t="s">
        <v>224</v>
      </c>
      <c r="B31" s="153"/>
      <c r="C31" s="185"/>
      <c r="D31" s="214"/>
      <c r="E31" s="185"/>
      <c r="F31" s="214"/>
      <c r="G31" s="185"/>
      <c r="H31" s="214"/>
      <c r="I31" s="185"/>
      <c r="J31" s="214"/>
      <c r="K31" s="185"/>
      <c r="L31" s="214"/>
      <c r="M31" s="185"/>
      <c r="N31" s="214"/>
      <c r="O31" s="185"/>
      <c r="P31" s="214"/>
      <c r="Q31" s="185"/>
      <c r="R31" s="147"/>
      <c r="S31" s="153"/>
      <c r="T31" s="160"/>
      <c r="U31" s="147"/>
    </row>
    <row r="32" spans="1:26">
      <c r="A32" s="156" t="s">
        <v>228</v>
      </c>
      <c r="B32" s="153"/>
      <c r="C32" s="185"/>
      <c r="D32" s="214"/>
      <c r="E32" s="185"/>
      <c r="F32" s="214"/>
      <c r="G32" s="185"/>
      <c r="H32" s="214"/>
      <c r="I32" s="185"/>
      <c r="J32" s="214"/>
      <c r="K32" s="185"/>
      <c r="L32" s="214"/>
      <c r="M32" s="185"/>
      <c r="N32" s="214"/>
      <c r="O32" s="185"/>
      <c r="P32" s="214"/>
      <c r="Q32" s="185"/>
      <c r="R32" s="147"/>
      <c r="S32" s="153"/>
      <c r="T32" s="160"/>
      <c r="U32" s="147"/>
    </row>
    <row r="33" spans="1:21">
      <c r="A33" s="211" t="s">
        <v>353</v>
      </c>
      <c r="B33" s="153"/>
      <c r="C33" s="185"/>
      <c r="D33" s="214"/>
      <c r="E33" s="185"/>
      <c r="F33" s="214"/>
      <c r="G33" s="185"/>
      <c r="H33" s="214"/>
      <c r="I33" s="185"/>
      <c r="J33" s="214"/>
      <c r="K33" s="185"/>
      <c r="L33" s="214"/>
      <c r="M33" s="185"/>
      <c r="N33" s="214"/>
      <c r="O33" s="185"/>
      <c r="P33" s="214"/>
      <c r="Q33" s="185"/>
      <c r="R33" s="147" t="str">
        <f>IF(OR(Table1[[#This Row],[p ชื่อ]]="",Table1[[#This Row],[p ชื่อ]]="-"),"",IF(COUNTIF(Table1[[#This Row],[Column5]:[ตามคำขอกู้]],1)&gt;0,"พบ","ไม่พบ"))</f>
        <v/>
      </c>
      <c r="S33" s="153"/>
      <c r="T33" s="160"/>
      <c r="U33" s="147"/>
    </row>
    <row r="34" spans="1:21">
      <c r="A34" s="156" t="s">
        <v>225</v>
      </c>
      <c r="B34" s="153"/>
      <c r="C34" s="185"/>
      <c r="D34" s="214"/>
      <c r="E34" s="185"/>
      <c r="F34" s="214"/>
      <c r="G34" s="185"/>
      <c r="H34" s="214"/>
      <c r="I34" s="185"/>
      <c r="J34" s="214"/>
      <c r="K34" s="185"/>
      <c r="L34" s="214"/>
      <c r="M34" s="185"/>
      <c r="N34" s="214"/>
      <c r="O34" s="185"/>
      <c r="P34" s="214"/>
      <c r="Q34" s="185"/>
      <c r="R34" s="147" t="str">
        <f>IF(OR(Table1[[#This Row],[p ชื่อ]]="",Table1[[#This Row],[p ชื่อ]]="-"),"",IF(COUNTIF(Table1[[#This Row],[Column5]:[ตามคำขอกู้]],1)&gt;0,"พบ","ไม่พบ"))</f>
        <v/>
      </c>
      <c r="S34" s="153"/>
      <c r="T34" s="160"/>
      <c r="U34" s="147"/>
    </row>
    <row r="35" spans="1:21">
      <c r="A35" s="156" t="s">
        <v>229</v>
      </c>
      <c r="B35" s="153"/>
      <c r="C35" s="185"/>
      <c r="D35" s="214"/>
      <c r="E35" s="185"/>
      <c r="F35" s="214"/>
      <c r="G35" s="185"/>
      <c r="H35" s="214"/>
      <c r="I35" s="185"/>
      <c r="J35" s="214"/>
      <c r="K35" s="185"/>
      <c r="L35" s="214"/>
      <c r="M35" s="185"/>
      <c r="N35" s="214"/>
      <c r="O35" s="185"/>
      <c r="P35" s="214"/>
      <c r="Q35" s="185"/>
      <c r="R35" s="147" t="str">
        <f>IF(OR(Table1[[#This Row],[p ชื่อ]]="",Table1[[#This Row],[p ชื่อ]]="-"),"",IF(COUNTIF(Table1[[#This Row],[Column5]:[ตามคำขอกู้]],1)&gt;0,"พบ","ไม่พบ"))</f>
        <v/>
      </c>
      <c r="S35" s="158"/>
      <c r="T35" s="161"/>
      <c r="U35" s="147"/>
    </row>
    <row r="36" spans="1:21">
      <c r="A36" s="211" t="s">
        <v>354</v>
      </c>
      <c r="B36" s="153"/>
      <c r="C36" s="185"/>
      <c r="D36" s="214"/>
      <c r="E36" s="185"/>
      <c r="F36" s="214"/>
      <c r="G36" s="185"/>
      <c r="H36" s="214"/>
      <c r="I36" s="185"/>
      <c r="J36" s="214"/>
      <c r="K36" s="185"/>
      <c r="L36" s="214"/>
      <c r="M36" s="185"/>
      <c r="N36" s="214"/>
      <c r="O36" s="185"/>
      <c r="P36" s="214"/>
      <c r="Q36" s="185"/>
      <c r="R36" s="147" t="str">
        <f>IF(OR(Table1[[#This Row],[p ชื่อ]]="",Table1[[#This Row],[p ชื่อ]]="-"),"",IF(COUNTIF(Table1[[#This Row],[Column5]:[ตามคำขอกู้]],1)&gt;0,"พบ","ไม่พบ"))</f>
        <v/>
      </c>
      <c r="S36" s="158"/>
      <c r="T36" s="210"/>
      <c r="U36" s="147"/>
    </row>
    <row r="37" spans="1:21">
      <c r="A37" s="156" t="s">
        <v>226</v>
      </c>
      <c r="B37" s="153"/>
      <c r="C37" s="185"/>
      <c r="D37" s="214"/>
      <c r="E37" s="185"/>
      <c r="F37" s="214"/>
      <c r="G37" s="185"/>
      <c r="H37" s="214"/>
      <c r="I37" s="185"/>
      <c r="J37" s="214"/>
      <c r="K37" s="185"/>
      <c r="L37" s="214"/>
      <c r="M37" s="185"/>
      <c r="N37" s="214"/>
      <c r="O37" s="185"/>
      <c r="P37" s="214"/>
      <c r="Q37" s="185"/>
      <c r="R37" s="147" t="str">
        <f>IF(OR(Table1[[#This Row],[p ชื่อ]]="",Table1[[#This Row],[p ชื่อ]]="-"),"",IF(COUNTIF(Table1[[#This Row],[Column5]:[ตามคำขอกู้]],1)&gt;0,"พบ","ไม่พบ"))</f>
        <v/>
      </c>
      <c r="S37" s="153"/>
      <c r="T37" s="160"/>
      <c r="U37" s="147"/>
    </row>
    <row r="38" spans="1:21">
      <c r="A38" s="156" t="s">
        <v>230</v>
      </c>
      <c r="B38" s="153"/>
      <c r="C38" s="185"/>
      <c r="D38" s="214"/>
      <c r="E38" s="185"/>
      <c r="F38" s="214"/>
      <c r="G38" s="185"/>
      <c r="H38" s="214"/>
      <c r="I38" s="185"/>
      <c r="J38" s="214"/>
      <c r="K38" s="185"/>
      <c r="L38" s="214"/>
      <c r="M38" s="185"/>
      <c r="N38" s="214"/>
      <c r="O38" s="185"/>
      <c r="P38" s="214"/>
      <c r="Q38" s="185"/>
      <c r="R38" s="147" t="str">
        <f>IF(OR(Table1[[#This Row],[p ชื่อ]]="",Table1[[#This Row],[p ชื่อ]]="-"),"",IF(COUNTIF(Table1[[#This Row],[Column5]:[ตามคำขอกู้]],1)&gt;0,"พบ","ไม่พบ"))</f>
        <v/>
      </c>
      <c r="S38" s="153"/>
      <c r="T38" s="160"/>
      <c r="U38" s="147"/>
    </row>
    <row r="39" spans="1:21">
      <c r="A39" s="211" t="s">
        <v>355</v>
      </c>
      <c r="B39" s="153"/>
      <c r="C39" s="185"/>
      <c r="D39" s="214"/>
      <c r="E39" s="185"/>
      <c r="F39" s="214"/>
      <c r="G39" s="185"/>
      <c r="H39" s="214"/>
      <c r="I39" s="185"/>
      <c r="J39" s="214"/>
      <c r="K39" s="185"/>
      <c r="L39" s="214"/>
      <c r="M39" s="185"/>
      <c r="N39" s="214"/>
      <c r="O39" s="185"/>
      <c r="P39" s="214"/>
      <c r="Q39" s="185"/>
      <c r="R39" s="147" t="str">
        <f>IF(OR(Table1[[#This Row],[p ชื่อ]]="",Table1[[#This Row],[p ชื่อ]]="-"),"",IF(COUNTIF(Table1[[#This Row],[Column5]:[ตามคำขอกู้]],1)&gt;0,"พบ","ไม่พบ"))</f>
        <v/>
      </c>
      <c r="S39" s="153"/>
      <c r="T39" s="160"/>
      <c r="U39" s="147"/>
    </row>
    <row r="40" spans="1:21">
      <c r="A40" s="156" t="s">
        <v>227</v>
      </c>
      <c r="B40" s="153"/>
      <c r="C40" s="185"/>
      <c r="D40" s="214"/>
      <c r="E40" s="185"/>
      <c r="F40" s="214"/>
      <c r="G40" s="185"/>
      <c r="H40" s="214"/>
      <c r="I40" s="185"/>
      <c r="J40" s="214"/>
      <c r="K40" s="185"/>
      <c r="L40" s="214"/>
      <c r="M40" s="185"/>
      <c r="N40" s="214"/>
      <c r="O40" s="185"/>
      <c r="P40" s="214"/>
      <c r="Q40" s="185"/>
      <c r="R40" s="147" t="str">
        <f>IF(OR(Table1[[#This Row],[p ชื่อ]]="",Table1[[#This Row],[p ชื่อ]]="-"),"",IF(COUNTIF(Table1[[#This Row],[Column5]:[ตามคำขอกู้]],1)&gt;0,"พบ","ไม่พบ"))</f>
        <v/>
      </c>
      <c r="S40" s="153"/>
      <c r="T40" s="160"/>
      <c r="U40" s="147"/>
    </row>
    <row r="41" spans="1:21">
      <c r="A41" s="159" t="s">
        <v>223</v>
      </c>
      <c r="B41" s="153"/>
      <c r="C41" s="186"/>
      <c r="D41" s="214"/>
      <c r="E41" s="186"/>
      <c r="F41" s="214"/>
      <c r="G41" s="186"/>
      <c r="H41" s="214"/>
      <c r="I41" s="186"/>
      <c r="J41" s="214"/>
      <c r="K41" s="186"/>
      <c r="L41" s="214"/>
      <c r="M41" s="186"/>
      <c r="N41" s="214"/>
      <c r="O41" s="186"/>
      <c r="P41" s="214"/>
      <c r="Q41" s="186"/>
      <c r="R41" s="147" t="str">
        <f>IF(OR(Table1[[#This Row],[p ชื่อ]]="",Table1[[#This Row],[p ชื่อ]]="-"),"",IF(COUNTIF(Table1[[#This Row],[Column5]:[ตามคำขอกู้]],1)&gt;0,"พบ","ไม่พบ"))</f>
        <v/>
      </c>
      <c r="S41" s="153"/>
      <c r="T41" s="160"/>
      <c r="U41" s="147"/>
    </row>
    <row r="43" spans="1:21">
      <c r="A43" s="163" t="s">
        <v>260</v>
      </c>
      <c r="B43" s="36"/>
      <c r="D43" s="164" t="s">
        <v>259</v>
      </c>
      <c r="E43" s="237"/>
      <c r="F43" s="2" t="s">
        <v>132</v>
      </c>
    </row>
    <row r="45" spans="1:21">
      <c r="A45" s="200"/>
      <c r="B45" s="209"/>
      <c r="C45" s="209"/>
      <c r="D45" s="209"/>
      <c r="E45" s="208"/>
    </row>
  </sheetData>
  <mergeCells count="2">
    <mergeCell ref="I1:I3"/>
    <mergeCell ref="W12:Y13"/>
  </mergeCells>
  <phoneticPr fontId="33" type="noConversion"/>
  <dataValidations disablePrompts="1" count="2">
    <dataValidation type="list" allowBlank="1" showInputMessage="1" showErrorMessage="1" sqref="U41 U38:U39 U35:U36 U32:U33 U29:U30 U26:U27 U23:U24 U20:U21 U17:U18 U14:U15" xr:uid="{E9E00D28-E3D2-4322-ABA6-EA8BAA1413DC}">
      <formula1>"พบ,ไม่พบ,-"</formula1>
    </dataValidation>
    <dataValidation type="list" allowBlank="1" showInputMessage="1" showErrorMessage="1" sqref="U13 U16 U19 U22 U25 U28 U31 U34 U37 U4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10" id="{AD39CD67-9174-49C7-8ED8-6F6BFB9A2B2C}">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D12:D41</xm:sqref>
        </x14:conditionalFormatting>
        <x14:conditionalFormatting xmlns:xm="http://schemas.microsoft.com/office/excel/2006/main">
          <x14:cfRule type="iconSet" priority="9" id="{8811F4F0-C397-4B26-9B09-AEE60DEF0DF3}">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F12:F41</xm:sqref>
        </x14:conditionalFormatting>
        <x14:conditionalFormatting xmlns:xm="http://schemas.microsoft.com/office/excel/2006/main">
          <x14:cfRule type="iconSet" priority="8" id="{25DFAACD-7AED-4AD7-BF71-4A2102211D7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H12 H23:H41</xm:sqref>
        </x14:conditionalFormatting>
        <x14:conditionalFormatting xmlns:xm="http://schemas.microsoft.com/office/excel/2006/main">
          <x14:cfRule type="iconSet" priority="3" id="{2E892F69-FE26-4DEC-80DC-3A712241191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H13:H22</xm:sqref>
        </x14:conditionalFormatting>
        <x14:conditionalFormatting xmlns:xm="http://schemas.microsoft.com/office/excel/2006/main">
          <x14:cfRule type="iconSet" priority="7" id="{4FAF5002-81A5-402B-A074-4B1D81E9782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J12:J41</xm:sqref>
        </x14:conditionalFormatting>
        <x14:conditionalFormatting xmlns:xm="http://schemas.microsoft.com/office/excel/2006/main">
          <x14:cfRule type="iconSet" priority="6" id="{3C53E3F8-70AB-47D7-8F22-00E2E1FBB9D3}">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L12:L41</xm:sqref>
        </x14:conditionalFormatting>
        <x14:conditionalFormatting xmlns:xm="http://schemas.microsoft.com/office/excel/2006/main">
          <x14:cfRule type="iconSet" priority="5" id="{C0937B53-A9A2-477E-9FA7-BB66051922A2}">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N12 N23:N41</xm:sqref>
        </x14:conditionalFormatting>
        <x14:conditionalFormatting xmlns:xm="http://schemas.microsoft.com/office/excel/2006/main">
          <x14:cfRule type="iconSet" priority="2" id="{F79EAC8F-F949-4EA7-B405-5085CB1EB6F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N13:N22</xm:sqref>
        </x14:conditionalFormatting>
        <x14:conditionalFormatting xmlns:xm="http://schemas.microsoft.com/office/excel/2006/main">
          <x14:cfRule type="iconSet" priority="4" id="{E42CC638-4FF3-4A0D-80A9-E807133FDAD7}">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P12 P23:P41</xm:sqref>
        </x14:conditionalFormatting>
        <x14:conditionalFormatting xmlns:xm="http://schemas.microsoft.com/office/excel/2006/main">
          <x14:cfRule type="iconSet" priority="1" id="{C76BF884-3552-4676-BA9F-917AFEEA1D0C}">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P13:P22</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59"/>
  <sheetViews>
    <sheetView view="pageBreakPreview" zoomScale="90" zoomScaleNormal="100" zoomScaleSheetLayoutView="90" workbookViewId="0">
      <selection activeCell="AM4" sqref="AM4"/>
    </sheetView>
  </sheetViews>
  <sheetFormatPr defaultColWidth="6.09765625" defaultRowHeight="18.600000000000001"/>
  <cols>
    <col min="1" max="9" width="2.19921875" style="1" customWidth="1"/>
    <col min="10" max="10" width="3.09765625" style="1" customWidth="1"/>
    <col min="11" max="36" width="2.19921875" style="1" customWidth="1"/>
    <col min="37" max="37" width="11.3984375" style="1" bestFit="1" customWidth="1"/>
    <col min="38" max="39" width="16.3984375" style="1" customWidth="1"/>
    <col min="40" max="40" width="35.09765625" style="1" customWidth="1"/>
    <col min="41" max="46" width="16.3984375" style="1" customWidth="1"/>
    <col min="47" max="16384" width="6.09765625" style="1"/>
  </cols>
  <sheetData>
    <row r="1" spans="1:43" ht="10.5" customHeight="1">
      <c r="AK1" s="215"/>
      <c r="AL1" s="216">
        <f>YEAR(Sheet1!D6)</f>
        <v>2568</v>
      </c>
      <c r="AM1" s="215"/>
    </row>
    <row r="2" spans="1:43">
      <c r="A2" s="257" t="str">
        <f>CONCATENATE("รายงานการสืบทรัพย์ (ข้อมูล ณ วันที่ ",TEXT(Sheet1!D6,"d ดดดด yyyy"),")")</f>
        <v>รายงานการสืบทรัพย์ (ข้อมูล ณ วันที่ 19 มิถุนายน 2568)</v>
      </c>
      <c r="B2" s="257"/>
      <c r="C2" s="257"/>
      <c r="D2" s="257"/>
      <c r="E2" s="257"/>
      <c r="F2" s="257"/>
      <c r="G2" s="257"/>
      <c r="H2" s="257"/>
      <c r="I2" s="257"/>
      <c r="J2" s="257"/>
      <c r="K2" s="257"/>
      <c r="L2" s="257"/>
      <c r="M2" s="257"/>
      <c r="N2" s="257"/>
      <c r="O2" s="257"/>
      <c r="P2" s="257"/>
      <c r="Q2" s="257"/>
      <c r="R2" s="257"/>
      <c r="S2" s="257"/>
      <c r="T2" s="257"/>
      <c r="U2" s="257"/>
      <c r="V2" s="257"/>
      <c r="W2" s="257"/>
      <c r="X2" s="257"/>
      <c r="Y2" s="257"/>
      <c r="Z2" s="257"/>
      <c r="AA2" s="257"/>
      <c r="AB2" s="257"/>
      <c r="AC2" s="257"/>
      <c r="AD2" s="257"/>
      <c r="AE2" s="257"/>
      <c r="AF2" s="257"/>
      <c r="AG2" s="257"/>
      <c r="AH2" s="257"/>
      <c r="AI2" s="257"/>
      <c r="AJ2" s="257"/>
      <c r="AK2" s="215"/>
      <c r="AL2" s="215"/>
      <c r="AM2" s="215"/>
      <c r="AO2" s="218"/>
      <c r="AP2" s="218"/>
      <c r="AQ2" s="218"/>
    </row>
    <row r="3" spans="1:43" ht="10.5" customHeight="1">
      <c r="A3" s="217"/>
      <c r="B3" s="217"/>
      <c r="C3" s="217"/>
      <c r="D3" s="217"/>
      <c r="E3" s="217"/>
      <c r="F3" s="217"/>
      <c r="G3" s="217"/>
      <c r="H3" s="217"/>
      <c r="I3" s="217"/>
      <c r="J3" s="217"/>
      <c r="K3" s="217"/>
      <c r="L3" s="217"/>
      <c r="M3" s="217"/>
      <c r="N3" s="217"/>
      <c r="O3" s="217"/>
      <c r="P3" s="217"/>
      <c r="Q3" s="217"/>
      <c r="R3" s="217"/>
      <c r="S3" s="217"/>
      <c r="T3" s="217"/>
      <c r="U3" s="217"/>
      <c r="V3" s="217"/>
      <c r="W3" s="217"/>
      <c r="X3" s="217"/>
      <c r="Y3" s="217"/>
      <c r="Z3" s="217"/>
      <c r="AA3" s="217"/>
      <c r="AB3" s="217"/>
      <c r="AC3" s="217"/>
      <c r="AD3" s="217"/>
      <c r="AE3" s="217"/>
      <c r="AF3" s="217"/>
      <c r="AG3" s="217"/>
      <c r="AH3" s="217"/>
      <c r="AI3" s="217"/>
      <c r="AJ3" s="217"/>
      <c r="AK3" s="217"/>
      <c r="AL3" s="217"/>
      <c r="AM3" s="217"/>
      <c r="AN3" s="217"/>
      <c r="AO3" s="217"/>
      <c r="AP3" s="217"/>
      <c r="AQ3" s="217"/>
    </row>
    <row r="4" spans="1:43">
      <c r="A4" s="218" t="s">
        <v>344</v>
      </c>
      <c r="B4" s="219"/>
      <c r="E4" s="268" t="str">
        <f>Sheet1!B2</f>
        <v>นายภาณุพงศ์ ศรีใจ</v>
      </c>
      <c r="F4" s="268"/>
      <c r="G4" s="268"/>
      <c r="H4" s="268"/>
      <c r="I4" s="268"/>
      <c r="J4" s="268"/>
      <c r="K4" s="268"/>
      <c r="L4" s="268"/>
      <c r="M4" s="268"/>
      <c r="N4" s="268"/>
      <c r="O4" s="268"/>
      <c r="P4" s="268"/>
      <c r="Q4" s="268"/>
      <c r="R4" s="268"/>
      <c r="S4" s="268"/>
      <c r="T4" s="268"/>
      <c r="U4" s="267" t="s">
        <v>73</v>
      </c>
      <c r="V4" s="267"/>
      <c r="W4" s="268" t="str">
        <f>Sheet1!D2</f>
        <v>ฝาง</v>
      </c>
      <c r="X4" s="268"/>
      <c r="Y4" s="268"/>
      <c r="Z4" s="268"/>
      <c r="AA4" s="268"/>
      <c r="AB4" s="268"/>
      <c r="AC4" s="268"/>
      <c r="AD4" s="268"/>
      <c r="AE4" s="268"/>
      <c r="AF4" s="268"/>
      <c r="AG4" s="268"/>
      <c r="AH4" s="268"/>
      <c r="AI4" s="268"/>
      <c r="AJ4" s="268"/>
      <c r="AK4" s="220"/>
      <c r="AL4" s="221" t="s">
        <v>261</v>
      </c>
      <c r="AM4" s="222" t="s">
        <v>379</v>
      </c>
      <c r="AO4" s="223" t="s">
        <v>240</v>
      </c>
      <c r="AP4" s="220"/>
      <c r="AQ4" s="220"/>
    </row>
    <row r="5" spans="1:43">
      <c r="A5" s="218" t="s">
        <v>206</v>
      </c>
      <c r="B5" s="219"/>
      <c r="D5" s="268" t="str">
        <f>Sheet1!B3</f>
        <v>ธนาคารประชาชน</v>
      </c>
      <c r="E5" s="268"/>
      <c r="F5" s="268"/>
      <c r="G5" s="268"/>
      <c r="H5" s="268"/>
      <c r="I5" s="268"/>
      <c r="J5" s="268"/>
      <c r="K5" s="268"/>
      <c r="L5" s="268"/>
      <c r="M5" s="268"/>
      <c r="N5" s="268"/>
      <c r="O5" s="268"/>
      <c r="P5" s="268"/>
      <c r="Q5" s="268"/>
      <c r="R5" s="268"/>
      <c r="S5" s="267" t="s">
        <v>208</v>
      </c>
      <c r="T5" s="267"/>
      <c r="U5" s="267"/>
      <c r="V5" s="267"/>
      <c r="W5" s="266">
        <f>IF(OR(Sheet1!D3=0,Sheet1!D3="-"),"-",Sheet1!D3)</f>
        <v>883266010698</v>
      </c>
      <c r="X5" s="266"/>
      <c r="Y5" s="266"/>
      <c r="Z5" s="266"/>
      <c r="AA5" s="266"/>
      <c r="AB5" s="266"/>
      <c r="AC5" s="266"/>
      <c r="AD5" s="266"/>
      <c r="AE5" s="266"/>
      <c r="AF5" s="266"/>
      <c r="AG5" s="266"/>
      <c r="AH5" s="266"/>
      <c r="AI5" s="266"/>
      <c r="AJ5" s="266"/>
      <c r="AK5" s="220"/>
      <c r="AL5" s="224" t="str">
        <f>CONCATENATE(Sheet1!I1,"(",RIGHT(AL1,2),") - รายงานผลสืบทรัพย์ ราย ",Sheet1!B2," ",Sheet1!C2,Sheet1!D2," (สืบรอบที่ ",Sheet1!F2,")",IF(Sheet1!B43=""," - ไม่พบทรัพย์",""))</f>
        <v>2915(68) - รายงานผลสืบทรัพย์ ราย นายภาณุพงศ์ ศรีใจ สาขาฝาง (สืบรอบที่ 1) - ไม่พบทรัพย์</v>
      </c>
      <c r="AM5" s="220"/>
      <c r="AO5" s="225" t="s">
        <v>258</v>
      </c>
      <c r="AP5" s="220"/>
      <c r="AQ5" s="220"/>
    </row>
    <row r="6" spans="1:43">
      <c r="A6" s="218" t="s">
        <v>207</v>
      </c>
      <c r="B6" s="219"/>
      <c r="F6" s="271">
        <f>Sheet1!B4</f>
        <v>800044940487</v>
      </c>
      <c r="G6" s="272"/>
      <c r="H6" s="272"/>
      <c r="I6" s="272"/>
      <c r="J6" s="272"/>
      <c r="K6" s="272"/>
      <c r="L6" s="272"/>
      <c r="M6" s="272"/>
      <c r="N6" s="272"/>
      <c r="O6" s="272"/>
      <c r="P6" s="272"/>
      <c r="Q6" s="272"/>
      <c r="R6" s="272"/>
      <c r="S6" s="272"/>
      <c r="T6" s="272"/>
      <c r="U6" s="272"/>
      <c r="V6" s="272"/>
      <c r="W6" s="272"/>
      <c r="X6" s="272"/>
      <c r="Y6" s="272"/>
      <c r="Z6" s="272"/>
      <c r="AA6" s="272"/>
      <c r="AB6" s="272"/>
      <c r="AC6" s="272"/>
      <c r="AD6" s="272"/>
      <c r="AE6" s="272"/>
      <c r="AF6" s="272"/>
      <c r="AG6" s="272"/>
      <c r="AH6" s="272"/>
      <c r="AI6" s="272"/>
      <c r="AJ6" s="272"/>
      <c r="AK6" s="220"/>
      <c r="AL6" s="1" t="s">
        <v>342</v>
      </c>
      <c r="AO6" s="225" t="s">
        <v>250</v>
      </c>
      <c r="AP6" s="220"/>
      <c r="AQ6" s="220"/>
    </row>
    <row r="7" spans="1:43">
      <c r="A7" s="218" t="s">
        <v>63</v>
      </c>
      <c r="B7" s="219"/>
      <c r="C7" s="268" t="str">
        <f>Sheet1!B5</f>
        <v>จังหวัดฝาง</v>
      </c>
      <c r="D7" s="268"/>
      <c r="E7" s="268"/>
      <c r="F7" s="268"/>
      <c r="G7" s="268"/>
      <c r="H7" s="268"/>
      <c r="I7" s="268"/>
      <c r="J7" s="268"/>
      <c r="K7" s="276" t="s">
        <v>209</v>
      </c>
      <c r="L7" s="276"/>
      <c r="M7" s="276"/>
      <c r="N7" s="276"/>
      <c r="O7" s="276"/>
      <c r="P7" s="276"/>
      <c r="Q7" s="269" t="str">
        <f>Sheet1!D5</f>
        <v>ผบE800/2567</v>
      </c>
      <c r="R7" s="269"/>
      <c r="S7" s="269"/>
      <c r="T7" s="269"/>
      <c r="U7" s="269"/>
      <c r="V7" s="269"/>
      <c r="W7" s="269"/>
      <c r="X7" s="275" t="s">
        <v>210</v>
      </c>
      <c r="Y7" s="275"/>
      <c r="Z7" s="275"/>
      <c r="AA7" s="275"/>
      <c r="AB7" s="275"/>
      <c r="AC7" s="275"/>
      <c r="AD7" s="269" t="str">
        <f>Sheet1!F5</f>
        <v>ผบE968/2567</v>
      </c>
      <c r="AE7" s="269"/>
      <c r="AF7" s="269"/>
      <c r="AG7" s="269"/>
      <c r="AH7" s="269"/>
      <c r="AI7" s="269"/>
      <c r="AJ7" s="269"/>
      <c r="AK7" s="220"/>
      <c r="AM7" s="220"/>
      <c r="AN7" s="220"/>
      <c r="AO7" s="220"/>
      <c r="AP7" s="220"/>
      <c r="AQ7" s="220"/>
    </row>
    <row r="8" spans="1:43" ht="10.5" customHeight="1">
      <c r="A8" s="218"/>
      <c r="B8" s="219"/>
      <c r="AC8" s="220"/>
      <c r="AD8" s="220"/>
      <c r="AE8" s="220"/>
      <c r="AH8" s="220"/>
      <c r="AI8" s="220"/>
      <c r="AJ8" s="220"/>
      <c r="AK8" s="220"/>
      <c r="AL8" s="220"/>
      <c r="AM8" s="220"/>
      <c r="AN8" s="220"/>
      <c r="AO8" s="220"/>
      <c r="AP8" s="220"/>
      <c r="AQ8" s="220"/>
    </row>
    <row r="9" spans="1:43" hidden="1">
      <c r="A9" s="218"/>
      <c r="B9" s="1" t="str">
        <f>Sheet1!A12</f>
        <v>ทายาทโดยธรรม จำเลยที่ 1</v>
      </c>
      <c r="G9" s="226"/>
      <c r="H9" s="226"/>
      <c r="I9" s="226"/>
      <c r="J9" s="226"/>
      <c r="K9" s="270">
        <f>VLOOKUP(B9,Sheet1!A11:U41,2,0)</f>
        <v>0</v>
      </c>
      <c r="L9" s="270"/>
      <c r="M9" s="270"/>
      <c r="N9" s="270"/>
      <c r="O9" s="270"/>
      <c r="P9" s="270"/>
      <c r="Q9" s="270"/>
      <c r="R9" s="270"/>
      <c r="S9" s="270"/>
      <c r="T9" s="270"/>
      <c r="U9" s="270"/>
      <c r="V9" s="270"/>
      <c r="W9" s="270"/>
      <c r="X9" s="270"/>
      <c r="Y9" s="270"/>
      <c r="Z9" s="270"/>
      <c r="AA9" s="270"/>
      <c r="AB9" s="270"/>
      <c r="AC9" s="270"/>
      <c r="AD9" s="270"/>
      <c r="AE9" s="270"/>
      <c r="AF9" s="270"/>
      <c r="AG9" s="270"/>
      <c r="AH9" s="270"/>
      <c r="AI9" s="270"/>
      <c r="AJ9" s="270"/>
      <c r="AK9" s="220"/>
      <c r="AN9" s="220"/>
      <c r="AO9" s="227"/>
      <c r="AP9" s="220"/>
      <c r="AQ9" s="220"/>
    </row>
    <row r="10" spans="1:43">
      <c r="A10" s="218"/>
      <c r="B10" s="1" t="str">
        <f>Sheet1!A13</f>
        <v>จำเลยที่ 1</v>
      </c>
      <c r="F10" s="270" t="str">
        <f>VLOOKUP(B10,Sheet1!A11:U41,2,0)</f>
        <v>นายภานุพงค์หรือภาณุพงค์ ศรีใจ</v>
      </c>
      <c r="G10" s="270"/>
      <c r="H10" s="270"/>
      <c r="I10" s="270"/>
      <c r="J10" s="270"/>
      <c r="K10" s="270"/>
      <c r="L10" s="270"/>
      <c r="M10" s="270"/>
      <c r="N10" s="270"/>
      <c r="O10" s="270"/>
      <c r="P10" s="270"/>
      <c r="Q10" s="270"/>
      <c r="R10" s="270"/>
      <c r="S10" s="1" t="str">
        <f>Sheet1!A14</f>
        <v>คู่สมรสจำเลยที่ 1</v>
      </c>
      <c r="Y10" s="273">
        <f>VLOOKUP(S10,Sheet1!A11:U41,2,0)</f>
        <v>0</v>
      </c>
      <c r="Z10" s="273"/>
      <c r="AA10" s="273"/>
      <c r="AB10" s="273"/>
      <c r="AC10" s="273"/>
      <c r="AD10" s="273"/>
      <c r="AE10" s="273"/>
      <c r="AF10" s="273"/>
      <c r="AG10" s="273"/>
      <c r="AH10" s="273"/>
      <c r="AI10" s="273"/>
      <c r="AJ10" s="273"/>
      <c r="AK10" s="220"/>
      <c r="AN10" s="220"/>
      <c r="AO10" s="227" t="s">
        <v>234</v>
      </c>
      <c r="AP10" s="220"/>
      <c r="AQ10" s="220"/>
    </row>
    <row r="11" spans="1:43" hidden="1">
      <c r="A11" s="218"/>
      <c r="B11" s="1" t="str">
        <f>Sheet1!A15</f>
        <v>ทายาทโดยธรรม จำเลยที่ 2</v>
      </c>
      <c r="G11" s="226"/>
      <c r="H11" s="226"/>
      <c r="I11" s="226"/>
      <c r="J11" s="226"/>
      <c r="K11" s="270">
        <f>VLOOKUP(B11,Sheet1!A13:G43,2,0)</f>
        <v>0</v>
      </c>
      <c r="L11" s="270"/>
      <c r="M11" s="270"/>
      <c r="N11" s="270"/>
      <c r="O11" s="270"/>
      <c r="P11" s="270"/>
      <c r="Q11" s="270"/>
      <c r="R11" s="270"/>
      <c r="S11" s="270"/>
      <c r="T11" s="270"/>
      <c r="U11" s="270"/>
      <c r="V11" s="270"/>
      <c r="W11" s="270"/>
      <c r="X11" s="270"/>
      <c r="Y11" s="270"/>
      <c r="Z11" s="270"/>
      <c r="AA11" s="270"/>
      <c r="AB11" s="270"/>
      <c r="AC11" s="270"/>
      <c r="AD11" s="270"/>
      <c r="AE11" s="270"/>
      <c r="AF11" s="270"/>
      <c r="AG11" s="270"/>
      <c r="AH11" s="270"/>
      <c r="AI11" s="270"/>
      <c r="AJ11" s="270"/>
      <c r="AK11" s="220"/>
      <c r="AN11" s="220"/>
      <c r="AO11" s="227"/>
      <c r="AP11" s="220"/>
      <c r="AQ11" s="220"/>
    </row>
    <row r="12" spans="1:43">
      <c r="A12" s="218"/>
      <c r="B12" s="1" t="str">
        <f>Sheet1!A16</f>
        <v>จำเลยที่ 2</v>
      </c>
      <c r="F12" s="270" t="str">
        <f>VLOOKUP(B12,Sheet1!A13:G43,2,0)</f>
        <v>นายเรืองชัย อินทะจักร์</v>
      </c>
      <c r="G12" s="270"/>
      <c r="H12" s="270"/>
      <c r="I12" s="270"/>
      <c r="J12" s="270"/>
      <c r="K12" s="270"/>
      <c r="L12" s="270"/>
      <c r="M12" s="270"/>
      <c r="N12" s="270"/>
      <c r="O12" s="270"/>
      <c r="P12" s="270"/>
      <c r="Q12" s="270"/>
      <c r="R12" s="270"/>
      <c r="S12" s="1" t="str">
        <f>Sheet1!A17</f>
        <v>คู่สมรสจำเลยที่ 2</v>
      </c>
      <c r="Y12" s="264">
        <f>VLOOKUP(S12,Sheet1!A13:G43,2,0)</f>
        <v>0</v>
      </c>
      <c r="Z12" s="264"/>
      <c r="AA12" s="264"/>
      <c r="AB12" s="264"/>
      <c r="AC12" s="264"/>
      <c r="AD12" s="264"/>
      <c r="AE12" s="264"/>
      <c r="AF12" s="264"/>
      <c r="AG12" s="264"/>
      <c r="AH12" s="264"/>
      <c r="AI12" s="264"/>
      <c r="AJ12" s="264"/>
      <c r="AK12" s="220"/>
      <c r="AN12" s="220"/>
      <c r="AO12" s="228" t="s">
        <v>235</v>
      </c>
      <c r="AP12" s="220"/>
      <c r="AQ12" s="220"/>
    </row>
    <row r="13" spans="1:43">
      <c r="A13" s="218"/>
      <c r="B13" s="1" t="str">
        <f>Sheet1!A18</f>
        <v>ทายาทโดยธรรม จำเลยที่ 3</v>
      </c>
      <c r="G13" s="226"/>
      <c r="H13" s="226"/>
      <c r="I13" s="226"/>
      <c r="J13" s="226"/>
      <c r="K13" s="270" t="str">
        <f>VLOOKUP(B13,Sheet1!A15:G45,2,0)</f>
        <v>นางพิกุล อินถา</v>
      </c>
      <c r="L13" s="270"/>
      <c r="M13" s="270"/>
      <c r="N13" s="270"/>
      <c r="O13" s="270"/>
      <c r="P13" s="270"/>
      <c r="Q13" s="270"/>
      <c r="R13" s="270"/>
      <c r="S13" s="270"/>
      <c r="T13" s="270"/>
      <c r="U13" s="270"/>
      <c r="V13" s="270"/>
      <c r="W13" s="270"/>
      <c r="X13" s="270"/>
      <c r="Y13" s="270"/>
      <c r="Z13" s="270"/>
      <c r="AA13" s="270"/>
      <c r="AB13" s="270"/>
      <c r="AC13" s="270"/>
      <c r="AD13" s="270"/>
      <c r="AE13" s="270"/>
      <c r="AF13" s="270"/>
      <c r="AG13" s="270"/>
      <c r="AH13" s="270"/>
      <c r="AI13" s="270"/>
      <c r="AJ13" s="270"/>
      <c r="AK13" s="220"/>
      <c r="AN13" s="220"/>
      <c r="AO13" s="227"/>
      <c r="AP13" s="220"/>
      <c r="AQ13" s="220"/>
    </row>
    <row r="14" spans="1:43">
      <c r="A14" s="218"/>
      <c r="B14" s="1" t="str">
        <f>Sheet1!A19</f>
        <v>จำเลยที่ 3</v>
      </c>
      <c r="F14" s="270" t="str">
        <f>VLOOKUP(B14,Sheet1!A15:G45,2,0)</f>
        <v>นายแหลมสิงห์ อินถา</v>
      </c>
      <c r="G14" s="270"/>
      <c r="H14" s="270"/>
      <c r="I14" s="270"/>
      <c r="J14" s="270"/>
      <c r="K14" s="270"/>
      <c r="L14" s="270"/>
      <c r="M14" s="270"/>
      <c r="N14" s="270"/>
      <c r="O14" s="270"/>
      <c r="P14" s="270"/>
      <c r="Q14" s="270"/>
      <c r="R14" s="270"/>
      <c r="S14" s="1" t="str">
        <f>Sheet1!A20</f>
        <v>คู่สมรสจำเลยที่ 3</v>
      </c>
      <c r="Y14" s="264">
        <f>VLOOKUP(S14,Sheet1!A15:G45,2,0)</f>
        <v>0</v>
      </c>
      <c r="Z14" s="264"/>
      <c r="AA14" s="264"/>
      <c r="AB14" s="264"/>
      <c r="AC14" s="264"/>
      <c r="AD14" s="264"/>
      <c r="AE14" s="264"/>
      <c r="AF14" s="264"/>
      <c r="AG14" s="264"/>
      <c r="AH14" s="264"/>
      <c r="AI14" s="264"/>
      <c r="AJ14" s="264"/>
      <c r="AK14" s="220"/>
      <c r="AL14" s="220"/>
      <c r="AM14" s="220"/>
      <c r="AN14" s="220"/>
      <c r="AO14" s="228" t="s">
        <v>236</v>
      </c>
      <c r="AP14" s="220"/>
      <c r="AQ14" s="220"/>
    </row>
    <row r="15" spans="1:43" hidden="1">
      <c r="A15" s="218"/>
      <c r="B15" s="1" t="str">
        <f>Sheet1!A21</f>
        <v>ทายาทโดยธรรม จำเลยที่ 4</v>
      </c>
      <c r="G15" s="226"/>
      <c r="H15" s="226"/>
      <c r="I15" s="226"/>
      <c r="J15" s="226"/>
      <c r="K15" s="270">
        <f>VLOOKUP(B15,Sheet1!A17:G47,2,0)</f>
        <v>0</v>
      </c>
      <c r="L15" s="270"/>
      <c r="M15" s="270"/>
      <c r="N15" s="270"/>
      <c r="O15" s="270"/>
      <c r="P15" s="270"/>
      <c r="Q15" s="270"/>
      <c r="R15" s="270"/>
      <c r="S15" s="270"/>
      <c r="T15" s="270"/>
      <c r="U15" s="270"/>
      <c r="V15" s="270"/>
      <c r="W15" s="270"/>
      <c r="X15" s="270"/>
      <c r="Y15" s="270"/>
      <c r="Z15" s="270"/>
      <c r="AA15" s="270"/>
      <c r="AB15" s="270"/>
      <c r="AC15" s="270"/>
      <c r="AD15" s="270"/>
      <c r="AE15" s="270"/>
      <c r="AF15" s="270"/>
      <c r="AG15" s="270"/>
      <c r="AH15" s="270"/>
      <c r="AI15" s="270"/>
      <c r="AJ15" s="270"/>
      <c r="AK15" s="220"/>
      <c r="AN15" s="220"/>
      <c r="AO15" s="227"/>
      <c r="AP15" s="220"/>
      <c r="AQ15" s="220"/>
    </row>
    <row r="16" spans="1:43" hidden="1">
      <c r="A16" s="218"/>
      <c r="B16" s="1" t="str">
        <f>Sheet1!A22</f>
        <v>จำเลยที่ 4</v>
      </c>
      <c r="F16" s="270">
        <f>VLOOKUP(B16,Sheet1!A17:G47,2,0)</f>
        <v>0</v>
      </c>
      <c r="G16" s="270"/>
      <c r="H16" s="270"/>
      <c r="I16" s="270"/>
      <c r="J16" s="270"/>
      <c r="K16" s="270"/>
      <c r="L16" s="270"/>
      <c r="M16" s="270"/>
      <c r="N16" s="270"/>
      <c r="O16" s="270"/>
      <c r="P16" s="270"/>
      <c r="Q16" s="270"/>
      <c r="R16" s="270"/>
      <c r="S16" s="1" t="str">
        <f>Sheet1!A23</f>
        <v>คู่สมรสจำเลยที่ 4</v>
      </c>
      <c r="Y16" s="264">
        <f>VLOOKUP(S16,Sheet1!A17:G47,2,0)</f>
        <v>0</v>
      </c>
      <c r="Z16" s="264"/>
      <c r="AA16" s="264"/>
      <c r="AB16" s="264"/>
      <c r="AC16" s="264"/>
      <c r="AD16" s="264"/>
      <c r="AE16" s="264"/>
      <c r="AF16" s="264"/>
      <c r="AG16" s="264"/>
      <c r="AH16" s="264"/>
      <c r="AI16" s="264"/>
      <c r="AJ16" s="264"/>
      <c r="AK16" s="220"/>
      <c r="AL16" s="220"/>
      <c r="AM16" s="220"/>
      <c r="AN16" s="220"/>
      <c r="AO16" s="228"/>
      <c r="AP16" s="220"/>
      <c r="AQ16" s="220"/>
    </row>
    <row r="17" spans="1:43" hidden="1">
      <c r="A17" s="218"/>
      <c r="B17" s="1" t="str">
        <f>Sheet1!A24</f>
        <v>ทายาทโดยธรรม จำเลยที่ 5</v>
      </c>
      <c r="G17" s="226"/>
      <c r="H17" s="226"/>
      <c r="I17" s="226"/>
      <c r="J17" s="226"/>
      <c r="K17" s="270">
        <f>VLOOKUP(B17,Sheet1!A19:G49,2,0)</f>
        <v>0</v>
      </c>
      <c r="L17" s="270"/>
      <c r="M17" s="270"/>
      <c r="N17" s="270"/>
      <c r="O17" s="270"/>
      <c r="P17" s="270"/>
      <c r="Q17" s="270"/>
      <c r="R17" s="270"/>
      <c r="S17" s="270"/>
      <c r="T17" s="270"/>
      <c r="U17" s="270"/>
      <c r="V17" s="270"/>
      <c r="W17" s="270"/>
      <c r="X17" s="270"/>
      <c r="Y17" s="270"/>
      <c r="Z17" s="270"/>
      <c r="AA17" s="270"/>
      <c r="AB17" s="270"/>
      <c r="AC17" s="270"/>
      <c r="AD17" s="270"/>
      <c r="AE17" s="270"/>
      <c r="AF17" s="270"/>
      <c r="AG17" s="270"/>
      <c r="AH17" s="270"/>
      <c r="AI17" s="270"/>
      <c r="AJ17" s="270"/>
      <c r="AK17" s="220"/>
      <c r="AN17" s="220"/>
      <c r="AO17" s="227"/>
      <c r="AP17" s="220"/>
      <c r="AQ17" s="220"/>
    </row>
    <row r="18" spans="1:43" hidden="1">
      <c r="A18" s="218"/>
      <c r="B18" s="1" t="str">
        <f>Sheet1!A25</f>
        <v>จำเลยที่ 5</v>
      </c>
      <c r="F18" s="270">
        <f>VLOOKUP(B18,Sheet1!A19:G49,2,0)</f>
        <v>0</v>
      </c>
      <c r="G18" s="270"/>
      <c r="H18" s="270"/>
      <c r="I18" s="270"/>
      <c r="J18" s="270"/>
      <c r="K18" s="270"/>
      <c r="L18" s="270"/>
      <c r="M18" s="270"/>
      <c r="N18" s="270"/>
      <c r="O18" s="270"/>
      <c r="P18" s="270"/>
      <c r="Q18" s="270"/>
      <c r="R18" s="270"/>
      <c r="S18" s="1" t="str">
        <f>Sheet1!A26</f>
        <v>คู่สมรสจำเลยที่ 5</v>
      </c>
      <c r="Y18" s="264">
        <f>VLOOKUP(S18,Sheet1!A19:G49,2,0)</f>
        <v>0</v>
      </c>
      <c r="Z18" s="264"/>
      <c r="AA18" s="264"/>
      <c r="AB18" s="264"/>
      <c r="AC18" s="264"/>
      <c r="AD18" s="264"/>
      <c r="AE18" s="264"/>
      <c r="AF18" s="264"/>
      <c r="AG18" s="264"/>
      <c r="AH18" s="264"/>
      <c r="AI18" s="264"/>
      <c r="AJ18" s="264"/>
      <c r="AK18" s="220"/>
      <c r="AL18" s="220"/>
      <c r="AM18" s="220"/>
      <c r="AN18" s="220"/>
      <c r="AO18" s="220"/>
      <c r="AP18" s="220"/>
      <c r="AQ18" s="220"/>
    </row>
    <row r="19" spans="1:43" hidden="1">
      <c r="A19" s="218"/>
      <c r="B19" s="1" t="str">
        <f>Sheet1!A27</f>
        <v>ทายาทโดยธรรม จำเลยที่ 6</v>
      </c>
      <c r="G19" s="226"/>
      <c r="H19" s="226"/>
      <c r="I19" s="226"/>
      <c r="J19" s="226"/>
      <c r="K19" s="270">
        <f>VLOOKUP(B19,Sheet1!A21:G51,2,0)</f>
        <v>0</v>
      </c>
      <c r="L19" s="270"/>
      <c r="M19" s="270"/>
      <c r="N19" s="270"/>
      <c r="O19" s="270"/>
      <c r="P19" s="270"/>
      <c r="Q19" s="270"/>
      <c r="R19" s="270"/>
      <c r="S19" s="270"/>
      <c r="T19" s="270"/>
      <c r="U19" s="270"/>
      <c r="V19" s="270"/>
      <c r="W19" s="270"/>
      <c r="X19" s="270"/>
      <c r="Y19" s="270"/>
      <c r="Z19" s="270"/>
      <c r="AA19" s="270"/>
      <c r="AB19" s="270"/>
      <c r="AC19" s="270"/>
      <c r="AD19" s="270"/>
      <c r="AE19" s="270"/>
      <c r="AF19" s="270"/>
      <c r="AG19" s="270"/>
      <c r="AH19" s="270"/>
      <c r="AI19" s="270"/>
      <c r="AJ19" s="270"/>
      <c r="AK19" s="220"/>
      <c r="AN19" s="220"/>
      <c r="AO19" s="227"/>
      <c r="AP19" s="220"/>
      <c r="AQ19" s="220"/>
    </row>
    <row r="20" spans="1:43" hidden="1">
      <c r="A20" s="218"/>
      <c r="B20" s="1" t="str">
        <f>Sheet1!A28</f>
        <v>จำเลยที่ 6</v>
      </c>
      <c r="F20" s="270">
        <f>VLOOKUP(B20,Sheet1!A21:G51,2,0)</f>
        <v>0</v>
      </c>
      <c r="G20" s="270"/>
      <c r="H20" s="270"/>
      <c r="I20" s="270"/>
      <c r="J20" s="270"/>
      <c r="K20" s="270"/>
      <c r="L20" s="270"/>
      <c r="M20" s="270"/>
      <c r="N20" s="270"/>
      <c r="O20" s="270"/>
      <c r="P20" s="270"/>
      <c r="Q20" s="270"/>
      <c r="R20" s="270"/>
      <c r="S20" s="1" t="str">
        <f>Sheet1!A29</f>
        <v>คู่สมรสจำเลยที่ 6</v>
      </c>
      <c r="Y20" s="264">
        <f>VLOOKUP(S20,Sheet1!A21:G51,2,0)</f>
        <v>0</v>
      </c>
      <c r="Z20" s="264"/>
      <c r="AA20" s="264"/>
      <c r="AB20" s="264"/>
      <c r="AC20" s="264"/>
      <c r="AD20" s="264"/>
      <c r="AE20" s="264"/>
      <c r="AF20" s="264"/>
      <c r="AG20" s="264"/>
      <c r="AH20" s="264"/>
      <c r="AI20" s="264"/>
      <c r="AJ20" s="264"/>
      <c r="AK20" s="220"/>
      <c r="AL20" s="220"/>
      <c r="AM20" s="220"/>
      <c r="AN20" s="220"/>
      <c r="AO20" s="220"/>
      <c r="AP20" s="220"/>
      <c r="AQ20" s="220"/>
    </row>
    <row r="21" spans="1:43" hidden="1">
      <c r="A21" s="218"/>
      <c r="B21" s="1" t="str">
        <f>Sheet1!A30</f>
        <v>ทายาทโดยธรรม จำเลยที่ 7</v>
      </c>
      <c r="G21" s="226"/>
      <c r="H21" s="226"/>
      <c r="I21" s="226"/>
      <c r="J21" s="226"/>
      <c r="K21" s="270">
        <f>VLOOKUP(B21,Sheet1!A23:G53,2,0)</f>
        <v>0</v>
      </c>
      <c r="L21" s="270"/>
      <c r="M21" s="270"/>
      <c r="N21" s="270"/>
      <c r="O21" s="270"/>
      <c r="P21" s="270"/>
      <c r="Q21" s="270"/>
      <c r="R21" s="270"/>
      <c r="S21" s="270"/>
      <c r="T21" s="270"/>
      <c r="U21" s="270"/>
      <c r="V21" s="270"/>
      <c r="W21" s="270"/>
      <c r="X21" s="270"/>
      <c r="Y21" s="270"/>
      <c r="Z21" s="270"/>
      <c r="AA21" s="270"/>
      <c r="AB21" s="270"/>
      <c r="AC21" s="270"/>
      <c r="AD21" s="270"/>
      <c r="AE21" s="270"/>
      <c r="AF21" s="270"/>
      <c r="AG21" s="270"/>
      <c r="AH21" s="270"/>
      <c r="AI21" s="270"/>
      <c r="AJ21" s="270"/>
      <c r="AK21" s="220"/>
      <c r="AN21" s="220"/>
      <c r="AO21" s="227"/>
      <c r="AP21" s="220"/>
      <c r="AQ21" s="220"/>
    </row>
    <row r="22" spans="1:43" hidden="1">
      <c r="A22" s="218"/>
      <c r="B22" s="1" t="str">
        <f>Sheet1!A31</f>
        <v>จำเลยที่ 7</v>
      </c>
      <c r="F22" s="270">
        <f>VLOOKUP(B22,Sheet1!A23:G53,2,0)</f>
        <v>0</v>
      </c>
      <c r="G22" s="270"/>
      <c r="H22" s="270"/>
      <c r="I22" s="270"/>
      <c r="J22" s="270"/>
      <c r="K22" s="270"/>
      <c r="L22" s="270"/>
      <c r="M22" s="270"/>
      <c r="N22" s="270"/>
      <c r="O22" s="270"/>
      <c r="P22" s="270"/>
      <c r="Q22" s="270"/>
      <c r="R22" s="270"/>
      <c r="S22" s="1" t="str">
        <f>Sheet1!A32</f>
        <v>คู่สมรสจำเลยที่ 7</v>
      </c>
      <c r="Y22" s="264">
        <f>VLOOKUP(S22,Sheet1!A23:G53,2,0)</f>
        <v>0</v>
      </c>
      <c r="Z22" s="264"/>
      <c r="AA22" s="264"/>
      <c r="AB22" s="264"/>
      <c r="AC22" s="264"/>
      <c r="AD22" s="264"/>
      <c r="AE22" s="264"/>
      <c r="AF22" s="264"/>
      <c r="AG22" s="264"/>
      <c r="AH22" s="264"/>
      <c r="AI22" s="264"/>
      <c r="AJ22" s="264"/>
      <c r="AK22" s="220"/>
      <c r="AL22" s="220"/>
      <c r="AM22" s="220"/>
      <c r="AN22" s="220"/>
      <c r="AO22" s="220"/>
      <c r="AP22" s="220"/>
      <c r="AQ22" s="220"/>
    </row>
    <row r="23" spans="1:43" hidden="1">
      <c r="A23" s="218"/>
      <c r="B23" s="1" t="str">
        <f>Sheet1!A33</f>
        <v>ทายาทโดยธรรม จำเลยที่ 8</v>
      </c>
      <c r="G23" s="226"/>
      <c r="H23" s="226"/>
      <c r="I23" s="226"/>
      <c r="J23" s="226"/>
      <c r="K23" s="270">
        <f>VLOOKUP(B23,Sheet1!A25:G55,2,0)</f>
        <v>0</v>
      </c>
      <c r="L23" s="270"/>
      <c r="M23" s="270"/>
      <c r="N23" s="270"/>
      <c r="O23" s="270"/>
      <c r="P23" s="270"/>
      <c r="Q23" s="270"/>
      <c r="R23" s="270"/>
      <c r="S23" s="270"/>
      <c r="T23" s="270"/>
      <c r="U23" s="270"/>
      <c r="V23" s="270"/>
      <c r="W23" s="270"/>
      <c r="X23" s="270"/>
      <c r="Y23" s="270"/>
      <c r="Z23" s="270"/>
      <c r="AA23" s="270"/>
      <c r="AB23" s="270"/>
      <c r="AC23" s="270"/>
      <c r="AD23" s="270"/>
      <c r="AE23" s="270"/>
      <c r="AF23" s="270"/>
      <c r="AG23" s="270"/>
      <c r="AH23" s="270"/>
      <c r="AI23" s="270"/>
      <c r="AJ23" s="270"/>
      <c r="AK23" s="220"/>
      <c r="AN23" s="220"/>
      <c r="AO23" s="227"/>
      <c r="AP23" s="220"/>
      <c r="AQ23" s="220"/>
    </row>
    <row r="24" spans="1:43" hidden="1">
      <c r="A24" s="218"/>
      <c r="B24" s="1" t="str">
        <f>Sheet1!A34</f>
        <v>จำเลยที่ 8</v>
      </c>
      <c r="F24" s="270">
        <f>VLOOKUP(B24,Sheet1!A25:G55,2,0)</f>
        <v>0</v>
      </c>
      <c r="G24" s="270"/>
      <c r="H24" s="270"/>
      <c r="I24" s="270"/>
      <c r="J24" s="270"/>
      <c r="K24" s="270"/>
      <c r="L24" s="270"/>
      <c r="M24" s="270"/>
      <c r="N24" s="270"/>
      <c r="O24" s="270"/>
      <c r="P24" s="270"/>
      <c r="Q24" s="270"/>
      <c r="R24" s="270"/>
      <c r="S24" s="1" t="str">
        <f>Sheet1!A35</f>
        <v>คู่สมรสจำเลยที่ 8</v>
      </c>
      <c r="Y24" s="264">
        <f>VLOOKUP(S24,Sheet1!A25:G55,2,0)</f>
        <v>0</v>
      </c>
      <c r="Z24" s="264"/>
      <c r="AA24" s="264"/>
      <c r="AB24" s="264"/>
      <c r="AC24" s="264"/>
      <c r="AD24" s="264"/>
      <c r="AE24" s="264"/>
      <c r="AF24" s="264"/>
      <c r="AG24" s="264"/>
      <c r="AH24" s="264"/>
      <c r="AI24" s="264"/>
      <c r="AJ24" s="264"/>
      <c r="AK24" s="220"/>
      <c r="AL24" s="220"/>
      <c r="AM24" s="220"/>
      <c r="AN24" s="220"/>
      <c r="AO24" s="220"/>
      <c r="AP24" s="220"/>
      <c r="AQ24" s="220"/>
    </row>
    <row r="25" spans="1:43" hidden="1">
      <c r="A25" s="218"/>
      <c r="B25" s="1" t="str">
        <f>Sheet1!A36</f>
        <v>ทายาทโดยธรรม จำเลยที่ 9</v>
      </c>
      <c r="G25" s="226"/>
      <c r="H25" s="226"/>
      <c r="I25" s="226"/>
      <c r="J25" s="226"/>
      <c r="K25" s="270">
        <f>VLOOKUP(B25,Sheet1!A27:G57,2,0)</f>
        <v>0</v>
      </c>
      <c r="L25" s="270"/>
      <c r="M25" s="270"/>
      <c r="N25" s="270"/>
      <c r="O25" s="270"/>
      <c r="P25" s="270"/>
      <c r="Q25" s="270"/>
      <c r="R25" s="270"/>
      <c r="S25" s="270"/>
      <c r="T25" s="270"/>
      <c r="U25" s="270"/>
      <c r="V25" s="270"/>
      <c r="W25" s="270"/>
      <c r="X25" s="270"/>
      <c r="Y25" s="270"/>
      <c r="Z25" s="270"/>
      <c r="AA25" s="270"/>
      <c r="AB25" s="270"/>
      <c r="AC25" s="270"/>
      <c r="AD25" s="270"/>
      <c r="AE25" s="270"/>
      <c r="AF25" s="270"/>
      <c r="AG25" s="270"/>
      <c r="AH25" s="270"/>
      <c r="AI25" s="270"/>
      <c r="AJ25" s="270"/>
      <c r="AK25" s="220"/>
      <c r="AN25" s="220"/>
      <c r="AO25" s="227"/>
      <c r="AP25" s="220"/>
      <c r="AQ25" s="220"/>
    </row>
    <row r="26" spans="1:43" hidden="1">
      <c r="A26" s="218"/>
      <c r="B26" s="1" t="str">
        <f>Sheet1!A37</f>
        <v>จำเลยที่ 9</v>
      </c>
      <c r="F26" s="270">
        <f>VLOOKUP(B26,Sheet1!A27:G57,2,0)</f>
        <v>0</v>
      </c>
      <c r="G26" s="270"/>
      <c r="H26" s="270"/>
      <c r="I26" s="270"/>
      <c r="J26" s="270"/>
      <c r="K26" s="270"/>
      <c r="L26" s="270"/>
      <c r="M26" s="270"/>
      <c r="N26" s="270"/>
      <c r="O26" s="270"/>
      <c r="P26" s="270"/>
      <c r="Q26" s="270"/>
      <c r="R26" s="270"/>
      <c r="S26" s="1" t="str">
        <f>Sheet1!A38</f>
        <v>คู่สมรสจำเลยที่ 9</v>
      </c>
      <c r="Y26" s="264">
        <f>VLOOKUP(S26,Sheet1!A27:G57,2,0)</f>
        <v>0</v>
      </c>
      <c r="Z26" s="264"/>
      <c r="AA26" s="264"/>
      <c r="AB26" s="264"/>
      <c r="AC26" s="264"/>
      <c r="AD26" s="264"/>
      <c r="AE26" s="264"/>
      <c r="AF26" s="264"/>
      <c r="AG26" s="264"/>
      <c r="AH26" s="264"/>
      <c r="AI26" s="264"/>
      <c r="AJ26" s="264"/>
      <c r="AK26" s="220"/>
      <c r="AL26" s="220"/>
      <c r="AM26" s="220"/>
      <c r="AN26" s="220"/>
      <c r="AO26" s="220"/>
      <c r="AP26" s="220"/>
      <c r="AQ26" s="220"/>
    </row>
    <row r="27" spans="1:43" hidden="1">
      <c r="A27" s="218"/>
      <c r="B27" s="1" t="str">
        <f>Sheet1!A39</f>
        <v>ทายาทโดยธรรม จำเลยที่ 10</v>
      </c>
      <c r="G27" s="226"/>
      <c r="H27" s="226"/>
      <c r="I27" s="226"/>
      <c r="J27" s="226"/>
      <c r="K27" s="270">
        <f>VLOOKUP(B27,Sheet1!A29:G59,2,0)</f>
        <v>0</v>
      </c>
      <c r="L27" s="270"/>
      <c r="M27" s="270"/>
      <c r="N27" s="270"/>
      <c r="O27" s="270"/>
      <c r="P27" s="270"/>
      <c r="Q27" s="270"/>
      <c r="R27" s="270"/>
      <c r="S27" s="270"/>
      <c r="T27" s="270"/>
      <c r="U27" s="270"/>
      <c r="V27" s="270"/>
      <c r="W27" s="270"/>
      <c r="X27" s="270"/>
      <c r="Y27" s="270"/>
      <c r="Z27" s="270"/>
      <c r="AA27" s="270"/>
      <c r="AB27" s="270"/>
      <c r="AC27" s="270"/>
      <c r="AD27" s="270"/>
      <c r="AE27" s="270"/>
      <c r="AF27" s="270"/>
      <c r="AG27" s="270"/>
      <c r="AH27" s="270"/>
      <c r="AI27" s="270"/>
      <c r="AJ27" s="270"/>
      <c r="AK27" s="220"/>
      <c r="AN27" s="220"/>
      <c r="AO27" s="227"/>
      <c r="AP27" s="220"/>
      <c r="AQ27" s="220"/>
    </row>
    <row r="28" spans="1:43" hidden="1">
      <c r="A28" s="218"/>
      <c r="B28" s="1" t="str">
        <f>Sheet1!A40</f>
        <v>จำเลยที่ 10</v>
      </c>
      <c r="F28" s="270">
        <f>VLOOKUP(B28,Sheet1!A29:G59,2,0)</f>
        <v>0</v>
      </c>
      <c r="G28" s="270"/>
      <c r="H28" s="270"/>
      <c r="I28" s="270"/>
      <c r="J28" s="270"/>
      <c r="K28" s="270"/>
      <c r="L28" s="270"/>
      <c r="M28" s="270"/>
      <c r="N28" s="270"/>
      <c r="O28" s="270"/>
      <c r="P28" s="270"/>
      <c r="Q28" s="270"/>
      <c r="R28" s="270"/>
      <c r="S28" s="1" t="str">
        <f>Sheet1!A41</f>
        <v>คู่สมรสจำเลยที่ 10</v>
      </c>
      <c r="Y28" s="264">
        <f>VLOOKUP(S28,Sheet1!A29:G59,2,0)</f>
        <v>0</v>
      </c>
      <c r="Z28" s="264"/>
      <c r="AA28" s="264"/>
      <c r="AB28" s="264"/>
      <c r="AC28" s="264"/>
      <c r="AD28" s="264"/>
      <c r="AE28" s="264"/>
      <c r="AF28" s="264"/>
      <c r="AG28" s="264"/>
      <c r="AH28" s="264"/>
      <c r="AI28" s="264"/>
      <c r="AJ28" s="264"/>
      <c r="AK28" s="220"/>
      <c r="AL28" s="220"/>
      <c r="AM28" s="220"/>
      <c r="AN28" s="220"/>
      <c r="AO28" s="220"/>
      <c r="AP28" s="220"/>
      <c r="AQ28" s="220"/>
    </row>
    <row r="29" spans="1:43">
      <c r="A29" s="218"/>
      <c r="B29" s="219"/>
      <c r="AC29" s="220"/>
      <c r="AD29" s="220"/>
      <c r="AE29" s="220"/>
      <c r="AF29" s="220"/>
      <c r="AG29" s="220"/>
      <c r="AH29" s="220"/>
      <c r="AI29" s="220"/>
      <c r="AJ29" s="220"/>
      <c r="AK29" s="220"/>
      <c r="AL29" s="220"/>
      <c r="AM29" s="220"/>
      <c r="AN29" s="220"/>
      <c r="AO29" s="220"/>
      <c r="AP29" s="220"/>
      <c r="AQ29" s="220"/>
    </row>
    <row r="30" spans="1:43">
      <c r="A30" s="265" t="s">
        <v>205</v>
      </c>
      <c r="B30" s="265"/>
      <c r="C30" s="265"/>
      <c r="D30" s="265"/>
      <c r="E30" s="265"/>
      <c r="F30" s="265"/>
      <c r="G30" s="265" t="s">
        <v>222</v>
      </c>
      <c r="H30" s="265"/>
      <c r="I30" s="265"/>
      <c r="J30" s="265"/>
      <c r="K30" s="265"/>
      <c r="L30" s="265"/>
      <c r="M30" s="265"/>
      <c r="N30" s="265"/>
      <c r="O30" s="265"/>
      <c r="P30" s="265"/>
      <c r="Q30" s="265"/>
      <c r="R30" s="265"/>
      <c r="S30" s="265"/>
      <c r="T30" s="265" t="s">
        <v>263</v>
      </c>
      <c r="U30" s="265"/>
      <c r="V30" s="265"/>
      <c r="W30" s="265"/>
      <c r="X30" s="274" t="s">
        <v>233</v>
      </c>
      <c r="Y30" s="274"/>
      <c r="Z30" s="274"/>
      <c r="AA30" s="274"/>
      <c r="AB30" s="274"/>
      <c r="AC30" s="274"/>
      <c r="AD30" s="274"/>
      <c r="AE30" s="274"/>
      <c r="AF30" s="274"/>
      <c r="AG30" s="274"/>
      <c r="AH30" s="274"/>
      <c r="AI30" s="274"/>
      <c r="AJ30" s="274"/>
      <c r="AK30" s="220"/>
      <c r="AL30" s="220"/>
      <c r="AM30" s="220"/>
      <c r="AN30" s="220"/>
      <c r="AO30" s="220"/>
      <c r="AP30" s="220"/>
      <c r="AQ30" s="220"/>
    </row>
    <row r="31" spans="1:43" ht="151.5" customHeight="1">
      <c r="A31" s="260" t="str">
        <f>IF(OR(K9=0,K9="-"),"ซ่อนช่อง",B9)</f>
        <v>ซ่อนช่อง</v>
      </c>
      <c r="B31" s="260"/>
      <c r="C31" s="260"/>
      <c r="D31" s="260"/>
      <c r="E31" s="260"/>
      <c r="F31" s="260"/>
      <c r="G31" s="261" t="e">
        <f>CONCATENATE("1. สำนักงานที่ดิน ดังนี้",CHAR(10),
"- ณ ภูมิลำเนาแต่กำเนิด : ",IF(VLOOKUP(A31,Table1[#All],5,0)="","-",VLOOKUP(A31,Table1[#All],5,0)),CHAR(10),
"- ณ ภูมิลำเนาปัจจุบัน : ",IF(VLOOKUP(A31,Table1[#All],7,0)="","-",VLOOKUP(A31,Table1[#All],7,0)),CHAR(10),
"- ขณะทำสัญญา : ",IF(VLOOKUP(A31,Table1[#All],9,0)="","-",VLOOKUP(A31,Table1[#All],9,0)),CHAR(10),
"- ที่จดทะเบียนสมรส : ",IF(VLOOKUP(A31,Table1[#All],11,0)="","-",VLOOKUP(A31,Table1[#All],11,0)),CHAR(10),
"- ที่จดทะเบียนหย่า : ",IF(VLOOKUP(A31,Table1[#All],13,0)="","-",VLOOKUP(A31,Table1[#All],13,0)),CHAR(10),
"- สถานที่ทำสัญญา : ",IF(VLOOKUP(A31,Table1[#All],15,0)="","-",VLOOKUP(A31,Table1[#All],15,0)),CHAR(10),
"- ตามคำขอกู้ : ",IF(VLOOKUP(A31,Table1[#All],17,0)="","-",VLOOKUP(A31,Table1[#All],17,0)))</f>
        <v>#N/A</v>
      </c>
      <c r="H31" s="261"/>
      <c r="I31" s="261"/>
      <c r="J31" s="261"/>
      <c r="K31" s="261"/>
      <c r="L31" s="261"/>
      <c r="M31" s="261"/>
      <c r="N31" s="261"/>
      <c r="O31" s="261"/>
      <c r="P31" s="261"/>
      <c r="Q31" s="261"/>
      <c r="R31" s="261"/>
      <c r="S31" s="261"/>
      <c r="T31" s="260" t="e">
        <f>CONCATENATE(CHAR(10),
IF(OR(VLOOKUP(A31,Table1[#All],5,0)="-",VLOOKUP(A31,Table1[#All],5,0)=""),"-",IF(VLOOKUP(A31,Table1[#All],4,0)=1,"พบ","ไม่พบ")),CHAR(10),
IF(OR(VLOOKUP(A31,Table1[#All],7,0)="-",VLOOKUP(A31,Table1[#All],7,0)=""),"-",IF(VLOOKUP(A31,Table1[#All],6,0)=1,"พบ","ไม่พบ")),CHAR(10),
IF(OR(VLOOKUP(A31,Table1[#All],9,0)="-",VLOOKUP(A31,Table1[#All],9,0)=""),"-",IF(VLOOKUP(A31,Table1[#All],8,0)=1,"พบ","ไม่พบ")),CHAR(10),
IF(OR(VLOOKUP(A31,Table1[#All],11,0)="-",VLOOKUP(A31,Table1[#All],11,0)=""),"-",IF(VLOOKUP(A31,Table1[#All],10,0)=1,"พบ","ไม่พบ")),CHAR(10),
IF(OR(VLOOKUP(A31,Table1[#All],13,0)="-",VLOOKUP(A31,Table1[#All],13,0)=""),"-",IF(VLOOKUP(A31,Table1[#All],12,0)=1,"พบ","ไม่พบ")),CHAR(10),
IF(OR(VLOOKUP(A31,Table1[#All],15,0)="-",VLOOKUP(A31,Table1[#All],15,0)=""),"-",IF(VLOOKUP(A31,Table1[#All],14,0)=1,"พบ","ไม่พบ")),CHAR(10),
IF(OR(VLOOKUP(A31,Table1[#All],17,0)="-",VLOOKUP(A31,Table1[#All],17,0)=""),"-",IF(VLOOKUP(A31,Table1[#All],16,0)=1,"พบ","ไม่พบ")),CHAR(10))</f>
        <v>#N/A</v>
      </c>
      <c r="U31" s="260"/>
      <c r="V31" s="260"/>
      <c r="W31" s="260"/>
      <c r="X31" s="262" t="e">
        <f>CONCATENATE(CHAR(10),IF(OR(VLOOKUP(A31,Sheet1!$A$9:$U$39,18,0)="ไม่พบ",VLOOKUP(A31,Sheet1!$A$9:$U$39,18,0)="-"),"-",VLOOKUP(A31,Sheet1!$A$9:$U$39,19,0)))</f>
        <v>#N/A</v>
      </c>
      <c r="Y31" s="262"/>
      <c r="Z31" s="262"/>
      <c r="AA31" s="262"/>
      <c r="AB31" s="262"/>
      <c r="AC31" s="262"/>
      <c r="AD31" s="262"/>
      <c r="AE31" s="262"/>
      <c r="AF31" s="262"/>
      <c r="AG31" s="262"/>
      <c r="AH31" s="262"/>
      <c r="AI31" s="262"/>
      <c r="AJ31" s="262"/>
      <c r="AK31" s="220"/>
      <c r="AL31" s="220"/>
      <c r="AM31" s="220"/>
      <c r="AN31" s="220"/>
      <c r="AO31" s="220"/>
      <c r="AP31" s="220"/>
      <c r="AQ31" s="220"/>
    </row>
    <row r="32" spans="1:43">
      <c r="A32" s="260"/>
      <c r="B32" s="260"/>
      <c r="C32" s="260"/>
      <c r="D32" s="260"/>
      <c r="E32" s="260"/>
      <c r="F32" s="260"/>
      <c r="G32" s="263" t="s">
        <v>262</v>
      </c>
      <c r="H32" s="263"/>
      <c r="I32" s="263"/>
      <c r="J32" s="263"/>
      <c r="K32" s="263"/>
      <c r="L32" s="263"/>
      <c r="M32" s="263"/>
      <c r="N32" s="263"/>
      <c r="O32" s="263"/>
      <c r="P32" s="263"/>
      <c r="Q32" s="263"/>
      <c r="R32" s="263"/>
      <c r="S32" s="263"/>
      <c r="T32" s="229"/>
      <c r="U32" s="230" t="str">
        <f>IF(Sheet1!U13="พบ","R","£")</f>
        <v>£</v>
      </c>
      <c r="V32" s="231"/>
      <c r="W32" s="232" t="s">
        <v>239</v>
      </c>
      <c r="X32" s="231"/>
      <c r="Y32" s="231"/>
      <c r="Z32" s="233"/>
      <c r="AA32" s="231"/>
      <c r="AB32" s="230" t="str">
        <f>IF(Sheet1!U13="ไม่พบ","R","£")</f>
        <v>£</v>
      </c>
      <c r="AC32" s="231"/>
      <c r="AD32" s="232" t="s">
        <v>238</v>
      </c>
      <c r="AE32" s="231"/>
      <c r="AF32" s="231"/>
      <c r="AG32" s="231"/>
      <c r="AH32" s="231"/>
      <c r="AI32" s="231"/>
      <c r="AJ32" s="234"/>
      <c r="AK32" s="220"/>
      <c r="AL32" s="220"/>
      <c r="AM32" s="220"/>
      <c r="AN32" s="220"/>
      <c r="AO32" s="220"/>
      <c r="AP32" s="220"/>
      <c r="AQ32" s="220"/>
    </row>
    <row r="33" spans="1:43" ht="151.5" customHeight="1">
      <c r="A33" s="260" t="str">
        <f>IF(OR(F10=0,F10="-"),"ซ่อนช่อง",B10)</f>
        <v>จำเลยที่ 1</v>
      </c>
      <c r="B33" s="260"/>
      <c r="C33" s="260"/>
      <c r="D33" s="260"/>
      <c r="E33" s="260"/>
      <c r="F33" s="260"/>
      <c r="G33" s="261" t="str">
        <f>CONCATENATE("1. สำนักงานที่ดิน ดังนี้",CHAR(10),
"- ณ ภูมิลำเนาแต่กำเนิด : ",IF(VLOOKUP(A33,Table1[#All],5,0)="","-",VLOOKUP(A33,Table1[#All],5,0)),CHAR(10),
"- ณ ภูมิลำเนาปัจจุบัน : ",IF(VLOOKUP(A33,Table1[#All],7,0)="","-",VLOOKUP(A33,Table1[#All],7,0)),CHAR(10),
"- ขณะทำสัญญา : ",IF(VLOOKUP(A33,Table1[#All],9,0)="","-",VLOOKUP(A33,Table1[#All],9,0)),CHAR(10),
"- ที่จดทะเบียนสมรส : ",IF(VLOOKUP(A33,Table1[#All],11,0)="","-",VLOOKUP(A33,Table1[#All],11,0)),CHAR(10),
"- ที่จดทะเบียนหย่า : ",IF(VLOOKUP(A33,Table1[#All],13,0)="","-",VLOOKUP(A33,Table1[#All],13,0)),CHAR(10),
"- สถานที่ทำสัญญา : ",IF(VLOOKUP(A33,Table1[#All],15,0)="","-",VLOOKUP(A33,Table1[#All],15,0)),CHAR(10),
"- ตามคำขอกู้ : ",IF(VLOOKUP(A33,Table1[#All],17,0)="","-",VLOOKUP(A33,Table1[#All],17,0)))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33" s="261"/>
      <c r="I33" s="261"/>
      <c r="J33" s="261"/>
      <c r="K33" s="261"/>
      <c r="L33" s="261"/>
      <c r="M33" s="261"/>
      <c r="N33" s="261"/>
      <c r="O33" s="261"/>
      <c r="P33" s="261"/>
      <c r="Q33" s="261"/>
      <c r="R33" s="261"/>
      <c r="S33" s="261"/>
      <c r="T33" s="260" t="str">
        <f>CONCATENATE(CHAR(10),
IF(OR(VLOOKUP(A33,Table1[#All],5,0)="-",VLOOKUP(A33,Table1[#All],5,0)=""),"-",IF(VLOOKUP(A33,Table1[#All],4,0)=1,"พบ","ไม่พบ")),CHAR(10),
IF(OR(VLOOKUP(A33,Table1[#All],7,0)="-",VLOOKUP(A33,Table1[#All],7,0)=""),"-",IF(VLOOKUP(A33,Table1[#All],6,0)=1,"พบ","ไม่พบ")),CHAR(10),
IF(OR(VLOOKUP(A33,Table1[#All],9,0)="-",VLOOKUP(A33,Table1[#All],9,0)=""),"-",IF(VLOOKUP(A33,Table1[#All],8,0)=1,"พบ","ไม่พบ")),CHAR(10),
IF(OR(VLOOKUP(A33,Table1[#All],11,0)="-",VLOOKUP(A33,Table1[#All],11,0)=""),"-",IF(VLOOKUP(A33,Table1[#All],10,0)=1,"พบ","ไม่พบ")),CHAR(10),
IF(OR(VLOOKUP(A33,Table1[#All],13,0)="-",VLOOKUP(A33,Table1[#All],13,0)=""),"-",IF(VLOOKUP(A33,Table1[#All],12,0)=1,"พบ","ไม่พบ")),CHAR(10),
IF(OR(VLOOKUP(A33,Table1[#All],15,0)="-",VLOOKUP(A33,Table1[#All],15,0)=""),"-",IF(VLOOKUP(A33,Table1[#All],14,0)=1,"พบ","ไม่พบ")),CHAR(10),
IF(OR(VLOOKUP(A33,Table1[#All],17,0)="-",VLOOKUP(A33,Table1[#All],17,0)=""),"-",IF(VLOOKUP(A33,Table1[#All],16,0)=1,"พบ","ไม่พบ")),CHAR(10))</f>
        <v xml:space="preserve">
-
-
-
-
-
-
-
</v>
      </c>
      <c r="U33" s="260"/>
      <c r="V33" s="260"/>
      <c r="W33" s="260"/>
      <c r="X33" s="262" t="str">
        <f>CONCATENATE(CHAR(10),IF(OR(VLOOKUP(A33,Sheet1!$A$9:$U$39,18,0)="ไม่พบ",VLOOKUP(A33,Sheet1!$A$9:$U$39,18,0)="-"),"-",VLOOKUP(A33,Sheet1!$A$9:$U$39,19,0)))</f>
        <v xml:space="preserve">
</v>
      </c>
      <c r="Y33" s="262"/>
      <c r="Z33" s="262"/>
      <c r="AA33" s="262"/>
      <c r="AB33" s="262"/>
      <c r="AC33" s="262"/>
      <c r="AD33" s="262"/>
      <c r="AE33" s="262"/>
      <c r="AF33" s="262"/>
      <c r="AG33" s="262"/>
      <c r="AH33" s="262"/>
      <c r="AI33" s="262"/>
      <c r="AJ33" s="262"/>
      <c r="AK33" s="220"/>
      <c r="AL33" s="220"/>
      <c r="AM33" s="220"/>
      <c r="AN33" s="220"/>
      <c r="AO33" s="220"/>
      <c r="AP33" s="220"/>
      <c r="AQ33" s="220"/>
    </row>
    <row r="34" spans="1:43" ht="18.75" customHeight="1">
      <c r="A34" s="260"/>
      <c r="B34" s="260"/>
      <c r="C34" s="260"/>
      <c r="D34" s="260"/>
      <c r="E34" s="260"/>
      <c r="F34" s="260"/>
      <c r="G34" s="263" t="s">
        <v>262</v>
      </c>
      <c r="H34" s="263"/>
      <c r="I34" s="263"/>
      <c r="J34" s="263"/>
      <c r="K34" s="263"/>
      <c r="L34" s="263"/>
      <c r="M34" s="263"/>
      <c r="N34" s="263"/>
      <c r="O34" s="263"/>
      <c r="P34" s="263"/>
      <c r="Q34" s="263"/>
      <c r="R34" s="263"/>
      <c r="S34" s="263"/>
      <c r="T34" s="229"/>
      <c r="U34" s="230" t="str">
        <f>IF(Sheet1!U15="พบ","R","£")</f>
        <v>£</v>
      </c>
      <c r="V34" s="231"/>
      <c r="W34" s="232" t="s">
        <v>239</v>
      </c>
      <c r="X34" s="231"/>
      <c r="Y34" s="231"/>
      <c r="Z34" s="233"/>
      <c r="AA34" s="231"/>
      <c r="AB34" s="230" t="str">
        <f>IF(Sheet1!U15="ไม่พบ","R","£")</f>
        <v>£</v>
      </c>
      <c r="AC34" s="231"/>
      <c r="AD34" s="232" t="s">
        <v>238</v>
      </c>
      <c r="AE34" s="231"/>
      <c r="AF34" s="231"/>
      <c r="AG34" s="231"/>
      <c r="AH34" s="231"/>
      <c r="AI34" s="231"/>
      <c r="AJ34" s="234"/>
      <c r="AK34" s="220"/>
      <c r="AL34" s="220"/>
      <c r="AM34" s="220"/>
      <c r="AN34" s="220"/>
      <c r="AO34" s="220"/>
      <c r="AP34" s="220"/>
      <c r="AQ34" s="220"/>
    </row>
    <row r="35" spans="1:43" ht="151.5" customHeight="1">
      <c r="A35" s="260" t="str">
        <f>IF(OR(Y10=0,Y10="-"),"ซ่อนช่อง",S10)</f>
        <v>ซ่อนช่อง</v>
      </c>
      <c r="B35" s="260"/>
      <c r="C35" s="260"/>
      <c r="D35" s="260"/>
      <c r="E35" s="260"/>
      <c r="F35" s="260"/>
      <c r="G35" s="261" t="e">
        <f>CONCATENATE("1. สำนักงานที่ดิน ดังนี้",CHAR(10),
"- ณ ภูมิลำเนาแต่กำเนิด : ",IF(VLOOKUP(A35,Table1[#All],5,0)="","-",VLOOKUP(A35,Table1[#All],5,0)),CHAR(10),
"- ณ ภูมิลำเนาปัจจุบัน : ",IF(VLOOKUP(A35,Table1[#All],7,0)="","-",VLOOKUP(A35,Table1[#All],7,0)),CHAR(10),
"- ขณะทำสัญญา : ",IF(VLOOKUP(A35,Table1[#All],9,0)="","-",VLOOKUP(A35,Table1[#All],9,0)),CHAR(10),
"- ที่จดทะเบียนสมรส : ",IF(VLOOKUP(A35,Table1[#All],11,0)="","-",VLOOKUP(A35,Table1[#All],11,0)),CHAR(10),
"- ที่จดทะเบียนหย่า : ",IF(VLOOKUP(A35,Table1[#All],13,0)="","-",VLOOKUP(A35,Table1[#All],13,0)),CHAR(10),
"- สถานที่ทำสัญญา : ",IF(VLOOKUP(A35,Table1[#All],15,0)="","-",VLOOKUP(A35,Table1[#All],15,0)),CHAR(10),
"- ตามคำขอกู้ : ",IF(VLOOKUP(A35,Table1[#All],17,0)="","-",VLOOKUP(A35,Table1[#All],17,0)))</f>
        <v>#N/A</v>
      </c>
      <c r="H35" s="261"/>
      <c r="I35" s="261"/>
      <c r="J35" s="261"/>
      <c r="K35" s="261"/>
      <c r="L35" s="261"/>
      <c r="M35" s="261"/>
      <c r="N35" s="261"/>
      <c r="O35" s="261"/>
      <c r="P35" s="261"/>
      <c r="Q35" s="261"/>
      <c r="R35" s="261"/>
      <c r="S35" s="261"/>
      <c r="T35" s="260" t="e">
        <f>CONCATENATE(CHAR(10),
IF(OR(VLOOKUP(A35,Table1[#All],5,0)="-",VLOOKUP(A35,Table1[#All],5,0)=""),"-",IF(VLOOKUP(A35,Table1[#All],4,0)=1,"พบ","ไม่พบ")),CHAR(10),
IF(OR(VLOOKUP(A35,Table1[#All],7,0)="-",VLOOKUP(A35,Table1[#All],7,0)=""),"-",IF(VLOOKUP(A35,Table1[#All],6,0)=1,"พบ","ไม่พบ")),CHAR(10),
IF(OR(VLOOKUP(A35,Table1[#All],9,0)="-",VLOOKUP(A35,Table1[#All],9,0)=""),"-",IF(VLOOKUP(A35,Table1[#All],8,0)=1,"พบ","ไม่พบ")),CHAR(10),
IF(OR(VLOOKUP(A35,Table1[#All],11,0)="-",VLOOKUP(A35,Table1[#All],11,0)=""),"-",IF(VLOOKUP(A35,Table1[#All],10,0)=1,"พบ","ไม่พบ")),CHAR(10),
IF(OR(VLOOKUP(A35,Table1[#All],13,0)="-",VLOOKUP(A35,Table1[#All],13,0)=""),"-",IF(VLOOKUP(A35,Table1[#All],12,0)=1,"พบ","ไม่พบ")),CHAR(10),
IF(OR(VLOOKUP(A35,Table1[#All],15,0)="-",VLOOKUP(A35,Table1[#All],15,0)=""),"-",IF(VLOOKUP(A35,Table1[#All],14,0)=1,"พบ","ไม่พบ")),CHAR(10),
IF(OR(VLOOKUP(A35,Table1[#All],17,0)="-",VLOOKUP(A35,Table1[#All],17,0)=""),"-",IF(VLOOKUP(A35,Table1[#All],16,0)=1,"พบ","ไม่พบ")),CHAR(10))</f>
        <v>#N/A</v>
      </c>
      <c r="U35" s="260"/>
      <c r="V35" s="260"/>
      <c r="W35" s="260"/>
      <c r="X35" s="262" t="e">
        <f>CONCATENATE(CHAR(10),IF(OR(VLOOKUP(A35,Sheet1!$A$9:$U$39,18,0)="ไม่พบ",VLOOKUP(A35,Sheet1!$A$9:$U$39,18,0)="-"),"-",VLOOKUP(A35,Sheet1!$A$9:$U$39,19,0)))</f>
        <v>#N/A</v>
      </c>
      <c r="Y35" s="262"/>
      <c r="Z35" s="262"/>
      <c r="AA35" s="262"/>
      <c r="AB35" s="262"/>
      <c r="AC35" s="262"/>
      <c r="AD35" s="262"/>
      <c r="AE35" s="262"/>
      <c r="AF35" s="262"/>
      <c r="AG35" s="262"/>
      <c r="AH35" s="262"/>
      <c r="AI35" s="262"/>
      <c r="AJ35" s="262"/>
      <c r="AK35" s="220"/>
      <c r="AL35" s="220"/>
      <c r="AM35" s="220"/>
      <c r="AN35" s="220"/>
      <c r="AO35" s="220"/>
      <c r="AP35" s="220"/>
      <c r="AQ35" s="220"/>
    </row>
    <row r="36" spans="1:43" ht="18.75" customHeight="1">
      <c r="A36" s="260"/>
      <c r="B36" s="260"/>
      <c r="C36" s="260"/>
      <c r="D36" s="260"/>
      <c r="E36" s="260"/>
      <c r="F36" s="260"/>
      <c r="G36" s="263" t="s">
        <v>262</v>
      </c>
      <c r="H36" s="263"/>
      <c r="I36" s="263"/>
      <c r="J36" s="263"/>
      <c r="K36" s="263"/>
      <c r="L36" s="263"/>
      <c r="M36" s="263"/>
      <c r="N36" s="263"/>
      <c r="O36" s="263"/>
      <c r="P36" s="263"/>
      <c r="Q36" s="263"/>
      <c r="R36" s="263"/>
      <c r="S36" s="263"/>
      <c r="T36" s="229"/>
      <c r="U36" s="230" t="str">
        <f>IF(Sheet1!U17="พบ","R","£")</f>
        <v>£</v>
      </c>
      <c r="V36" s="231"/>
      <c r="W36" s="232" t="s">
        <v>239</v>
      </c>
      <c r="X36" s="231"/>
      <c r="Y36" s="231"/>
      <c r="Z36" s="233"/>
      <c r="AA36" s="231"/>
      <c r="AB36" s="230" t="str">
        <f>IF(Sheet1!U17="ไม่พบ","R","£")</f>
        <v>£</v>
      </c>
      <c r="AC36" s="231"/>
      <c r="AD36" s="232" t="s">
        <v>238</v>
      </c>
      <c r="AE36" s="231"/>
      <c r="AF36" s="231"/>
      <c r="AG36" s="231"/>
      <c r="AH36" s="231"/>
      <c r="AI36" s="231"/>
      <c r="AJ36" s="234"/>
      <c r="AK36" s="220"/>
      <c r="AL36" s="220"/>
      <c r="AM36" s="220"/>
      <c r="AN36" s="220"/>
      <c r="AO36" s="220"/>
      <c r="AP36" s="220"/>
      <c r="AQ36" s="220"/>
    </row>
    <row r="37" spans="1:43" ht="151.5" customHeight="1">
      <c r="A37" s="260" t="str">
        <f>IF(OR(K11=0,K11="-"),"ซ่อนช่อง",B11)</f>
        <v>ซ่อนช่อง</v>
      </c>
      <c r="B37" s="260"/>
      <c r="C37" s="260"/>
      <c r="D37" s="260"/>
      <c r="E37" s="260"/>
      <c r="F37" s="260"/>
      <c r="G37" s="261" t="e">
        <f>CONCATENATE("1. สำนักงานที่ดิน ดังนี้",CHAR(10),
"- ณ ภูมิลำเนาแต่กำเนิด : ",IF(VLOOKUP(A37,Table1[#All],5,0)="","-",VLOOKUP(A37,Table1[#All],5,0)),CHAR(10),
"- ณ ภูมิลำเนาปัจจุบัน : ",IF(VLOOKUP(A37,Table1[#All],7,0)="","-",VLOOKUP(A37,Table1[#All],7,0)),CHAR(10),
"- ขณะทำสัญญา : ",IF(VLOOKUP(A37,Table1[#All],9,0)="","-",VLOOKUP(A37,Table1[#All],9,0)),CHAR(10),
"- ที่จดทะเบียนสมรส : ",IF(VLOOKUP(A37,Table1[#All],11,0)="","-",VLOOKUP(A37,Table1[#All],11,0)),CHAR(10),
"- ที่จดทะเบียนหย่า : ",IF(VLOOKUP(A37,Table1[#All],13,0)="","-",VLOOKUP(A37,Table1[#All],13,0)),CHAR(10),
"- สถานที่ทำสัญญา : ",IF(VLOOKUP(A37,Table1[#All],15,0)="","-",VLOOKUP(A37,Table1[#All],15,0)),CHAR(10),
"- ตามคำขอกู้ : ",IF(VLOOKUP(A37,Table1[#All],17,0)="","-",VLOOKUP(A37,Table1[#All],17,0)))</f>
        <v>#N/A</v>
      </c>
      <c r="H37" s="261"/>
      <c r="I37" s="261"/>
      <c r="J37" s="261"/>
      <c r="K37" s="261"/>
      <c r="L37" s="261"/>
      <c r="M37" s="261"/>
      <c r="N37" s="261"/>
      <c r="O37" s="261"/>
      <c r="P37" s="261"/>
      <c r="Q37" s="261"/>
      <c r="R37" s="261"/>
      <c r="S37" s="261"/>
      <c r="T37" s="260" t="e">
        <f>CONCATENATE(CHAR(10),
IF(OR(VLOOKUP(A37,Table1[#All],5,0)="-",VLOOKUP(A37,Table1[#All],5,0)=""),"-",IF(VLOOKUP(A37,Table1[#All],4,0)=1,"พบ","ไม่พบ")),CHAR(10),
IF(OR(VLOOKUP(A37,Table1[#All],7,0)="-",VLOOKUP(A37,Table1[#All],7,0)=""),"-",IF(VLOOKUP(A37,Table1[#All],6,0)=1,"พบ","ไม่พบ")),CHAR(10),
IF(OR(VLOOKUP(A37,Table1[#All],9,0)="-",VLOOKUP(A37,Table1[#All],9,0)=""),"-",IF(VLOOKUP(A37,Table1[#All],8,0)=1,"พบ","ไม่พบ")),CHAR(10),
IF(OR(VLOOKUP(A37,Table1[#All],11,0)="-",VLOOKUP(A37,Table1[#All],11,0)=""),"-",IF(VLOOKUP(A37,Table1[#All],10,0)=1,"พบ","ไม่พบ")),CHAR(10),
IF(OR(VLOOKUP(A37,Table1[#All],13,0)="-",VLOOKUP(A37,Table1[#All],13,0)=""),"-",IF(VLOOKUP(A37,Table1[#All],12,0)=1,"พบ","ไม่พบ")),CHAR(10),
IF(OR(VLOOKUP(A37,Table1[#All],15,0)="-",VLOOKUP(A37,Table1[#All],15,0)=""),"-",IF(VLOOKUP(A37,Table1[#All],14,0)=1,"พบ","ไม่พบ")),CHAR(10),
IF(OR(VLOOKUP(A37,Table1[#All],17,0)="-",VLOOKUP(A37,Table1[#All],17,0)=""),"-",IF(VLOOKUP(A37,Table1[#All],16,0)=1,"พบ","ไม่พบ")),CHAR(10))</f>
        <v>#N/A</v>
      </c>
      <c r="U37" s="260"/>
      <c r="V37" s="260"/>
      <c r="W37" s="260"/>
      <c r="X37" s="262" t="e">
        <f>CONCATENATE(CHAR(10),IF(OR(VLOOKUP(A37,Sheet1!$A$9:$U$39,18,0)="ไม่พบ",VLOOKUP(A37,Sheet1!$A$9:$U$39,18,0)="-"),"-",VLOOKUP(A37,Sheet1!$A$9:$U$39,19,0)))</f>
        <v>#N/A</v>
      </c>
      <c r="Y37" s="262"/>
      <c r="Z37" s="262"/>
      <c r="AA37" s="262"/>
      <c r="AB37" s="262"/>
      <c r="AC37" s="262"/>
      <c r="AD37" s="262"/>
      <c r="AE37" s="262"/>
      <c r="AF37" s="262"/>
      <c r="AG37" s="262"/>
      <c r="AH37" s="262"/>
      <c r="AI37" s="262"/>
      <c r="AJ37" s="262"/>
      <c r="AK37" s="220"/>
      <c r="AL37" s="220"/>
      <c r="AM37" s="220"/>
      <c r="AN37" s="220"/>
      <c r="AO37" s="220"/>
      <c r="AP37" s="220"/>
      <c r="AQ37" s="220"/>
    </row>
    <row r="38" spans="1:43" ht="18.75" customHeight="1">
      <c r="A38" s="260"/>
      <c r="B38" s="260"/>
      <c r="C38" s="260"/>
      <c r="D38" s="260"/>
      <c r="E38" s="260"/>
      <c r="F38" s="260"/>
      <c r="G38" s="263" t="s">
        <v>262</v>
      </c>
      <c r="H38" s="263"/>
      <c r="I38" s="263"/>
      <c r="J38" s="263"/>
      <c r="K38" s="263"/>
      <c r="L38" s="263"/>
      <c r="M38" s="263"/>
      <c r="N38" s="263"/>
      <c r="O38" s="263"/>
      <c r="P38" s="263"/>
      <c r="Q38" s="263"/>
      <c r="R38" s="263"/>
      <c r="S38" s="263"/>
      <c r="T38" s="229"/>
      <c r="U38" s="230" t="str">
        <f>IF(Sheet1!U19="พบ","R","£")</f>
        <v>£</v>
      </c>
      <c r="V38" s="231"/>
      <c r="W38" s="232" t="s">
        <v>239</v>
      </c>
      <c r="X38" s="231"/>
      <c r="Y38" s="231"/>
      <c r="Z38" s="233"/>
      <c r="AA38" s="231"/>
      <c r="AB38" s="230" t="str">
        <f>IF(Sheet1!U19="ไม่พบ","R","£")</f>
        <v>£</v>
      </c>
      <c r="AC38" s="231"/>
      <c r="AD38" s="232" t="s">
        <v>238</v>
      </c>
      <c r="AE38" s="231"/>
      <c r="AF38" s="231"/>
      <c r="AG38" s="231"/>
      <c r="AH38" s="231"/>
      <c r="AI38" s="231"/>
      <c r="AJ38" s="234"/>
      <c r="AK38" s="220"/>
      <c r="AL38" s="220"/>
      <c r="AM38" s="220"/>
      <c r="AN38" s="220"/>
      <c r="AO38" s="220"/>
      <c r="AP38" s="220"/>
      <c r="AQ38" s="220"/>
    </row>
    <row r="39" spans="1:43" ht="151.5" customHeight="1">
      <c r="A39" s="260" t="str">
        <f>IF(OR(F12=0,F12="-"),"ซ่อนช่อง",B12)</f>
        <v>จำเลยที่ 2</v>
      </c>
      <c r="B39" s="260"/>
      <c r="C39" s="260"/>
      <c r="D39" s="260"/>
      <c r="E39" s="260"/>
      <c r="F39" s="260"/>
      <c r="G39" s="261" t="str">
        <f>CONCATENATE("1. สำนักงานที่ดิน ดังนี้",CHAR(10),
"- ณ ภูมิลำเนาแต่กำเนิด : ",IF(VLOOKUP(A39,Table1[#All],5,0)="","-",VLOOKUP(A39,Table1[#All],5,0)),CHAR(10),
"- ณ ภูมิลำเนาปัจจุบัน : ",IF(VLOOKUP(A39,Table1[#All],7,0)="","-",VLOOKUP(A39,Table1[#All],7,0)),CHAR(10),
"- ขณะทำสัญญา : ",IF(VLOOKUP(A39,Table1[#All],9,0)="","-",VLOOKUP(A39,Table1[#All],9,0)),CHAR(10),
"- ที่จดทะเบียนสมรส : ",IF(VLOOKUP(A39,Table1[#All],11,0)="","-",VLOOKUP(A39,Table1[#All],11,0)),CHAR(10),
"- ที่จดทะเบียนหย่า : ",IF(VLOOKUP(A39,Table1[#All],13,0)="","-",VLOOKUP(A39,Table1[#All],13,0)),CHAR(10),
"- สถานที่ทำสัญญา : ",IF(VLOOKUP(A39,Table1[#All],15,0)="","-",VLOOKUP(A39,Table1[#All],15,0)),CHAR(10),
"- ตามคำขอกู้ : ",IF(VLOOKUP(A39,Table1[#All],17,0)="","-",VLOOKUP(A39,Table1[#All],17,0)))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39" s="261"/>
      <c r="I39" s="261"/>
      <c r="J39" s="261"/>
      <c r="K39" s="261"/>
      <c r="L39" s="261"/>
      <c r="M39" s="261"/>
      <c r="N39" s="261"/>
      <c r="O39" s="261"/>
      <c r="P39" s="261"/>
      <c r="Q39" s="261"/>
      <c r="R39" s="261"/>
      <c r="S39" s="261"/>
      <c r="T39" s="260" t="str">
        <f>CONCATENATE(CHAR(10),
IF(OR(VLOOKUP(A39,Table1[#All],5,0)="-",VLOOKUP(A39,Table1[#All],5,0)=""),"-",IF(VLOOKUP(A39,Table1[#All],4,0)=1,"พบ","ไม่พบ")),CHAR(10),
IF(OR(VLOOKUP(A39,Table1[#All],7,0)="-",VLOOKUP(A39,Table1[#All],7,0)=""),"-",IF(VLOOKUP(A39,Table1[#All],6,0)=1,"พบ","ไม่พบ")),CHAR(10),
IF(OR(VLOOKUP(A39,Table1[#All],9,0)="-",VLOOKUP(A39,Table1[#All],9,0)=""),"-",IF(VLOOKUP(A39,Table1[#All],8,0)=1,"พบ","ไม่พบ")),CHAR(10),
IF(OR(VLOOKUP(A39,Table1[#All],11,0)="-",VLOOKUP(A39,Table1[#All],11,0)=""),"-",IF(VLOOKUP(A39,Table1[#All],10,0)=1,"พบ","ไม่พบ")),CHAR(10),
IF(OR(VLOOKUP(A39,Table1[#All],13,0)="-",VLOOKUP(A39,Table1[#All],13,0)=""),"-",IF(VLOOKUP(A39,Table1[#All],12,0)=1,"พบ","ไม่พบ")),CHAR(10),
IF(OR(VLOOKUP(A39,Table1[#All],15,0)="-",VLOOKUP(A39,Table1[#All],15,0)=""),"-",IF(VLOOKUP(A39,Table1[#All],14,0)=1,"พบ","ไม่พบ")),CHAR(10),
IF(OR(VLOOKUP(A39,Table1[#All],17,0)="-",VLOOKUP(A39,Table1[#All],17,0)=""),"-",IF(VLOOKUP(A39,Table1[#All],16,0)=1,"พบ","ไม่พบ")),CHAR(10))</f>
        <v xml:space="preserve">
-
-
-
-
-
-
-
</v>
      </c>
      <c r="U39" s="260"/>
      <c r="V39" s="260"/>
      <c r="W39" s="260"/>
      <c r="X39" s="262" t="str">
        <f>CONCATENATE(CHAR(10),IF(OR(VLOOKUP(A39,Sheet1!$A$9:$U$39,18,0)="ไม่พบ",VLOOKUP(A39,Sheet1!$A$9:$U$39,18,0)="-"),"-",VLOOKUP(A39,Sheet1!$A$9:$U$39,19,0)))</f>
        <v xml:space="preserve">
</v>
      </c>
      <c r="Y39" s="262"/>
      <c r="Z39" s="262"/>
      <c r="AA39" s="262"/>
      <c r="AB39" s="262"/>
      <c r="AC39" s="262"/>
      <c r="AD39" s="262"/>
      <c r="AE39" s="262"/>
      <c r="AF39" s="262"/>
      <c r="AG39" s="262"/>
      <c r="AH39" s="262"/>
      <c r="AI39" s="262"/>
      <c r="AJ39" s="262"/>
      <c r="AK39" s="220"/>
      <c r="AL39" s="220"/>
      <c r="AM39" s="220"/>
      <c r="AN39" s="220"/>
      <c r="AO39" s="220"/>
      <c r="AP39" s="220"/>
      <c r="AQ39" s="220"/>
    </row>
    <row r="40" spans="1:43" ht="18.75" customHeight="1">
      <c r="A40" s="260"/>
      <c r="B40" s="260"/>
      <c r="C40" s="260"/>
      <c r="D40" s="260"/>
      <c r="E40" s="260"/>
      <c r="F40" s="260"/>
      <c r="G40" s="263" t="s">
        <v>262</v>
      </c>
      <c r="H40" s="263"/>
      <c r="I40" s="263"/>
      <c r="J40" s="263"/>
      <c r="K40" s="263"/>
      <c r="L40" s="263"/>
      <c r="M40" s="263"/>
      <c r="N40" s="263"/>
      <c r="O40" s="263"/>
      <c r="P40" s="263"/>
      <c r="Q40" s="263"/>
      <c r="R40" s="263"/>
      <c r="S40" s="263"/>
      <c r="T40" s="229"/>
      <c r="U40" s="230" t="str">
        <f>IF(Sheet1!U21="พบ","R","£")</f>
        <v>£</v>
      </c>
      <c r="V40" s="231"/>
      <c r="W40" s="232" t="s">
        <v>239</v>
      </c>
      <c r="X40" s="231"/>
      <c r="Y40" s="231"/>
      <c r="Z40" s="233"/>
      <c r="AA40" s="231"/>
      <c r="AB40" s="230" t="str">
        <f>IF(Sheet1!U21="ไม่พบ","R","£")</f>
        <v>£</v>
      </c>
      <c r="AC40" s="231"/>
      <c r="AD40" s="232" t="s">
        <v>238</v>
      </c>
      <c r="AE40" s="231"/>
      <c r="AF40" s="231"/>
      <c r="AG40" s="231"/>
      <c r="AH40" s="231"/>
      <c r="AI40" s="231"/>
      <c r="AJ40" s="234"/>
      <c r="AK40" s="220"/>
      <c r="AL40" s="220"/>
      <c r="AM40" s="220"/>
      <c r="AN40" s="220"/>
      <c r="AO40" s="220"/>
      <c r="AP40" s="220"/>
      <c r="AQ40" s="220"/>
    </row>
    <row r="41" spans="1:43" ht="151.5" customHeight="1">
      <c r="A41" s="260" t="str">
        <f>IF(OR(Y12=0,Y12="-"),"ซ่อนช่อง",S12)</f>
        <v>ซ่อนช่อง</v>
      </c>
      <c r="B41" s="260"/>
      <c r="C41" s="260"/>
      <c r="D41" s="260"/>
      <c r="E41" s="260"/>
      <c r="F41" s="260"/>
      <c r="G41" s="261" t="e">
        <f>CONCATENATE("1. สำนักงานที่ดิน ดังนี้",CHAR(10),
"- ณ ภูมิลำเนาแต่กำเนิด : ",IF(VLOOKUP(A41,Table1[#All],5,0)="","-",VLOOKUP(A41,Table1[#All],5,0)),CHAR(10),
"- ณ ภูมิลำเนาปัจจุบัน : ",IF(VLOOKUP(A41,Table1[#All],7,0)="","-",VLOOKUP(A41,Table1[#All],7,0)),CHAR(10),
"- ขณะทำสัญญา : ",IF(VLOOKUP(A41,Table1[#All],9,0)="","-",VLOOKUP(A41,Table1[#All],9,0)),CHAR(10),
"- ที่จดทะเบียนสมรส : ",IF(VLOOKUP(A41,Table1[#All],11,0)="","-",VLOOKUP(A41,Table1[#All],11,0)),CHAR(10),
"- ที่จดทะเบียนหย่า : ",IF(VLOOKUP(A41,Table1[#All],13,0)="","-",VLOOKUP(A41,Table1[#All],13,0)),CHAR(10),
"- สถานที่ทำสัญญา : ",IF(VLOOKUP(A41,Table1[#All],15,0)="","-",VLOOKUP(A41,Table1[#All],15,0)),CHAR(10),
"- ตามคำขอกู้ : ",IF(VLOOKUP(A41,Table1[#All],17,0)="","-",VLOOKUP(A41,Table1[#All],17,0)))</f>
        <v>#N/A</v>
      </c>
      <c r="H41" s="261"/>
      <c r="I41" s="261"/>
      <c r="J41" s="261"/>
      <c r="K41" s="261"/>
      <c r="L41" s="261"/>
      <c r="M41" s="261"/>
      <c r="N41" s="261"/>
      <c r="O41" s="261"/>
      <c r="P41" s="261"/>
      <c r="Q41" s="261"/>
      <c r="R41" s="261"/>
      <c r="S41" s="261"/>
      <c r="T41" s="260" t="e">
        <f>CONCATENATE(CHAR(10),
IF(OR(VLOOKUP(A41,Table1[#All],5,0)="-",VLOOKUP(A41,Table1[#All],5,0)=""),"-",IF(VLOOKUP(A41,Table1[#All],4,0)=1,"พบ","ไม่พบ")),CHAR(10),
IF(OR(VLOOKUP(A41,Table1[#All],7,0)="-",VLOOKUP(A41,Table1[#All],7,0)=""),"-",IF(VLOOKUP(A41,Table1[#All],6,0)=1,"พบ","ไม่พบ")),CHAR(10),
IF(OR(VLOOKUP(A41,Table1[#All],9,0)="-",VLOOKUP(A41,Table1[#All],9,0)=""),"-",IF(VLOOKUP(A41,Table1[#All],8,0)=1,"พบ","ไม่พบ")),CHAR(10),
IF(OR(VLOOKUP(A41,Table1[#All],11,0)="-",VLOOKUP(A41,Table1[#All],11,0)=""),"-",IF(VLOOKUP(A41,Table1[#All],10,0)=1,"พบ","ไม่พบ")),CHAR(10),
IF(OR(VLOOKUP(A41,Table1[#All],13,0)="-",VLOOKUP(A41,Table1[#All],13,0)=""),"-",IF(VLOOKUP(A41,Table1[#All],12,0)=1,"พบ","ไม่พบ")),CHAR(10),
IF(OR(VLOOKUP(A41,Table1[#All],15,0)="-",VLOOKUP(A41,Table1[#All],15,0)=""),"-",IF(VLOOKUP(A41,Table1[#All],14,0)=1,"พบ","ไม่พบ")),CHAR(10),
IF(OR(VLOOKUP(A41,Table1[#All],17,0)="-",VLOOKUP(A41,Table1[#All],17,0)=""),"-",IF(VLOOKUP(A41,Table1[#All],16,0)=1,"พบ","ไม่พบ")),CHAR(10))</f>
        <v>#N/A</v>
      </c>
      <c r="U41" s="260"/>
      <c r="V41" s="260"/>
      <c r="W41" s="260"/>
      <c r="X41" s="262" t="e">
        <f>CONCATENATE(CHAR(10),IF(OR(VLOOKUP(A41,Sheet1!$A$9:$U$39,18,0)="ไม่พบ",VLOOKUP(A41,Sheet1!$A$9:$U$39,18,0)="-"),"-",VLOOKUP(A41,Sheet1!$A$9:$U$39,19,0)))</f>
        <v>#N/A</v>
      </c>
      <c r="Y41" s="262"/>
      <c r="Z41" s="262"/>
      <c r="AA41" s="262"/>
      <c r="AB41" s="262"/>
      <c r="AC41" s="262"/>
      <c r="AD41" s="262"/>
      <c r="AE41" s="262"/>
      <c r="AF41" s="262"/>
      <c r="AG41" s="262"/>
      <c r="AH41" s="262"/>
      <c r="AI41" s="262"/>
      <c r="AJ41" s="262"/>
      <c r="AK41" s="220"/>
      <c r="AL41" s="220"/>
      <c r="AM41" s="220"/>
      <c r="AN41" s="220"/>
      <c r="AO41" s="220"/>
      <c r="AP41" s="220"/>
      <c r="AQ41" s="220"/>
    </row>
    <row r="42" spans="1:43" ht="18.75" customHeight="1">
      <c r="A42" s="260"/>
      <c r="B42" s="260"/>
      <c r="C42" s="260"/>
      <c r="D42" s="260"/>
      <c r="E42" s="260"/>
      <c r="F42" s="260"/>
      <c r="G42" s="263" t="s">
        <v>262</v>
      </c>
      <c r="H42" s="263"/>
      <c r="I42" s="263"/>
      <c r="J42" s="263"/>
      <c r="K42" s="263"/>
      <c r="L42" s="263"/>
      <c r="M42" s="263"/>
      <c r="N42" s="263"/>
      <c r="O42" s="263"/>
      <c r="P42" s="263"/>
      <c r="Q42" s="263"/>
      <c r="R42" s="263"/>
      <c r="S42" s="263"/>
      <c r="T42" s="229"/>
      <c r="U42" s="230" t="str">
        <f>IF(Sheet1!U23="พบ","R","£")</f>
        <v>£</v>
      </c>
      <c r="V42" s="231"/>
      <c r="W42" s="232" t="s">
        <v>239</v>
      </c>
      <c r="X42" s="231"/>
      <c r="Y42" s="231"/>
      <c r="Z42" s="233"/>
      <c r="AA42" s="231"/>
      <c r="AB42" s="230" t="str">
        <f>IF(Sheet1!U23="ไม่พบ","R","£")</f>
        <v>£</v>
      </c>
      <c r="AC42" s="231"/>
      <c r="AD42" s="232" t="s">
        <v>238</v>
      </c>
      <c r="AE42" s="231"/>
      <c r="AF42" s="231"/>
      <c r="AG42" s="231"/>
      <c r="AH42" s="231"/>
      <c r="AI42" s="231"/>
      <c r="AJ42" s="234"/>
      <c r="AK42" s="220"/>
      <c r="AL42" s="220"/>
      <c r="AM42" s="220"/>
      <c r="AN42" s="220"/>
      <c r="AO42" s="220"/>
      <c r="AP42" s="220"/>
      <c r="AQ42" s="220"/>
    </row>
    <row r="43" spans="1:43" ht="151.5" customHeight="1">
      <c r="A43" s="260" t="str">
        <f>IF(OR(K13=0,K13="-"),"ซ่อนช่อง",B13)</f>
        <v>ทายาทโดยธรรม จำเลยที่ 3</v>
      </c>
      <c r="B43" s="260"/>
      <c r="C43" s="260"/>
      <c r="D43" s="260"/>
      <c r="E43" s="260"/>
      <c r="F43" s="260"/>
      <c r="G43" s="261" t="str">
        <f>CONCATENATE("1. สำนักงานที่ดิน ดังนี้",CHAR(10),
"- ณ ภูมิลำเนาแต่กำเนิด : ",IF(VLOOKUP(A43,Table1[#All],5,0)="","-",VLOOKUP(A43,Table1[#All],5,0)),CHAR(10),
"- ณ ภูมิลำเนาปัจจุบัน : ",IF(VLOOKUP(A43,Table1[#All],7,0)="","-",VLOOKUP(A43,Table1[#All],7,0)),CHAR(10),
"- ขณะทำสัญญา : ",IF(VLOOKUP(A43,Table1[#All],9,0)="","-",VLOOKUP(A43,Table1[#All],9,0)),CHAR(10),
"- ที่จดทะเบียนสมรส : ",IF(VLOOKUP(A43,Table1[#All],11,0)="","-",VLOOKUP(A43,Table1[#All],11,0)),CHAR(10),
"- ที่จดทะเบียนหย่า : ",IF(VLOOKUP(A43,Table1[#All],13,0)="","-",VLOOKUP(A43,Table1[#All],13,0)),CHAR(10),
"- สถานที่ทำสัญญา : ",IF(VLOOKUP(A43,Table1[#All],15,0)="","-",VLOOKUP(A43,Table1[#All],15,0)),CHAR(10),
"- ตามคำขอกู้ : ",IF(VLOOKUP(A43,Table1[#All],17,0)="","-",VLOOKUP(A43,Table1[#All],17,0)))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43" s="261"/>
      <c r="I43" s="261"/>
      <c r="J43" s="261"/>
      <c r="K43" s="261"/>
      <c r="L43" s="261"/>
      <c r="M43" s="261"/>
      <c r="N43" s="261"/>
      <c r="O43" s="261"/>
      <c r="P43" s="261"/>
      <c r="Q43" s="261"/>
      <c r="R43" s="261"/>
      <c r="S43" s="261"/>
      <c r="T43" s="260" t="str">
        <f>CONCATENATE(CHAR(10),
IF(OR(VLOOKUP(A43,Table1[#All],5,0)="-",VLOOKUP(A43,Table1[#All],5,0)=""),"-",IF(VLOOKUP(A43,Table1[#All],4,0)=1,"พบ","ไม่พบ")),CHAR(10),
IF(OR(VLOOKUP(A43,Table1[#All],7,0)="-",VLOOKUP(A43,Table1[#All],7,0)=""),"-",IF(VLOOKUP(A43,Table1[#All],6,0)=1,"พบ","ไม่พบ")),CHAR(10),
IF(OR(VLOOKUP(A43,Table1[#All],9,0)="-",VLOOKUP(A43,Table1[#All],9,0)=""),"-",IF(VLOOKUP(A43,Table1[#All],8,0)=1,"พบ","ไม่พบ")),CHAR(10),
IF(OR(VLOOKUP(A43,Table1[#All],11,0)="-",VLOOKUP(A43,Table1[#All],11,0)=""),"-",IF(VLOOKUP(A43,Table1[#All],10,0)=1,"พบ","ไม่พบ")),CHAR(10),
IF(OR(VLOOKUP(A43,Table1[#All],13,0)="-",VLOOKUP(A43,Table1[#All],13,0)=""),"-",IF(VLOOKUP(A43,Table1[#All],12,0)=1,"พบ","ไม่พบ")),CHAR(10),
IF(OR(VLOOKUP(A43,Table1[#All],15,0)="-",VLOOKUP(A43,Table1[#All],15,0)=""),"-",IF(VLOOKUP(A43,Table1[#All],14,0)=1,"พบ","ไม่พบ")),CHAR(10),
IF(OR(VLOOKUP(A43,Table1[#All],17,0)="-",VLOOKUP(A43,Table1[#All],17,0)=""),"-",IF(VLOOKUP(A43,Table1[#All],16,0)=1,"พบ","ไม่พบ")),CHAR(10))</f>
        <v xml:space="preserve">
-
-
-
-
-
-
-
</v>
      </c>
      <c r="U43" s="260"/>
      <c r="V43" s="260"/>
      <c r="W43" s="260"/>
      <c r="X43" s="262" t="str">
        <f>CONCATENATE(CHAR(10),IF(OR(VLOOKUP(A43,Sheet1!$A$9:$U$39,18,0)="ไม่พบ",VLOOKUP(A43,Sheet1!$A$9:$U$39,18,0)="-"),"-",VLOOKUP(A43,Sheet1!$A$9:$U$39,19,0)))</f>
        <v xml:space="preserve">
</v>
      </c>
      <c r="Y43" s="262"/>
      <c r="Z43" s="262"/>
      <c r="AA43" s="262"/>
      <c r="AB43" s="262"/>
      <c r="AC43" s="262"/>
      <c r="AD43" s="262"/>
      <c r="AE43" s="262"/>
      <c r="AF43" s="262"/>
      <c r="AG43" s="262"/>
      <c r="AH43" s="262"/>
      <c r="AI43" s="262"/>
      <c r="AJ43" s="262"/>
      <c r="AK43" s="220"/>
      <c r="AL43" s="220"/>
      <c r="AM43" s="220"/>
      <c r="AN43" s="220"/>
      <c r="AO43" s="220"/>
      <c r="AP43" s="220"/>
      <c r="AQ43" s="220"/>
    </row>
    <row r="44" spans="1:43" ht="18.75" customHeight="1">
      <c r="A44" s="260"/>
      <c r="B44" s="260"/>
      <c r="C44" s="260"/>
      <c r="D44" s="260"/>
      <c r="E44" s="260"/>
      <c r="F44" s="260"/>
      <c r="G44" s="263" t="s">
        <v>262</v>
      </c>
      <c r="H44" s="263"/>
      <c r="I44" s="263"/>
      <c r="J44" s="263"/>
      <c r="K44" s="263"/>
      <c r="L44" s="263"/>
      <c r="M44" s="263"/>
      <c r="N44" s="263"/>
      <c r="O44" s="263"/>
      <c r="P44" s="263"/>
      <c r="Q44" s="263"/>
      <c r="R44" s="263"/>
      <c r="S44" s="263"/>
      <c r="T44" s="229"/>
      <c r="U44" s="230" t="str">
        <f>IF(Sheet1!U25="พบ","R","£")</f>
        <v>£</v>
      </c>
      <c r="V44" s="231"/>
      <c r="W44" s="232" t="s">
        <v>239</v>
      </c>
      <c r="X44" s="231"/>
      <c r="Y44" s="231"/>
      <c r="Z44" s="233"/>
      <c r="AA44" s="231"/>
      <c r="AB44" s="230" t="str">
        <f>IF(Sheet1!U25="ไม่พบ","R","£")</f>
        <v>£</v>
      </c>
      <c r="AC44" s="231"/>
      <c r="AD44" s="232" t="s">
        <v>238</v>
      </c>
      <c r="AE44" s="231"/>
      <c r="AF44" s="231"/>
      <c r="AG44" s="231"/>
      <c r="AH44" s="231"/>
      <c r="AI44" s="231"/>
      <c r="AJ44" s="234"/>
      <c r="AK44" s="220"/>
      <c r="AL44" s="220"/>
      <c r="AM44" s="220"/>
      <c r="AN44" s="220"/>
      <c r="AO44" s="220"/>
      <c r="AP44" s="220"/>
      <c r="AQ44" s="220"/>
    </row>
    <row r="45" spans="1:43" ht="151.5" customHeight="1">
      <c r="A45" s="260" t="str">
        <f>IF(OR(F14=0,F14="-"),"ซ่อนช่อง",B14)</f>
        <v>จำเลยที่ 3</v>
      </c>
      <c r="B45" s="260"/>
      <c r="C45" s="260"/>
      <c r="D45" s="260"/>
      <c r="E45" s="260"/>
      <c r="F45" s="260"/>
      <c r="G45" s="261" t="str">
        <f>CONCATENATE("1. สำนักงานที่ดิน ดังนี้",CHAR(10),
"- ณ ภูมิลำเนาแต่กำเนิด : ",IF(VLOOKUP(A45,Table1[#All],5,0)="","-",VLOOKUP(A45,Table1[#All],5,0)),CHAR(10),
"- ณ ภูมิลำเนาปัจจุบัน : ",IF(VLOOKUP(A45,Table1[#All],7,0)="","-",VLOOKUP(A45,Table1[#All],7,0)),CHAR(10),
"- ขณะทำสัญญา : ",IF(VLOOKUP(A45,Table1[#All],9,0)="","-",VLOOKUP(A45,Table1[#All],9,0)),CHAR(10),
"- ที่จดทะเบียนสมรส : ",IF(VLOOKUP(A45,Table1[#All],11,0)="","-",VLOOKUP(A45,Table1[#All],11,0)),CHAR(10),
"- ที่จดทะเบียนหย่า : ",IF(VLOOKUP(A45,Table1[#All],13,0)="","-",VLOOKUP(A45,Table1[#All],13,0)),CHAR(10),
"- สถานที่ทำสัญญา : ",IF(VLOOKUP(A45,Table1[#All],15,0)="","-",VLOOKUP(A45,Table1[#All],15,0)),CHAR(10),
"- ตามคำขอกู้ : ",IF(VLOOKUP(A45,Table1[#All],17,0)="","-",VLOOKUP(A45,Table1[#All],17,0)))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45" s="261"/>
      <c r="I45" s="261"/>
      <c r="J45" s="261"/>
      <c r="K45" s="261"/>
      <c r="L45" s="261"/>
      <c r="M45" s="261"/>
      <c r="N45" s="261"/>
      <c r="O45" s="261"/>
      <c r="P45" s="261"/>
      <c r="Q45" s="261"/>
      <c r="R45" s="261"/>
      <c r="S45" s="261"/>
      <c r="T45" s="260" t="str">
        <f>CONCATENATE(CHAR(10),
IF(OR(VLOOKUP(A45,Table1[#All],5,0)="-",VLOOKUP(A45,Table1[#All],5,0)=""),"-",IF(VLOOKUP(A45,Table1[#All],4,0)=1,"พบ","ไม่พบ")),CHAR(10),
IF(OR(VLOOKUP(A45,Table1[#All],7,0)="-",VLOOKUP(A45,Table1[#All],7,0)=""),"-",IF(VLOOKUP(A45,Table1[#All],6,0)=1,"พบ","ไม่พบ")),CHAR(10),
IF(OR(VLOOKUP(A45,Table1[#All],9,0)="-",VLOOKUP(A45,Table1[#All],9,0)=""),"-",IF(VLOOKUP(A45,Table1[#All],8,0)=1,"พบ","ไม่พบ")),CHAR(10),
IF(OR(VLOOKUP(A45,Table1[#All],11,0)="-",VLOOKUP(A45,Table1[#All],11,0)=""),"-",IF(VLOOKUP(A45,Table1[#All],10,0)=1,"พบ","ไม่พบ")),CHAR(10),
IF(OR(VLOOKUP(A45,Table1[#All],13,0)="-",VLOOKUP(A45,Table1[#All],13,0)=""),"-",IF(VLOOKUP(A45,Table1[#All],12,0)=1,"พบ","ไม่พบ")),CHAR(10),
IF(OR(VLOOKUP(A45,Table1[#All],15,0)="-",VLOOKUP(A45,Table1[#All],15,0)=""),"-",IF(VLOOKUP(A45,Table1[#All],14,0)=1,"พบ","ไม่พบ")),CHAR(10),
IF(OR(VLOOKUP(A45,Table1[#All],17,0)="-",VLOOKUP(A45,Table1[#All],17,0)=""),"-",IF(VLOOKUP(A45,Table1[#All],16,0)=1,"พบ","ไม่พบ")),CHAR(10))</f>
        <v xml:space="preserve">
-
-
-
-
-
-
-
</v>
      </c>
      <c r="U45" s="260"/>
      <c r="V45" s="260"/>
      <c r="W45" s="260"/>
      <c r="X45" s="262" t="str">
        <f>CONCATENATE(CHAR(10),IF(OR(VLOOKUP(A45,Sheet1!$A$9:$U$39,18,0)="ไม่พบ",VLOOKUP(A45,Sheet1!$A$9:$U$39,18,0)="-"),"-",VLOOKUP(A45,Sheet1!$A$9:$U$39,19,0)))</f>
        <v xml:space="preserve">
</v>
      </c>
      <c r="Y45" s="262"/>
      <c r="Z45" s="262"/>
      <c r="AA45" s="262"/>
      <c r="AB45" s="262"/>
      <c r="AC45" s="262"/>
      <c r="AD45" s="262"/>
      <c r="AE45" s="262"/>
      <c r="AF45" s="262"/>
      <c r="AG45" s="262"/>
      <c r="AH45" s="262"/>
      <c r="AI45" s="262"/>
      <c r="AJ45" s="262"/>
      <c r="AK45" s="220"/>
      <c r="AL45" s="220"/>
      <c r="AM45" s="220"/>
      <c r="AN45" s="220"/>
      <c r="AO45" s="220"/>
      <c r="AP45" s="220"/>
      <c r="AQ45" s="220"/>
    </row>
    <row r="46" spans="1:43" ht="18.75" customHeight="1">
      <c r="A46" s="260"/>
      <c r="B46" s="260"/>
      <c r="C46" s="260"/>
      <c r="D46" s="260"/>
      <c r="E46" s="260"/>
      <c r="F46" s="260"/>
      <c r="G46" s="263" t="s">
        <v>262</v>
      </c>
      <c r="H46" s="263"/>
      <c r="I46" s="263"/>
      <c r="J46" s="263"/>
      <c r="K46" s="263"/>
      <c r="L46" s="263"/>
      <c r="M46" s="263"/>
      <c r="N46" s="263"/>
      <c r="O46" s="263"/>
      <c r="P46" s="263"/>
      <c r="Q46" s="263"/>
      <c r="R46" s="263"/>
      <c r="S46" s="263"/>
      <c r="T46" s="229"/>
      <c r="U46" s="230" t="str">
        <f>IF(Sheet1!U27="พบ","R","£")</f>
        <v>£</v>
      </c>
      <c r="V46" s="231"/>
      <c r="W46" s="232" t="s">
        <v>239</v>
      </c>
      <c r="X46" s="231"/>
      <c r="Y46" s="231"/>
      <c r="Z46" s="233"/>
      <c r="AA46" s="231"/>
      <c r="AB46" s="230" t="str">
        <f>IF(Sheet1!U27="ไม่พบ","R","£")</f>
        <v>£</v>
      </c>
      <c r="AC46" s="231"/>
      <c r="AD46" s="232" t="s">
        <v>238</v>
      </c>
      <c r="AE46" s="231"/>
      <c r="AF46" s="231"/>
      <c r="AG46" s="231"/>
      <c r="AH46" s="231"/>
      <c r="AI46" s="231"/>
      <c r="AJ46" s="234"/>
      <c r="AK46" s="220"/>
      <c r="AL46" s="220"/>
      <c r="AM46" s="220"/>
      <c r="AN46" s="220"/>
      <c r="AO46" s="220"/>
      <c r="AP46" s="220"/>
      <c r="AQ46" s="220"/>
    </row>
    <row r="47" spans="1:43" ht="151.5" customHeight="1">
      <c r="A47" s="260" t="str">
        <f>IF(OR(Y14=0,Y14="-"),"ซ่อนช่อง",S14)</f>
        <v>ซ่อนช่อง</v>
      </c>
      <c r="B47" s="260"/>
      <c r="C47" s="260"/>
      <c r="D47" s="260"/>
      <c r="E47" s="260"/>
      <c r="F47" s="260"/>
      <c r="G47" s="261" t="e">
        <f>CONCATENATE("1. สำนักงานที่ดิน ดังนี้",CHAR(10),
"- ณ ภูมิลำเนาแต่กำเนิด : ",IF(VLOOKUP(A47,Table1[#All],5,0)="","-",VLOOKUP(A47,Table1[#All],5,0)),CHAR(10),
"- ณ ภูมิลำเนาปัจจุบัน : ",IF(VLOOKUP(A47,Table1[#All],7,0)="","-",VLOOKUP(A47,Table1[#All],7,0)),CHAR(10),
"- ขณะทำสัญญา : ",IF(VLOOKUP(A47,Table1[#All],9,0)="","-",VLOOKUP(A47,Table1[#All],9,0)),CHAR(10),
"- ที่จดทะเบียนสมรส : ",IF(VLOOKUP(A47,Table1[#All],11,0)="","-",VLOOKUP(A47,Table1[#All],11,0)),CHAR(10),
"- ที่จดทะเบียนหย่า : ",IF(VLOOKUP(A47,Table1[#All],13,0)="","-",VLOOKUP(A47,Table1[#All],13,0)),CHAR(10),
"- สถานที่ทำสัญญา : ",IF(VLOOKUP(A47,Table1[#All],15,0)="","-",VLOOKUP(A47,Table1[#All],15,0)),CHAR(10),
"- ตามคำขอกู้ : ",IF(VLOOKUP(A47,Table1[#All],17,0)="","-",VLOOKUP(A47,Table1[#All],17,0)))</f>
        <v>#N/A</v>
      </c>
      <c r="H47" s="261"/>
      <c r="I47" s="261"/>
      <c r="J47" s="261"/>
      <c r="K47" s="261"/>
      <c r="L47" s="261"/>
      <c r="M47" s="261"/>
      <c r="N47" s="261"/>
      <c r="O47" s="261"/>
      <c r="P47" s="261"/>
      <c r="Q47" s="261"/>
      <c r="R47" s="261"/>
      <c r="S47" s="261"/>
      <c r="T47" s="260" t="e">
        <f>CONCATENATE(CHAR(10),
IF(OR(VLOOKUP(A47,Table1[#All],5,0)="-",VLOOKUP(A47,Table1[#All],5,0)=""),"-",IF(VLOOKUP(A47,Table1[#All],4,0)=1,"พบ","ไม่พบ")),CHAR(10),
IF(OR(VLOOKUP(A47,Table1[#All],7,0)="-",VLOOKUP(A47,Table1[#All],7,0)=""),"-",IF(VLOOKUP(A47,Table1[#All],6,0)=1,"พบ","ไม่พบ")),CHAR(10),
IF(OR(VLOOKUP(A47,Table1[#All],9,0)="-",VLOOKUP(A47,Table1[#All],9,0)=""),"-",IF(VLOOKUP(A47,Table1[#All],8,0)=1,"พบ","ไม่พบ")),CHAR(10),
IF(OR(VLOOKUP(A47,Table1[#All],11,0)="-",VLOOKUP(A47,Table1[#All],11,0)=""),"-",IF(VLOOKUP(A47,Table1[#All],10,0)=1,"พบ","ไม่พบ")),CHAR(10),
IF(OR(VLOOKUP(A47,Table1[#All],13,0)="-",VLOOKUP(A47,Table1[#All],13,0)=""),"-",IF(VLOOKUP(A47,Table1[#All],12,0)=1,"พบ","ไม่พบ")),CHAR(10),
IF(OR(VLOOKUP(A47,Table1[#All],15,0)="-",VLOOKUP(A47,Table1[#All],15,0)=""),"-",IF(VLOOKUP(A47,Table1[#All],14,0)=1,"พบ","ไม่พบ")),CHAR(10),
IF(OR(VLOOKUP(A47,Table1[#All],17,0)="-",VLOOKUP(A47,Table1[#All],17,0)=""),"-",IF(VLOOKUP(A47,Table1[#All],16,0)=1,"พบ","ไม่พบ")),CHAR(10))</f>
        <v>#N/A</v>
      </c>
      <c r="U47" s="260"/>
      <c r="V47" s="260"/>
      <c r="W47" s="260"/>
      <c r="X47" s="262" t="e">
        <f>CONCATENATE(CHAR(10),IF(OR(VLOOKUP(A47,Sheet1!$A$9:$U$39,18,0)="ไม่พบ",VLOOKUP(A47,Sheet1!$A$9:$U$39,18,0)="-"),"-",VLOOKUP(A47,Sheet1!$A$9:$U$39,19,0)))</f>
        <v>#N/A</v>
      </c>
      <c r="Y47" s="262"/>
      <c r="Z47" s="262"/>
      <c r="AA47" s="262"/>
      <c r="AB47" s="262"/>
      <c r="AC47" s="262"/>
      <c r="AD47" s="262"/>
      <c r="AE47" s="262"/>
      <c r="AF47" s="262"/>
      <c r="AG47" s="262"/>
      <c r="AH47" s="262"/>
      <c r="AI47" s="262"/>
      <c r="AJ47" s="262"/>
      <c r="AK47" s="220"/>
      <c r="AL47" s="220"/>
      <c r="AM47" s="220"/>
      <c r="AN47" s="220"/>
      <c r="AO47" s="220"/>
      <c r="AP47" s="220"/>
      <c r="AQ47" s="220"/>
    </row>
    <row r="48" spans="1:43" ht="18.75" customHeight="1">
      <c r="A48" s="260"/>
      <c r="B48" s="260"/>
      <c r="C48" s="260"/>
      <c r="D48" s="260"/>
      <c r="E48" s="260"/>
      <c r="F48" s="260"/>
      <c r="G48" s="263" t="s">
        <v>262</v>
      </c>
      <c r="H48" s="263"/>
      <c r="I48" s="263"/>
      <c r="J48" s="263"/>
      <c r="K48" s="263"/>
      <c r="L48" s="263"/>
      <c r="M48" s="263"/>
      <c r="N48" s="263"/>
      <c r="O48" s="263"/>
      <c r="P48" s="263"/>
      <c r="Q48" s="263"/>
      <c r="R48" s="263"/>
      <c r="S48" s="263"/>
      <c r="T48" s="229"/>
      <c r="U48" s="230" t="str">
        <f>IF(Sheet1!U29="พบ","R","£")</f>
        <v>£</v>
      </c>
      <c r="V48" s="231"/>
      <c r="W48" s="232" t="s">
        <v>239</v>
      </c>
      <c r="X48" s="231"/>
      <c r="Y48" s="231"/>
      <c r="Z48" s="233"/>
      <c r="AA48" s="231"/>
      <c r="AB48" s="230" t="str">
        <f>IF(Sheet1!U29="ไม่พบ","R","£")</f>
        <v>£</v>
      </c>
      <c r="AC48" s="231"/>
      <c r="AD48" s="232" t="s">
        <v>238</v>
      </c>
      <c r="AE48" s="231"/>
      <c r="AF48" s="231"/>
      <c r="AG48" s="231"/>
      <c r="AH48" s="231"/>
      <c r="AI48" s="231"/>
      <c r="AJ48" s="234"/>
      <c r="AK48" s="220"/>
      <c r="AL48" s="220"/>
      <c r="AM48" s="220"/>
      <c r="AN48" s="220"/>
      <c r="AO48" s="220"/>
      <c r="AP48" s="220"/>
      <c r="AQ48" s="220"/>
    </row>
    <row r="49" spans="1:43" ht="151.5" customHeight="1">
      <c r="A49" s="260" t="str">
        <f>IF(OR(K15=0,K15="-"),"ซ่อนช่อง",B15)</f>
        <v>ซ่อนช่อง</v>
      </c>
      <c r="B49" s="260"/>
      <c r="C49" s="260"/>
      <c r="D49" s="260"/>
      <c r="E49" s="260"/>
      <c r="F49" s="260"/>
      <c r="G49" s="261" t="e">
        <f>CONCATENATE("1. สำนักงานที่ดิน ดังนี้",CHAR(10),
"- ณ ภูมิลำเนาแต่กำเนิด : ",IF(VLOOKUP(A49,Table1[#All],5,0)="","-",VLOOKUP(A49,Table1[#All],5,0)),CHAR(10),
"- ณ ภูมิลำเนาปัจจุบัน : ",IF(VLOOKUP(A49,Table1[#All],7,0)="","-",VLOOKUP(A49,Table1[#All],7,0)),CHAR(10),
"- ขณะทำสัญญา : ",IF(VLOOKUP(A49,Table1[#All],9,0)="","-",VLOOKUP(A49,Table1[#All],9,0)),CHAR(10),
"- ที่จดทะเบียนสมรส : ",IF(VLOOKUP(A49,Table1[#All],11,0)="","-",VLOOKUP(A49,Table1[#All],11,0)),CHAR(10),
"- ที่จดทะเบียนหย่า : ",IF(VLOOKUP(A49,Table1[#All],13,0)="","-",VLOOKUP(A49,Table1[#All],13,0)),CHAR(10),
"- สถานที่ทำสัญญา : ",IF(VLOOKUP(A49,Table1[#All],15,0)="","-",VLOOKUP(A49,Table1[#All],15,0)),CHAR(10),
"- ตามคำขอกู้ : ",IF(VLOOKUP(A49,Table1[#All],17,0)="","-",VLOOKUP(A49,Table1[#All],17,0)))</f>
        <v>#N/A</v>
      </c>
      <c r="H49" s="261"/>
      <c r="I49" s="261"/>
      <c r="J49" s="261"/>
      <c r="K49" s="261"/>
      <c r="L49" s="261"/>
      <c r="M49" s="261"/>
      <c r="N49" s="261"/>
      <c r="O49" s="261"/>
      <c r="P49" s="261"/>
      <c r="Q49" s="261"/>
      <c r="R49" s="261"/>
      <c r="S49" s="261"/>
      <c r="T49" s="260" t="e">
        <f>CONCATENATE(CHAR(10),
IF(OR(VLOOKUP(A49,Table1[#All],5,0)="-",VLOOKUP(A49,Table1[#All],5,0)=""),"-",IF(VLOOKUP(A49,Table1[#All],4,0)=1,"พบ","ไม่พบ")),CHAR(10),
IF(OR(VLOOKUP(A49,Table1[#All],7,0)="-",VLOOKUP(A49,Table1[#All],7,0)=""),"-",IF(VLOOKUP(A49,Table1[#All],6,0)=1,"พบ","ไม่พบ")),CHAR(10),
IF(OR(VLOOKUP(A49,Table1[#All],9,0)="-",VLOOKUP(A49,Table1[#All],9,0)=""),"-",IF(VLOOKUP(A49,Table1[#All],8,0)=1,"พบ","ไม่พบ")),CHAR(10),
IF(OR(VLOOKUP(A49,Table1[#All],11,0)="-",VLOOKUP(A49,Table1[#All],11,0)=""),"-",IF(VLOOKUP(A49,Table1[#All],10,0)=1,"พบ","ไม่พบ")),CHAR(10),
IF(OR(VLOOKUP(A49,Table1[#All],13,0)="-",VLOOKUP(A49,Table1[#All],13,0)=""),"-",IF(VLOOKUP(A49,Table1[#All],12,0)=1,"พบ","ไม่พบ")),CHAR(10),
IF(OR(VLOOKUP(A49,Table1[#All],15,0)="-",VLOOKUP(A49,Table1[#All],15,0)=""),"-",IF(VLOOKUP(A49,Table1[#All],14,0)=1,"พบ","ไม่พบ")),CHAR(10),
IF(OR(VLOOKUP(A49,Table1[#All],17,0)="-",VLOOKUP(A49,Table1[#All],17,0)=""),"-",IF(VLOOKUP(A49,Table1[#All],16,0)=1,"พบ","ไม่พบ")),CHAR(10))</f>
        <v>#N/A</v>
      </c>
      <c r="U49" s="260"/>
      <c r="V49" s="260"/>
      <c r="W49" s="260"/>
      <c r="X49" s="262" t="e">
        <f>CONCATENATE(CHAR(10),IF(OR(VLOOKUP(A49,Sheet1!$A$9:$U$39,18,0)="ไม่พบ",VLOOKUP(A49,Sheet1!$A$9:$U$39,18,0)="-"),"-",VLOOKUP(A49,Sheet1!$A$9:$U$39,19,0)))</f>
        <v>#N/A</v>
      </c>
      <c r="Y49" s="262"/>
      <c r="Z49" s="262"/>
      <c r="AA49" s="262"/>
      <c r="AB49" s="262"/>
      <c r="AC49" s="262"/>
      <c r="AD49" s="262"/>
      <c r="AE49" s="262"/>
      <c r="AF49" s="262"/>
      <c r="AG49" s="262"/>
      <c r="AH49" s="262"/>
      <c r="AI49" s="262"/>
      <c r="AJ49" s="262"/>
      <c r="AK49" s="220"/>
      <c r="AL49" s="220"/>
      <c r="AM49" s="220"/>
      <c r="AN49" s="220"/>
      <c r="AO49" s="220"/>
      <c r="AP49" s="220"/>
      <c r="AQ49" s="220"/>
    </row>
    <row r="50" spans="1:43" ht="18.75" customHeight="1">
      <c r="A50" s="260"/>
      <c r="B50" s="260"/>
      <c r="C50" s="260"/>
      <c r="D50" s="260"/>
      <c r="E50" s="260"/>
      <c r="F50" s="260"/>
      <c r="G50" s="263" t="s">
        <v>262</v>
      </c>
      <c r="H50" s="263"/>
      <c r="I50" s="263"/>
      <c r="J50" s="263"/>
      <c r="K50" s="263"/>
      <c r="L50" s="263"/>
      <c r="M50" s="263"/>
      <c r="N50" s="263"/>
      <c r="O50" s="263"/>
      <c r="P50" s="263"/>
      <c r="Q50" s="263"/>
      <c r="R50" s="263"/>
      <c r="S50" s="263"/>
      <c r="T50" s="229"/>
      <c r="U50" s="230" t="str">
        <f>IF(Sheet1!U31="พบ","R","£")</f>
        <v>£</v>
      </c>
      <c r="V50" s="231"/>
      <c r="W50" s="232" t="s">
        <v>239</v>
      </c>
      <c r="X50" s="231"/>
      <c r="Y50" s="231"/>
      <c r="Z50" s="233"/>
      <c r="AA50" s="231"/>
      <c r="AB50" s="230" t="str">
        <f>IF(Sheet1!U31="ไม่พบ","R","£")</f>
        <v>£</v>
      </c>
      <c r="AC50" s="231"/>
      <c r="AD50" s="232" t="s">
        <v>238</v>
      </c>
      <c r="AE50" s="231"/>
      <c r="AF50" s="231"/>
      <c r="AG50" s="231"/>
      <c r="AH50" s="231"/>
      <c r="AI50" s="231"/>
      <c r="AJ50" s="234"/>
      <c r="AK50" s="220"/>
      <c r="AL50" s="220"/>
      <c r="AM50" s="220"/>
      <c r="AN50" s="220"/>
      <c r="AO50" s="220"/>
      <c r="AP50" s="220"/>
      <c r="AQ50" s="220"/>
    </row>
    <row r="51" spans="1:43" ht="151.5" customHeight="1">
      <c r="A51" s="260" t="str">
        <f>IF(OR(F16=0,F16="-"),"ซ่อนช่อง",B16)</f>
        <v>ซ่อนช่อง</v>
      </c>
      <c r="B51" s="260"/>
      <c r="C51" s="260"/>
      <c r="D51" s="260"/>
      <c r="E51" s="260"/>
      <c r="F51" s="260"/>
      <c r="G51" s="261" t="e">
        <f>CONCATENATE("1. สำนักงานที่ดิน ดังนี้",CHAR(10),
"- ณ ภูมิลำเนาแต่กำเนิด : ",IF(VLOOKUP(A51,Table1[#All],5,0)="","-",VLOOKUP(A51,Table1[#All],5,0)),CHAR(10),
"- ณ ภูมิลำเนาปัจจุบัน : ",IF(VLOOKUP(A51,Table1[#All],7,0)="","-",VLOOKUP(A51,Table1[#All],7,0)),CHAR(10),
"- ขณะทำสัญญา : ",IF(VLOOKUP(A51,Table1[#All],9,0)="","-",VLOOKUP(A51,Table1[#All],9,0)),CHAR(10),
"- ที่จดทะเบียนสมรส : ",IF(VLOOKUP(A51,Table1[#All],11,0)="","-",VLOOKUP(A51,Table1[#All],11,0)),CHAR(10),
"- ที่จดทะเบียนหย่า : ",IF(VLOOKUP(A51,Table1[#All],13,0)="","-",VLOOKUP(A51,Table1[#All],13,0)),CHAR(10),
"- สถานที่ทำสัญญา : ",IF(VLOOKUP(A51,Table1[#All],15,0)="","-",VLOOKUP(A51,Table1[#All],15,0)),CHAR(10),
"- ตามคำขอกู้ : ",IF(VLOOKUP(A51,Table1[#All],17,0)="","-",VLOOKUP(A51,Table1[#All],17,0)))</f>
        <v>#N/A</v>
      </c>
      <c r="H51" s="261"/>
      <c r="I51" s="261"/>
      <c r="J51" s="261"/>
      <c r="K51" s="261"/>
      <c r="L51" s="261"/>
      <c r="M51" s="261"/>
      <c r="N51" s="261"/>
      <c r="O51" s="261"/>
      <c r="P51" s="261"/>
      <c r="Q51" s="261"/>
      <c r="R51" s="261"/>
      <c r="S51" s="261"/>
      <c r="T51" s="260" t="e">
        <f>CONCATENATE(CHAR(10),
IF(OR(VLOOKUP(A51,Table1[#All],5,0)="-",VLOOKUP(A51,Table1[#All],5,0)=""),"-",IF(VLOOKUP(A51,Table1[#All],4,0)=1,"พบ","ไม่พบ")),CHAR(10),
IF(OR(VLOOKUP(A51,Table1[#All],7,0)="-",VLOOKUP(A51,Table1[#All],7,0)=""),"-",IF(VLOOKUP(A51,Table1[#All],6,0)=1,"พบ","ไม่พบ")),CHAR(10),
IF(OR(VLOOKUP(A51,Table1[#All],9,0)="-",VLOOKUP(A51,Table1[#All],9,0)=""),"-",IF(VLOOKUP(A51,Table1[#All],8,0)=1,"พบ","ไม่พบ")),CHAR(10),
IF(OR(VLOOKUP(A51,Table1[#All],11,0)="-",VLOOKUP(A51,Table1[#All],11,0)=""),"-",IF(VLOOKUP(A51,Table1[#All],10,0)=1,"พบ","ไม่พบ")),CHAR(10),
IF(OR(VLOOKUP(A51,Table1[#All],13,0)="-",VLOOKUP(A51,Table1[#All],13,0)=""),"-",IF(VLOOKUP(A51,Table1[#All],12,0)=1,"พบ","ไม่พบ")),CHAR(10),
IF(OR(VLOOKUP(A51,Table1[#All],15,0)="-",VLOOKUP(A51,Table1[#All],15,0)=""),"-",IF(VLOOKUP(A51,Table1[#All],14,0)=1,"พบ","ไม่พบ")),CHAR(10),
IF(OR(VLOOKUP(A51,Table1[#All],17,0)="-",VLOOKUP(A51,Table1[#All],17,0)=""),"-",IF(VLOOKUP(A51,Table1[#All],16,0)=1,"พบ","ไม่พบ")),CHAR(10))</f>
        <v>#N/A</v>
      </c>
      <c r="U51" s="260"/>
      <c r="V51" s="260"/>
      <c r="W51" s="260"/>
      <c r="X51" s="262" t="e">
        <f>CONCATENATE(CHAR(10),IF(OR(VLOOKUP(A51,Sheet1!$A$9:$U$39,18,0)="ไม่พบ",VLOOKUP(A51,Sheet1!$A$9:$U$39,18,0)="-"),"-",VLOOKUP(A51,Sheet1!$A$9:$U$39,19,0)))</f>
        <v>#N/A</v>
      </c>
      <c r="Y51" s="262"/>
      <c r="Z51" s="262"/>
      <c r="AA51" s="262"/>
      <c r="AB51" s="262"/>
      <c r="AC51" s="262"/>
      <c r="AD51" s="262"/>
      <c r="AE51" s="262"/>
      <c r="AF51" s="262"/>
      <c r="AG51" s="262"/>
      <c r="AH51" s="262"/>
      <c r="AI51" s="262"/>
      <c r="AJ51" s="262"/>
      <c r="AK51" s="220"/>
      <c r="AL51" s="220"/>
      <c r="AM51" s="220"/>
      <c r="AN51" s="220"/>
      <c r="AO51" s="220"/>
      <c r="AP51" s="220"/>
      <c r="AQ51" s="220"/>
    </row>
    <row r="52" spans="1:43" ht="18.75" customHeight="1">
      <c r="A52" s="260"/>
      <c r="B52" s="260"/>
      <c r="C52" s="260"/>
      <c r="D52" s="260"/>
      <c r="E52" s="260"/>
      <c r="F52" s="260"/>
      <c r="G52" s="263" t="s">
        <v>262</v>
      </c>
      <c r="H52" s="263"/>
      <c r="I52" s="263"/>
      <c r="J52" s="263"/>
      <c r="K52" s="263"/>
      <c r="L52" s="263"/>
      <c r="M52" s="263"/>
      <c r="N52" s="263"/>
      <c r="O52" s="263"/>
      <c r="P52" s="263"/>
      <c r="Q52" s="263"/>
      <c r="R52" s="263"/>
      <c r="S52" s="263"/>
      <c r="T52" s="229"/>
      <c r="U52" s="230" t="str">
        <f>IF(Sheet1!U33="พบ","R","£")</f>
        <v>£</v>
      </c>
      <c r="V52" s="231"/>
      <c r="W52" s="232" t="s">
        <v>239</v>
      </c>
      <c r="X52" s="231"/>
      <c r="Y52" s="231"/>
      <c r="Z52" s="233"/>
      <c r="AA52" s="231"/>
      <c r="AB52" s="230" t="str">
        <f>IF(Sheet1!U33="ไม่พบ","R","£")</f>
        <v>£</v>
      </c>
      <c r="AC52" s="231"/>
      <c r="AD52" s="232" t="s">
        <v>238</v>
      </c>
      <c r="AE52" s="231"/>
      <c r="AF52" s="231"/>
      <c r="AG52" s="231"/>
      <c r="AH52" s="231"/>
      <c r="AI52" s="231"/>
      <c r="AJ52" s="234"/>
      <c r="AK52" s="220"/>
      <c r="AL52" s="220"/>
      <c r="AM52" s="220"/>
      <c r="AN52" s="220"/>
      <c r="AO52" s="220"/>
      <c r="AP52" s="220"/>
      <c r="AQ52" s="220"/>
    </row>
    <row r="53" spans="1:43" ht="151.5" customHeight="1">
      <c r="A53" s="260" t="str">
        <f>IF(OR(Y16=0,Y16="-"),"ซ่อนช่อง",S16)</f>
        <v>ซ่อนช่อง</v>
      </c>
      <c r="B53" s="260"/>
      <c r="C53" s="260"/>
      <c r="D53" s="260"/>
      <c r="E53" s="260"/>
      <c r="F53" s="260"/>
      <c r="G53" s="261" t="e">
        <f>CONCATENATE("1. สำนักงานที่ดิน ดังนี้",CHAR(10),
"- ณ ภูมิลำเนาแต่กำเนิด : ",IF(VLOOKUP(A53,Table1[#All],5,0)="","-",VLOOKUP(A53,Table1[#All],5,0)),CHAR(10),
"- ณ ภูมิลำเนาปัจจุบัน : ",IF(VLOOKUP(A53,Table1[#All],7,0)="","-",VLOOKUP(A53,Table1[#All],7,0)),CHAR(10),
"- ขณะทำสัญญา : ",IF(VLOOKUP(A53,Table1[#All],9,0)="","-",VLOOKUP(A53,Table1[#All],9,0)),CHAR(10),
"- ที่จดทะเบียนสมรส : ",IF(VLOOKUP(A53,Table1[#All],11,0)="","-",VLOOKUP(A53,Table1[#All],11,0)),CHAR(10),
"- ที่จดทะเบียนหย่า : ",IF(VLOOKUP(A53,Table1[#All],13,0)="","-",VLOOKUP(A53,Table1[#All],13,0)),CHAR(10),
"- สถานที่ทำสัญญา : ",IF(VLOOKUP(A53,Table1[#All],15,0)="","-",VLOOKUP(A53,Table1[#All],15,0)),CHAR(10),
"- ตามคำขอกู้ : ",IF(VLOOKUP(A53,Table1[#All],17,0)="","-",VLOOKUP(A53,Table1[#All],17,0)))</f>
        <v>#N/A</v>
      </c>
      <c r="H53" s="261"/>
      <c r="I53" s="261"/>
      <c r="J53" s="261"/>
      <c r="K53" s="261"/>
      <c r="L53" s="261"/>
      <c r="M53" s="261"/>
      <c r="N53" s="261"/>
      <c r="O53" s="261"/>
      <c r="P53" s="261"/>
      <c r="Q53" s="261"/>
      <c r="R53" s="261"/>
      <c r="S53" s="261"/>
      <c r="T53" s="260" t="e">
        <f>CONCATENATE(CHAR(10),
IF(OR(VLOOKUP(A53,Table1[#All],5,0)="-",VLOOKUP(A53,Table1[#All],5,0)=""),"-",IF(VLOOKUP(A53,Table1[#All],4,0)=1,"พบ","ไม่พบ")),CHAR(10),
IF(OR(VLOOKUP(A53,Table1[#All],7,0)="-",VLOOKUP(A53,Table1[#All],7,0)=""),"-",IF(VLOOKUP(A53,Table1[#All],6,0)=1,"พบ","ไม่พบ")),CHAR(10),
IF(OR(VLOOKUP(A53,Table1[#All],9,0)="-",VLOOKUP(A53,Table1[#All],9,0)=""),"-",IF(VLOOKUP(A53,Table1[#All],8,0)=1,"พบ","ไม่พบ")),CHAR(10),
IF(OR(VLOOKUP(A53,Table1[#All],11,0)="-",VLOOKUP(A53,Table1[#All],11,0)=""),"-",IF(VLOOKUP(A53,Table1[#All],10,0)=1,"พบ","ไม่พบ")),CHAR(10),
IF(OR(VLOOKUP(A53,Table1[#All],13,0)="-",VLOOKUP(A53,Table1[#All],13,0)=""),"-",IF(VLOOKUP(A53,Table1[#All],12,0)=1,"พบ","ไม่พบ")),CHAR(10),
IF(OR(VLOOKUP(A53,Table1[#All],15,0)="-",VLOOKUP(A53,Table1[#All],15,0)=""),"-",IF(VLOOKUP(A53,Table1[#All],14,0)=1,"พบ","ไม่พบ")),CHAR(10),
IF(OR(VLOOKUP(A53,Table1[#All],17,0)="-",VLOOKUP(A53,Table1[#All],17,0)=""),"-",IF(VLOOKUP(A53,Table1[#All],16,0)=1,"พบ","ไม่พบ")),CHAR(10))</f>
        <v>#N/A</v>
      </c>
      <c r="U53" s="260"/>
      <c r="V53" s="260"/>
      <c r="W53" s="260"/>
      <c r="X53" s="262" t="e">
        <f>CONCATENATE(CHAR(10),IF(OR(VLOOKUP(A53,Sheet1!$A$9:$U$39,18,0)="ไม่พบ",VLOOKUP(A53,Sheet1!$A$9:$U$39,18,0)="-"),"-",VLOOKUP(A53,Sheet1!$A$9:$U$39,19,0)))</f>
        <v>#N/A</v>
      </c>
      <c r="Y53" s="262"/>
      <c r="Z53" s="262"/>
      <c r="AA53" s="262"/>
      <c r="AB53" s="262"/>
      <c r="AC53" s="262"/>
      <c r="AD53" s="262"/>
      <c r="AE53" s="262"/>
      <c r="AF53" s="262"/>
      <c r="AG53" s="262"/>
      <c r="AH53" s="262"/>
      <c r="AI53" s="262"/>
      <c r="AJ53" s="262"/>
      <c r="AK53" s="220"/>
      <c r="AL53" s="220"/>
      <c r="AM53" s="220"/>
      <c r="AN53" s="220"/>
      <c r="AO53" s="220"/>
      <c r="AP53" s="220"/>
      <c r="AQ53" s="220"/>
    </row>
    <row r="54" spans="1:43" ht="18.75" customHeight="1">
      <c r="A54" s="260"/>
      <c r="B54" s="260"/>
      <c r="C54" s="260"/>
      <c r="D54" s="260"/>
      <c r="E54" s="260"/>
      <c r="F54" s="260"/>
      <c r="G54" s="263" t="s">
        <v>262</v>
      </c>
      <c r="H54" s="263"/>
      <c r="I54" s="263"/>
      <c r="J54" s="263"/>
      <c r="K54" s="263"/>
      <c r="L54" s="263"/>
      <c r="M54" s="263"/>
      <c r="N54" s="263"/>
      <c r="O54" s="263"/>
      <c r="P54" s="263"/>
      <c r="Q54" s="263"/>
      <c r="R54" s="263"/>
      <c r="S54" s="263"/>
      <c r="T54" s="229"/>
      <c r="U54" s="230" t="str">
        <f>IF(Sheet1!U35="พบ","R","£")</f>
        <v>£</v>
      </c>
      <c r="V54" s="231"/>
      <c r="W54" s="232" t="s">
        <v>239</v>
      </c>
      <c r="X54" s="231"/>
      <c r="Y54" s="231"/>
      <c r="Z54" s="233"/>
      <c r="AA54" s="231"/>
      <c r="AB54" s="230" t="str">
        <f>IF(Sheet1!U35="ไม่พบ","R","£")</f>
        <v>£</v>
      </c>
      <c r="AC54" s="231"/>
      <c r="AD54" s="232" t="s">
        <v>238</v>
      </c>
      <c r="AE54" s="231"/>
      <c r="AF54" s="231"/>
      <c r="AG54" s="231"/>
      <c r="AH54" s="231"/>
      <c r="AI54" s="231"/>
      <c r="AJ54" s="234"/>
      <c r="AK54" s="220"/>
      <c r="AL54" s="220"/>
      <c r="AM54" s="220"/>
      <c r="AN54" s="220"/>
      <c r="AO54" s="220"/>
      <c r="AP54" s="220"/>
      <c r="AQ54" s="220"/>
    </row>
    <row r="55" spans="1:43" ht="151.5" customHeight="1">
      <c r="A55" s="260" t="str">
        <f>IF(OR(K17=0,K17="-"),"ซ่อนช่อง",B17)</f>
        <v>ซ่อนช่อง</v>
      </c>
      <c r="B55" s="260"/>
      <c r="C55" s="260"/>
      <c r="D55" s="260"/>
      <c r="E55" s="260"/>
      <c r="F55" s="260"/>
      <c r="G55" s="261" t="e">
        <f>CONCATENATE("1. สำนักงานที่ดิน ดังนี้",CHAR(10),
"- ณ ภูมิลำเนาแต่กำเนิด : ",IF(VLOOKUP(A55,Table1[#All],5,0)="","-",VLOOKUP(A55,Table1[#All],5,0)),CHAR(10),
"- ณ ภูมิลำเนาปัจจุบัน : ",IF(VLOOKUP(A55,Table1[#All],7,0)="","-",VLOOKUP(A55,Table1[#All],7,0)),CHAR(10),
"- ขณะทำสัญญา : ",IF(VLOOKUP(A55,Table1[#All],9,0)="","-",VLOOKUP(A55,Table1[#All],9,0)),CHAR(10),
"- ที่จดทะเบียนสมรส : ",IF(VLOOKUP(A55,Table1[#All],11,0)="","-",VLOOKUP(A55,Table1[#All],11,0)),CHAR(10),
"- ที่จดทะเบียนหย่า : ",IF(VLOOKUP(A55,Table1[#All],13,0)="","-",VLOOKUP(A55,Table1[#All],13,0)),CHAR(10),
"- สถานที่ทำสัญญา : ",IF(VLOOKUP(A55,Table1[#All],15,0)="","-",VLOOKUP(A55,Table1[#All],15,0)),CHAR(10),
"- ตามคำขอกู้ : ",IF(VLOOKUP(A55,Table1[#All],17,0)="","-",VLOOKUP(A55,Table1[#All],17,0)))</f>
        <v>#N/A</v>
      </c>
      <c r="H55" s="261"/>
      <c r="I55" s="261"/>
      <c r="J55" s="261"/>
      <c r="K55" s="261"/>
      <c r="L55" s="261"/>
      <c r="M55" s="261"/>
      <c r="N55" s="261"/>
      <c r="O55" s="261"/>
      <c r="P55" s="261"/>
      <c r="Q55" s="261"/>
      <c r="R55" s="261"/>
      <c r="S55" s="261"/>
      <c r="T55" s="260" t="e">
        <f>CONCATENATE(CHAR(10),
IF(OR(VLOOKUP(A55,Table1[#All],5,0)="-",VLOOKUP(A55,Table1[#All],5,0)=""),"-",IF(VLOOKUP(A55,Table1[#All],4,0)=1,"พบ","ไม่พบ")),CHAR(10),
IF(OR(VLOOKUP(A55,Table1[#All],7,0)="-",VLOOKUP(A55,Table1[#All],7,0)=""),"-",IF(VLOOKUP(A55,Table1[#All],6,0)=1,"พบ","ไม่พบ")),CHAR(10),
IF(OR(VLOOKUP(A55,Table1[#All],9,0)="-",VLOOKUP(A55,Table1[#All],9,0)=""),"-",IF(VLOOKUP(A55,Table1[#All],8,0)=1,"พบ","ไม่พบ")),CHAR(10),
IF(OR(VLOOKUP(A55,Table1[#All],11,0)="-",VLOOKUP(A55,Table1[#All],11,0)=""),"-",IF(VLOOKUP(A55,Table1[#All],10,0)=1,"พบ","ไม่พบ")),CHAR(10),
IF(OR(VLOOKUP(A55,Table1[#All],13,0)="-",VLOOKUP(A55,Table1[#All],13,0)=""),"-",IF(VLOOKUP(A55,Table1[#All],12,0)=1,"พบ","ไม่พบ")),CHAR(10),
IF(OR(VLOOKUP(A55,Table1[#All],15,0)="-",VLOOKUP(A55,Table1[#All],15,0)=""),"-",IF(VLOOKUP(A55,Table1[#All],14,0)=1,"พบ","ไม่พบ")),CHAR(10),
IF(OR(VLOOKUP(A55,Table1[#All],17,0)="-",VLOOKUP(A55,Table1[#All],17,0)=""),"-",IF(VLOOKUP(A55,Table1[#All],16,0)=1,"พบ","ไม่พบ")),CHAR(10))</f>
        <v>#N/A</v>
      </c>
      <c r="U55" s="260"/>
      <c r="V55" s="260"/>
      <c r="W55" s="260"/>
      <c r="X55" s="262" t="e">
        <f>CONCATENATE(CHAR(10),IF(OR(VLOOKUP(A55,Sheet1!$A$9:$U$39,18,0)="ไม่พบ",VLOOKUP(A55,Sheet1!$A$9:$U$39,18,0)="-"),"-",VLOOKUP(A55,Sheet1!$A$9:$U$39,19,0)))</f>
        <v>#N/A</v>
      </c>
      <c r="Y55" s="262"/>
      <c r="Z55" s="262"/>
      <c r="AA55" s="262"/>
      <c r="AB55" s="262"/>
      <c r="AC55" s="262"/>
      <c r="AD55" s="262"/>
      <c r="AE55" s="262"/>
      <c r="AF55" s="262"/>
      <c r="AG55" s="262"/>
      <c r="AH55" s="262"/>
      <c r="AI55" s="262"/>
      <c r="AJ55" s="262"/>
      <c r="AK55" s="220"/>
      <c r="AL55" s="220"/>
      <c r="AM55" s="220"/>
      <c r="AN55" s="220"/>
      <c r="AO55" s="220"/>
      <c r="AP55" s="220"/>
      <c r="AQ55" s="220"/>
    </row>
    <row r="56" spans="1:43" ht="18.75" customHeight="1">
      <c r="A56" s="260"/>
      <c r="B56" s="260"/>
      <c r="C56" s="260"/>
      <c r="D56" s="260"/>
      <c r="E56" s="260"/>
      <c r="F56" s="260"/>
      <c r="G56" s="263" t="s">
        <v>262</v>
      </c>
      <c r="H56" s="263"/>
      <c r="I56" s="263"/>
      <c r="J56" s="263"/>
      <c r="K56" s="263"/>
      <c r="L56" s="263"/>
      <c r="M56" s="263"/>
      <c r="N56" s="263"/>
      <c r="O56" s="263"/>
      <c r="P56" s="263"/>
      <c r="Q56" s="263"/>
      <c r="R56" s="263"/>
      <c r="S56" s="263"/>
      <c r="T56" s="229"/>
      <c r="U56" s="230" t="str">
        <f>IF(Sheet1!U37="พบ","R","£")</f>
        <v>£</v>
      </c>
      <c r="V56" s="231"/>
      <c r="W56" s="232" t="s">
        <v>239</v>
      </c>
      <c r="X56" s="231"/>
      <c r="Y56" s="231"/>
      <c r="Z56" s="233"/>
      <c r="AA56" s="231"/>
      <c r="AB56" s="230" t="str">
        <f>IF(Sheet1!U37="ไม่พบ","R","£")</f>
        <v>£</v>
      </c>
      <c r="AC56" s="231"/>
      <c r="AD56" s="232" t="s">
        <v>238</v>
      </c>
      <c r="AE56" s="231"/>
      <c r="AF56" s="231"/>
      <c r="AG56" s="231"/>
      <c r="AH56" s="231"/>
      <c r="AI56" s="231"/>
      <c r="AJ56" s="234"/>
      <c r="AK56" s="220"/>
      <c r="AL56" s="220"/>
      <c r="AM56" s="220"/>
      <c r="AN56" s="220"/>
      <c r="AO56" s="220"/>
      <c r="AP56" s="220"/>
      <c r="AQ56" s="220"/>
    </row>
    <row r="57" spans="1:43" ht="151.5" customHeight="1">
      <c r="A57" s="260" t="str">
        <f>IF(OR(F18=0,F18="-"),"ซ่อนช่อง",B18)</f>
        <v>ซ่อนช่อง</v>
      </c>
      <c r="B57" s="260"/>
      <c r="C57" s="260"/>
      <c r="D57" s="260"/>
      <c r="E57" s="260"/>
      <c r="F57" s="260"/>
      <c r="G57" s="261" t="e">
        <f>CONCATENATE("1. สำนักงานที่ดิน ดังนี้",CHAR(10),
"- ณ ภูมิลำเนาแต่กำเนิด : ",IF(VLOOKUP(A57,Table1[#All],5,0)="","-",VLOOKUP(A57,Table1[#All],5,0)),CHAR(10),
"- ณ ภูมิลำเนาปัจจุบัน : ",IF(VLOOKUP(A57,Table1[#All],7,0)="","-",VLOOKUP(A57,Table1[#All],7,0)),CHAR(10),
"- ขณะทำสัญญา : ",IF(VLOOKUP(A57,Table1[#All],9,0)="","-",VLOOKUP(A57,Table1[#All],9,0)),CHAR(10),
"- ที่จดทะเบียนสมรส : ",IF(VLOOKUP(A57,Table1[#All],11,0)="","-",VLOOKUP(A57,Table1[#All],11,0)),CHAR(10),
"- ที่จดทะเบียนหย่า : ",IF(VLOOKUP(A57,Table1[#All],13,0)="","-",VLOOKUP(A57,Table1[#All],13,0)),CHAR(10),
"- สถานที่ทำสัญญา : ",IF(VLOOKUP(A57,Table1[#All],15,0)="","-",VLOOKUP(A57,Table1[#All],15,0)),CHAR(10),
"- ตามคำขอกู้ : ",IF(VLOOKUP(A57,Table1[#All],17,0)="","-",VLOOKUP(A57,Table1[#All],17,0)))</f>
        <v>#N/A</v>
      </c>
      <c r="H57" s="261"/>
      <c r="I57" s="261"/>
      <c r="J57" s="261"/>
      <c r="K57" s="261"/>
      <c r="L57" s="261"/>
      <c r="M57" s="261"/>
      <c r="N57" s="261"/>
      <c r="O57" s="261"/>
      <c r="P57" s="261"/>
      <c r="Q57" s="261"/>
      <c r="R57" s="261"/>
      <c r="S57" s="261"/>
      <c r="T57" s="260" t="e">
        <f>CONCATENATE(CHAR(10),
IF(OR(VLOOKUP(A57,Table1[#All],5,0)="-",VLOOKUP(A57,Table1[#All],5,0)=""),"-",IF(VLOOKUP(A57,Table1[#All],4,0)=1,"พบ","ไม่พบ")),CHAR(10),
IF(OR(VLOOKUP(A57,Table1[#All],7,0)="-",VLOOKUP(A57,Table1[#All],7,0)=""),"-",IF(VLOOKUP(A57,Table1[#All],6,0)=1,"พบ","ไม่พบ")),CHAR(10),
IF(OR(VLOOKUP(A57,Table1[#All],9,0)="-",VLOOKUP(A57,Table1[#All],9,0)=""),"-",IF(VLOOKUP(A57,Table1[#All],8,0)=1,"พบ","ไม่พบ")),CHAR(10),
IF(OR(VLOOKUP(A57,Table1[#All],11,0)="-",VLOOKUP(A57,Table1[#All],11,0)=""),"-",IF(VLOOKUP(A57,Table1[#All],10,0)=1,"พบ","ไม่พบ")),CHAR(10),
IF(OR(VLOOKUP(A57,Table1[#All],13,0)="-",VLOOKUP(A57,Table1[#All],13,0)=""),"-",IF(VLOOKUP(A57,Table1[#All],12,0)=1,"พบ","ไม่พบ")),CHAR(10),
IF(OR(VLOOKUP(A57,Table1[#All],15,0)="-",VLOOKUP(A57,Table1[#All],15,0)=""),"-",IF(VLOOKUP(A57,Table1[#All],14,0)=1,"พบ","ไม่พบ")),CHAR(10),
IF(OR(VLOOKUP(A57,Table1[#All],17,0)="-",VLOOKUP(A57,Table1[#All],17,0)=""),"-",IF(VLOOKUP(A57,Table1[#All],16,0)=1,"พบ","ไม่พบ")),CHAR(10))</f>
        <v>#N/A</v>
      </c>
      <c r="U57" s="260"/>
      <c r="V57" s="260"/>
      <c r="W57" s="260"/>
      <c r="X57" s="262" t="e">
        <f>CONCATENATE(CHAR(10),IF(OR(VLOOKUP(A57,Sheet1!$A$9:$U$39,18,0)="ไม่พบ",VLOOKUP(A57,Sheet1!$A$9:$U$39,18,0)="-"),"-",VLOOKUP(A57,Sheet1!$A$9:$U$39,19,0)))</f>
        <v>#N/A</v>
      </c>
      <c r="Y57" s="262"/>
      <c r="Z57" s="262"/>
      <c r="AA57" s="262"/>
      <c r="AB57" s="262"/>
      <c r="AC57" s="262"/>
      <c r="AD57" s="262"/>
      <c r="AE57" s="262"/>
      <c r="AF57" s="262"/>
      <c r="AG57" s="262"/>
      <c r="AH57" s="262"/>
      <c r="AI57" s="262"/>
      <c r="AJ57" s="262"/>
      <c r="AK57" s="220"/>
      <c r="AL57" s="220"/>
      <c r="AM57" s="220"/>
      <c r="AN57" s="220"/>
      <c r="AO57" s="220"/>
      <c r="AP57" s="220"/>
      <c r="AQ57" s="220"/>
    </row>
    <row r="58" spans="1:43" ht="18.75" customHeight="1">
      <c r="A58" s="260"/>
      <c r="B58" s="260"/>
      <c r="C58" s="260"/>
      <c r="D58" s="260"/>
      <c r="E58" s="260"/>
      <c r="F58" s="260"/>
      <c r="G58" s="263" t="s">
        <v>262</v>
      </c>
      <c r="H58" s="263"/>
      <c r="I58" s="263"/>
      <c r="J58" s="263"/>
      <c r="K58" s="263"/>
      <c r="L58" s="263"/>
      <c r="M58" s="263"/>
      <c r="N58" s="263"/>
      <c r="O58" s="263"/>
      <c r="P58" s="263"/>
      <c r="Q58" s="263"/>
      <c r="R58" s="263"/>
      <c r="S58" s="263"/>
      <c r="T58" s="229"/>
      <c r="U58" s="230" t="str">
        <f>IF(Sheet1!U39="พบ","R","£")</f>
        <v>£</v>
      </c>
      <c r="V58" s="231"/>
      <c r="W58" s="232" t="s">
        <v>239</v>
      </c>
      <c r="X58" s="231"/>
      <c r="Y58" s="231"/>
      <c r="Z58" s="233"/>
      <c r="AA58" s="231"/>
      <c r="AB58" s="230" t="str">
        <f>IF(Sheet1!U39="ไม่พบ","R","£")</f>
        <v>£</v>
      </c>
      <c r="AC58" s="231"/>
      <c r="AD58" s="232" t="s">
        <v>238</v>
      </c>
      <c r="AE58" s="231"/>
      <c r="AF58" s="231"/>
      <c r="AG58" s="231"/>
      <c r="AH58" s="231"/>
      <c r="AI58" s="231"/>
      <c r="AJ58" s="234"/>
      <c r="AK58" s="220"/>
      <c r="AL58" s="220"/>
      <c r="AM58" s="220"/>
      <c r="AN58" s="220"/>
      <c r="AO58" s="220"/>
      <c r="AP58" s="220"/>
      <c r="AQ58" s="220"/>
    </row>
    <row r="59" spans="1:43" ht="151.5" customHeight="1">
      <c r="A59" s="260" t="str">
        <f>IF(OR(Y18=0,Y18="-"),"ซ่อนช่อง",S18)</f>
        <v>ซ่อนช่อง</v>
      </c>
      <c r="B59" s="260"/>
      <c r="C59" s="260"/>
      <c r="D59" s="260"/>
      <c r="E59" s="260"/>
      <c r="F59" s="260"/>
      <c r="G59" s="261" t="e">
        <f>CONCATENATE("1. สำนักงานที่ดิน ดังนี้",CHAR(10),
"- ณ ภูมิลำเนาแต่กำเนิด : ",IF(VLOOKUP(A59,Table1[#All],5,0)="","-",VLOOKUP(A59,Table1[#All],5,0)),CHAR(10),
"- ณ ภูมิลำเนาปัจจุบัน : ",IF(VLOOKUP(A59,Table1[#All],7,0)="","-",VLOOKUP(A59,Table1[#All],7,0)),CHAR(10),
"- ขณะทำสัญญา : ",IF(VLOOKUP(A59,Table1[#All],9,0)="","-",VLOOKUP(A59,Table1[#All],9,0)),CHAR(10),
"- ที่จดทะเบียนสมรส : ",IF(VLOOKUP(A59,Table1[#All],11,0)="","-",VLOOKUP(A59,Table1[#All],11,0)),CHAR(10),
"- ที่จดทะเบียนหย่า : ",IF(VLOOKUP(A59,Table1[#All],13,0)="","-",VLOOKUP(A59,Table1[#All],13,0)),CHAR(10),
"- สถานที่ทำสัญญา : ",IF(VLOOKUP(A59,Table1[#All],15,0)="","-",VLOOKUP(A59,Table1[#All],15,0)),CHAR(10),
"- ตามคำขอกู้ : ",IF(VLOOKUP(A59,Table1[#All],17,0)="","-",VLOOKUP(A59,Table1[#All],17,0)))</f>
        <v>#N/A</v>
      </c>
      <c r="H59" s="261"/>
      <c r="I59" s="261"/>
      <c r="J59" s="261"/>
      <c r="K59" s="261"/>
      <c r="L59" s="261"/>
      <c r="M59" s="261"/>
      <c r="N59" s="261"/>
      <c r="O59" s="261"/>
      <c r="P59" s="261"/>
      <c r="Q59" s="261"/>
      <c r="R59" s="261"/>
      <c r="S59" s="261"/>
      <c r="T59" s="260" t="e">
        <f>CONCATENATE(CHAR(10),
IF(OR(VLOOKUP(A59,Table1[#All],5,0)="-",VLOOKUP(A59,Table1[#All],5,0)=""),"-",IF(VLOOKUP(A59,Table1[#All],4,0)=1,"พบ","ไม่พบ")),CHAR(10),
IF(OR(VLOOKUP(A59,Table1[#All],7,0)="-",VLOOKUP(A59,Table1[#All],7,0)=""),"-",IF(VLOOKUP(A59,Table1[#All],6,0)=1,"พบ","ไม่พบ")),CHAR(10),
IF(OR(VLOOKUP(A59,Table1[#All],9,0)="-",VLOOKUP(A59,Table1[#All],9,0)=""),"-",IF(VLOOKUP(A59,Table1[#All],8,0)=1,"พบ","ไม่พบ")),CHAR(10),
IF(OR(VLOOKUP(A59,Table1[#All],11,0)="-",VLOOKUP(A59,Table1[#All],11,0)=""),"-",IF(VLOOKUP(A59,Table1[#All],10,0)=1,"พบ","ไม่พบ")),CHAR(10),
IF(OR(VLOOKUP(A59,Table1[#All],13,0)="-",VLOOKUP(A59,Table1[#All],13,0)=""),"-",IF(VLOOKUP(A59,Table1[#All],12,0)=1,"พบ","ไม่พบ")),CHAR(10),
IF(OR(VLOOKUP(A59,Table1[#All],15,0)="-",VLOOKUP(A59,Table1[#All],15,0)=""),"-",IF(VLOOKUP(A59,Table1[#All],14,0)=1,"พบ","ไม่พบ")),CHAR(10),
IF(OR(VLOOKUP(A59,Table1[#All],17,0)="-",VLOOKUP(A59,Table1[#All],17,0)=""),"-",IF(VLOOKUP(A59,Table1[#All],16,0)=1,"พบ","ไม่พบ")),CHAR(10))</f>
        <v>#N/A</v>
      </c>
      <c r="U59" s="260"/>
      <c r="V59" s="260"/>
      <c r="W59" s="260"/>
      <c r="X59" s="262" t="e">
        <f>CONCATENATE(CHAR(10),IF(OR(VLOOKUP(A59,Sheet1!$A$9:$U$39,18,0)="ไม่พบ",VLOOKUP(A59,Sheet1!$A$9:$U$39,18,0)="-"),"-",VLOOKUP(A59,Sheet1!$A$9:$U$39,19,0)))</f>
        <v>#N/A</v>
      </c>
      <c r="Y59" s="262"/>
      <c r="Z59" s="262"/>
      <c r="AA59" s="262"/>
      <c r="AB59" s="262"/>
      <c r="AC59" s="262"/>
      <c r="AD59" s="262"/>
      <c r="AE59" s="262"/>
      <c r="AF59" s="262"/>
      <c r="AG59" s="262"/>
      <c r="AH59" s="262"/>
      <c r="AI59" s="262"/>
      <c r="AJ59" s="262"/>
      <c r="AK59" s="220"/>
      <c r="AL59" s="220"/>
      <c r="AM59" s="220"/>
      <c r="AN59" s="220"/>
      <c r="AO59" s="220"/>
      <c r="AP59" s="220"/>
      <c r="AQ59" s="220"/>
    </row>
    <row r="60" spans="1:43" ht="18.75" customHeight="1">
      <c r="A60" s="260"/>
      <c r="B60" s="260"/>
      <c r="C60" s="260"/>
      <c r="D60" s="260"/>
      <c r="E60" s="260"/>
      <c r="F60" s="260"/>
      <c r="G60" s="263" t="s">
        <v>262</v>
      </c>
      <c r="H60" s="263"/>
      <c r="I60" s="263"/>
      <c r="J60" s="263"/>
      <c r="K60" s="263"/>
      <c r="L60" s="263"/>
      <c r="M60" s="263"/>
      <c r="N60" s="263"/>
      <c r="O60" s="263"/>
      <c r="P60" s="263"/>
      <c r="Q60" s="263"/>
      <c r="R60" s="263"/>
      <c r="S60" s="263"/>
      <c r="T60" s="229"/>
      <c r="U60" s="230" t="str">
        <f>IF(Sheet1!U41="พบ","R","£")</f>
        <v>£</v>
      </c>
      <c r="V60" s="231"/>
      <c r="W60" s="232" t="s">
        <v>239</v>
      </c>
      <c r="X60" s="231"/>
      <c r="Y60" s="231"/>
      <c r="Z60" s="233"/>
      <c r="AA60" s="231"/>
      <c r="AB60" s="230" t="str">
        <f>IF(Sheet1!U41="ไม่พบ","R","£")</f>
        <v>£</v>
      </c>
      <c r="AC60" s="231"/>
      <c r="AD60" s="232" t="s">
        <v>238</v>
      </c>
      <c r="AE60" s="231"/>
      <c r="AF60" s="231"/>
      <c r="AG60" s="231"/>
      <c r="AH60" s="231"/>
      <c r="AI60" s="231"/>
      <c r="AJ60" s="234"/>
      <c r="AK60" s="220"/>
      <c r="AL60" s="220"/>
      <c r="AM60" s="220"/>
      <c r="AN60" s="220"/>
      <c r="AO60" s="220"/>
      <c r="AP60" s="220"/>
      <c r="AQ60" s="220"/>
    </row>
    <row r="61" spans="1:43" ht="151.5" customHeight="1">
      <c r="A61" s="260" t="str">
        <f>IF(OR(Y18=0,Y18="-"),"ซ่อนช่อง",B19)</f>
        <v>ซ่อนช่อง</v>
      </c>
      <c r="B61" s="260"/>
      <c r="C61" s="260"/>
      <c r="D61" s="260"/>
      <c r="E61" s="260"/>
      <c r="F61" s="260"/>
      <c r="G61" s="261" t="e">
        <f>CONCATENATE("1. สำนักงานที่ดิน ดังนี้",CHAR(10),
"- ณ ภูมิลำเนาแต่กำเนิด : ",IF(VLOOKUP(A61,Table1[#All],5,0)="","-",VLOOKUP(A61,Table1[#All],5,0)),CHAR(10),
"- ณ ภูมิลำเนาปัจจุบัน : ",IF(VLOOKUP(A61,Table1[#All],7,0)="","-",VLOOKUP(A61,Table1[#All],7,0)),CHAR(10),
"- ขณะทำสัญญา : ",IF(VLOOKUP(A61,Table1[#All],9,0)="","-",VLOOKUP(A61,Table1[#All],9,0)),CHAR(10),
"- ที่จดทะเบียนสมรส : ",IF(VLOOKUP(A61,Table1[#All],11,0)="","-",VLOOKUP(A61,Table1[#All],11,0)),CHAR(10),
"- ที่จดทะเบียนหย่า : ",IF(VLOOKUP(A61,Table1[#All],13,0)="","-",VLOOKUP(A61,Table1[#All],13,0)),CHAR(10),
"- สถานที่ทำสัญญา : ",IF(VLOOKUP(A61,Table1[#All],15,0)="","-",VLOOKUP(A61,Table1[#All],15,0)),CHAR(10),
"- ตามคำขอกู้ : ",IF(VLOOKUP(A61,Table1[#All],17,0)="","-",VLOOKUP(A61,Table1[#All],17,0)))</f>
        <v>#N/A</v>
      </c>
      <c r="H61" s="261"/>
      <c r="I61" s="261"/>
      <c r="J61" s="261"/>
      <c r="K61" s="261"/>
      <c r="L61" s="261"/>
      <c r="M61" s="261"/>
      <c r="N61" s="261"/>
      <c r="O61" s="261"/>
      <c r="P61" s="261"/>
      <c r="Q61" s="261"/>
      <c r="R61" s="261"/>
      <c r="S61" s="261"/>
      <c r="T61" s="260" t="e">
        <f>CONCATENATE(CHAR(10),
IF(OR(VLOOKUP(A61,Table1[#All],5,0)="-",VLOOKUP(A61,Table1[#All],5,0)=""),"-",IF(VLOOKUP(A61,Table1[#All],4,0)=1,"พบ","ไม่พบ")),CHAR(10),
IF(OR(VLOOKUP(A61,Table1[#All],7,0)="-",VLOOKUP(A61,Table1[#All],7,0)=""),"-",IF(VLOOKUP(A61,Table1[#All],6,0)=1,"พบ","ไม่พบ")),CHAR(10),
IF(OR(VLOOKUP(A61,Table1[#All],9,0)="-",VLOOKUP(A61,Table1[#All],9,0)=""),"-",IF(VLOOKUP(A61,Table1[#All],8,0)=1,"พบ","ไม่พบ")),CHAR(10),
IF(OR(VLOOKUP(A61,Table1[#All],11,0)="-",VLOOKUP(A61,Table1[#All],11,0)=""),"-",IF(VLOOKUP(A61,Table1[#All],10,0)=1,"พบ","ไม่พบ")),CHAR(10),
IF(OR(VLOOKUP(A61,Table1[#All],13,0)="-",VLOOKUP(A61,Table1[#All],13,0)=""),"-",IF(VLOOKUP(A61,Table1[#All],12,0)=1,"พบ","ไม่พบ")),CHAR(10),
IF(OR(VLOOKUP(A61,Table1[#All],15,0)="-",VLOOKUP(A61,Table1[#All],15,0)=""),"-",IF(VLOOKUP(A61,Table1[#All],14,0)=1,"พบ","ไม่พบ")),CHAR(10),
IF(OR(VLOOKUP(A61,Table1[#All],17,0)="-",VLOOKUP(A61,Table1[#All],17,0)=""),"-",IF(VLOOKUP(A61,Table1[#All],16,0)=1,"พบ","ไม่พบ")),CHAR(10))</f>
        <v>#N/A</v>
      </c>
      <c r="U61" s="260"/>
      <c r="V61" s="260"/>
      <c r="W61" s="260"/>
      <c r="X61" s="262" t="e">
        <f>CONCATENATE(CHAR(10),IF(OR(VLOOKUP(A61,Sheet1!$A$9:$U$39,18,0)="ไม่พบ",VLOOKUP(A61,Sheet1!$A$9:$U$39,18,0)="-"),"-",VLOOKUP(A61,Sheet1!$A$9:$U$39,19,0)))</f>
        <v>#N/A</v>
      </c>
      <c r="Y61" s="262"/>
      <c r="Z61" s="262"/>
      <c r="AA61" s="262"/>
      <c r="AB61" s="262"/>
      <c r="AC61" s="262"/>
      <c r="AD61" s="262"/>
      <c r="AE61" s="262"/>
      <c r="AF61" s="262"/>
      <c r="AG61" s="262"/>
      <c r="AH61" s="262"/>
      <c r="AI61" s="262"/>
      <c r="AJ61" s="262"/>
      <c r="AK61" s="220"/>
      <c r="AL61" s="220"/>
      <c r="AM61" s="220"/>
      <c r="AN61" s="220"/>
      <c r="AO61" s="220"/>
      <c r="AP61" s="220"/>
      <c r="AQ61" s="220"/>
    </row>
    <row r="62" spans="1:43" ht="18.75" customHeight="1">
      <c r="A62" s="260"/>
      <c r="B62" s="260"/>
      <c r="C62" s="260"/>
      <c r="D62" s="260"/>
      <c r="E62" s="260"/>
      <c r="F62" s="260"/>
      <c r="G62" s="263" t="s">
        <v>262</v>
      </c>
      <c r="H62" s="263"/>
      <c r="I62" s="263"/>
      <c r="J62" s="263"/>
      <c r="K62" s="263"/>
      <c r="L62" s="263"/>
      <c r="M62" s="263"/>
      <c r="N62" s="263"/>
      <c r="O62" s="263"/>
      <c r="P62" s="263"/>
      <c r="Q62" s="263"/>
      <c r="R62" s="263"/>
      <c r="S62" s="263"/>
      <c r="T62" s="229"/>
      <c r="U62" s="230" t="str">
        <f>IF(Sheet1!U43="พบ","R","£")</f>
        <v>£</v>
      </c>
      <c r="V62" s="231"/>
      <c r="W62" s="232" t="s">
        <v>239</v>
      </c>
      <c r="X62" s="231"/>
      <c r="Y62" s="231"/>
      <c r="Z62" s="233"/>
      <c r="AA62" s="231"/>
      <c r="AB62" s="230" t="str">
        <f>IF(Sheet1!U43="ไม่พบ","R","£")</f>
        <v>£</v>
      </c>
      <c r="AC62" s="231"/>
      <c r="AD62" s="232" t="s">
        <v>238</v>
      </c>
      <c r="AE62" s="231"/>
      <c r="AF62" s="231"/>
      <c r="AG62" s="231"/>
      <c r="AH62" s="231"/>
      <c r="AI62" s="231"/>
      <c r="AJ62" s="234"/>
      <c r="AK62" s="220"/>
      <c r="AL62" s="220"/>
      <c r="AM62" s="220"/>
      <c r="AN62" s="220"/>
      <c r="AO62" s="220"/>
      <c r="AP62" s="220"/>
      <c r="AQ62" s="220"/>
    </row>
    <row r="63" spans="1:43" ht="151.5" customHeight="1">
      <c r="A63" s="260" t="str">
        <f>IF(OR(F20=0,F20="-"),"ซ่อนช่อง",B20)</f>
        <v>ซ่อนช่อง</v>
      </c>
      <c r="B63" s="260"/>
      <c r="C63" s="260"/>
      <c r="D63" s="260"/>
      <c r="E63" s="260"/>
      <c r="F63" s="260"/>
      <c r="G63" s="261" t="e">
        <f>CONCATENATE("1. สำนักงานที่ดิน ดังนี้",CHAR(10),
"- ณ ภูมิลำเนาแต่กำเนิด : ",IF(VLOOKUP(A63,Table1[#All],5,0)="","-",VLOOKUP(A63,Table1[#All],5,0)),CHAR(10),
"- ณ ภูมิลำเนาปัจจุบัน : ",IF(VLOOKUP(A63,Table1[#All],7,0)="","-",VLOOKUP(A63,Table1[#All],7,0)),CHAR(10),
"- ขณะทำสัญญา : ",IF(VLOOKUP(A63,Table1[#All],9,0)="","-",VLOOKUP(A63,Table1[#All],9,0)),CHAR(10),
"- ที่จดทะเบียนสมรส : ",IF(VLOOKUP(A63,Table1[#All],11,0)="","-",VLOOKUP(A63,Table1[#All],11,0)),CHAR(10),
"- ที่จดทะเบียนหย่า : ",IF(VLOOKUP(A63,Table1[#All],13,0)="","-",VLOOKUP(A63,Table1[#All],13,0)),CHAR(10),
"- สถานที่ทำสัญญา : ",IF(VLOOKUP(A63,Table1[#All],15,0)="","-",VLOOKUP(A63,Table1[#All],15,0)),CHAR(10),
"- ตามคำขอกู้ : ",IF(VLOOKUP(A63,Table1[#All],17,0)="","-",VLOOKUP(A63,Table1[#All],17,0)))</f>
        <v>#N/A</v>
      </c>
      <c r="H63" s="261"/>
      <c r="I63" s="261"/>
      <c r="J63" s="261"/>
      <c r="K63" s="261"/>
      <c r="L63" s="261"/>
      <c r="M63" s="261"/>
      <c r="N63" s="261"/>
      <c r="O63" s="261"/>
      <c r="P63" s="261"/>
      <c r="Q63" s="261"/>
      <c r="R63" s="261"/>
      <c r="S63" s="261"/>
      <c r="T63" s="260" t="e">
        <f>CONCATENATE(CHAR(10),
IF(OR(VLOOKUP(A63,Table1[#All],5,0)="-",VLOOKUP(A63,Table1[#All],5,0)=""),"-",IF(VLOOKUP(A63,Table1[#All],4,0)=1,"พบ","ไม่พบ")),CHAR(10),
IF(OR(VLOOKUP(A63,Table1[#All],7,0)="-",VLOOKUP(A63,Table1[#All],7,0)=""),"-",IF(VLOOKUP(A63,Table1[#All],6,0)=1,"พบ","ไม่พบ")),CHAR(10),
IF(OR(VLOOKUP(A63,Table1[#All],9,0)="-",VLOOKUP(A63,Table1[#All],9,0)=""),"-",IF(VLOOKUP(A63,Table1[#All],8,0)=1,"พบ","ไม่พบ")),CHAR(10),
IF(OR(VLOOKUP(A63,Table1[#All],11,0)="-",VLOOKUP(A63,Table1[#All],11,0)=""),"-",IF(VLOOKUP(A63,Table1[#All],10,0)=1,"พบ","ไม่พบ")),CHAR(10),
IF(OR(VLOOKUP(A63,Table1[#All],13,0)="-",VLOOKUP(A63,Table1[#All],13,0)=""),"-",IF(VLOOKUP(A63,Table1[#All],12,0)=1,"พบ","ไม่พบ")),CHAR(10),
IF(OR(VLOOKUP(A63,Table1[#All],15,0)="-",VLOOKUP(A63,Table1[#All],15,0)=""),"-",IF(VLOOKUP(A63,Table1[#All],14,0)=1,"พบ","ไม่พบ")),CHAR(10),
IF(OR(VLOOKUP(A63,Table1[#All],17,0)="-",VLOOKUP(A63,Table1[#All],17,0)=""),"-",IF(VLOOKUP(A63,Table1[#All],16,0)=1,"พบ","ไม่พบ")),CHAR(10))</f>
        <v>#N/A</v>
      </c>
      <c r="U63" s="260"/>
      <c r="V63" s="260"/>
      <c r="W63" s="260"/>
      <c r="X63" s="262" t="e">
        <f>CONCATENATE(CHAR(10),IF(OR(VLOOKUP(A63,Sheet1!$A$9:$U$39,18,0)="ไม่พบ",VLOOKUP(A63,Sheet1!$A$9:$U$39,18,0)="-"),"-",VLOOKUP(A63,Sheet1!$A$9:$U$39,19,0)))</f>
        <v>#N/A</v>
      </c>
      <c r="Y63" s="262"/>
      <c r="Z63" s="262"/>
      <c r="AA63" s="262"/>
      <c r="AB63" s="262"/>
      <c r="AC63" s="262"/>
      <c r="AD63" s="262"/>
      <c r="AE63" s="262"/>
      <c r="AF63" s="262"/>
      <c r="AG63" s="262"/>
      <c r="AH63" s="262"/>
      <c r="AI63" s="262"/>
      <c r="AJ63" s="262"/>
      <c r="AK63" s="220"/>
      <c r="AL63" s="220"/>
      <c r="AM63" s="220"/>
      <c r="AN63" s="220"/>
      <c r="AO63" s="220"/>
      <c r="AP63" s="220"/>
      <c r="AQ63" s="220"/>
    </row>
    <row r="64" spans="1:43" ht="18.75" customHeight="1">
      <c r="A64" s="260"/>
      <c r="B64" s="260"/>
      <c r="C64" s="260"/>
      <c r="D64" s="260"/>
      <c r="E64" s="260"/>
      <c r="F64" s="260"/>
      <c r="G64" s="263" t="s">
        <v>262</v>
      </c>
      <c r="H64" s="263"/>
      <c r="I64" s="263"/>
      <c r="J64" s="263"/>
      <c r="K64" s="263"/>
      <c r="L64" s="263"/>
      <c r="M64" s="263"/>
      <c r="N64" s="263"/>
      <c r="O64" s="263"/>
      <c r="P64" s="263"/>
      <c r="Q64" s="263"/>
      <c r="R64" s="263"/>
      <c r="S64" s="263"/>
      <c r="T64" s="229"/>
      <c r="U64" s="230" t="str">
        <f>IF(Sheet1!U45="พบ","R","£")</f>
        <v>£</v>
      </c>
      <c r="V64" s="231"/>
      <c r="W64" s="232" t="s">
        <v>239</v>
      </c>
      <c r="X64" s="231"/>
      <c r="Y64" s="231"/>
      <c r="Z64" s="233"/>
      <c r="AA64" s="231"/>
      <c r="AB64" s="230" t="str">
        <f>IF(Sheet1!U45="ไม่พบ","R","£")</f>
        <v>£</v>
      </c>
      <c r="AC64" s="231"/>
      <c r="AD64" s="232" t="s">
        <v>238</v>
      </c>
      <c r="AE64" s="231"/>
      <c r="AF64" s="231"/>
      <c r="AG64" s="231"/>
      <c r="AH64" s="231"/>
      <c r="AI64" s="231"/>
      <c r="AJ64" s="234"/>
      <c r="AK64" s="220"/>
      <c r="AL64" s="220"/>
      <c r="AM64" s="220"/>
      <c r="AN64" s="220"/>
      <c r="AO64" s="220"/>
      <c r="AP64" s="220"/>
      <c r="AQ64" s="220"/>
    </row>
    <row r="65" spans="1:43" ht="151.5" customHeight="1">
      <c r="A65" s="260" t="str">
        <f>IF(OR(Y20=0,Y20="-"),"ซ่อนช่อง",S20)</f>
        <v>ซ่อนช่อง</v>
      </c>
      <c r="B65" s="260"/>
      <c r="C65" s="260"/>
      <c r="D65" s="260"/>
      <c r="E65" s="260"/>
      <c r="F65" s="260"/>
      <c r="G65" s="261" t="e">
        <f>CONCATENATE("1. สำนักงานที่ดิน ดังนี้",CHAR(10),
"- ณ ภูมิลำเนาแต่กำเนิด : ",IF(VLOOKUP(A65,Table1[#All],5,0)="","-",VLOOKUP(A65,Table1[#All],5,0)),CHAR(10),
"- ณ ภูมิลำเนาปัจจุบัน : ",IF(VLOOKUP(A65,Table1[#All],7,0)="","-",VLOOKUP(A65,Table1[#All],7,0)),CHAR(10),
"- ขณะทำสัญญา : ",IF(VLOOKUP(A65,Table1[#All],9,0)="","-",VLOOKUP(A65,Table1[#All],9,0)),CHAR(10),
"- ที่จดทะเบียนสมรส : ",IF(VLOOKUP(A65,Table1[#All],11,0)="","-",VLOOKUP(A65,Table1[#All],11,0)),CHAR(10),
"- ที่จดทะเบียนหย่า : ",IF(VLOOKUP(A65,Table1[#All],13,0)="","-",VLOOKUP(A65,Table1[#All],13,0)),CHAR(10),
"- สถานที่ทำสัญญา : ",IF(VLOOKUP(A65,Table1[#All],15,0)="","-",VLOOKUP(A65,Table1[#All],15,0)),CHAR(10),
"- ตามคำขอกู้ : ",IF(VLOOKUP(A65,Table1[#All],17,0)="","-",VLOOKUP(A65,Table1[#All],17,0)))</f>
        <v>#N/A</v>
      </c>
      <c r="H65" s="261"/>
      <c r="I65" s="261"/>
      <c r="J65" s="261"/>
      <c r="K65" s="261"/>
      <c r="L65" s="261"/>
      <c r="M65" s="261"/>
      <c r="N65" s="261"/>
      <c r="O65" s="261"/>
      <c r="P65" s="261"/>
      <c r="Q65" s="261"/>
      <c r="R65" s="261"/>
      <c r="S65" s="261"/>
      <c r="T65" s="260" t="e">
        <f>CONCATENATE(CHAR(10),
IF(OR(VLOOKUP(A65,Table1[#All],5,0)="-",VLOOKUP(A65,Table1[#All],5,0)=""),"-",IF(VLOOKUP(A65,Table1[#All],4,0)=1,"พบ","ไม่พบ")),CHAR(10),
IF(OR(VLOOKUP(A65,Table1[#All],7,0)="-",VLOOKUP(A65,Table1[#All],7,0)=""),"-",IF(VLOOKUP(A65,Table1[#All],6,0)=1,"พบ","ไม่พบ")),CHAR(10),
IF(OR(VLOOKUP(A65,Table1[#All],9,0)="-",VLOOKUP(A65,Table1[#All],9,0)=""),"-",IF(VLOOKUP(A65,Table1[#All],8,0)=1,"พบ","ไม่พบ")),CHAR(10),
IF(OR(VLOOKUP(A65,Table1[#All],11,0)="-",VLOOKUP(A65,Table1[#All],11,0)=""),"-",IF(VLOOKUP(A65,Table1[#All],10,0)=1,"พบ","ไม่พบ")),CHAR(10),
IF(OR(VLOOKUP(A65,Table1[#All],13,0)="-",VLOOKUP(A65,Table1[#All],13,0)=""),"-",IF(VLOOKUP(A65,Table1[#All],12,0)=1,"พบ","ไม่พบ")),CHAR(10),
IF(OR(VLOOKUP(A65,Table1[#All],15,0)="-",VLOOKUP(A65,Table1[#All],15,0)=""),"-",IF(VLOOKUP(A65,Table1[#All],14,0)=1,"พบ","ไม่พบ")),CHAR(10),
IF(OR(VLOOKUP(A65,Table1[#All],17,0)="-",VLOOKUP(A65,Table1[#All],17,0)=""),"-",IF(VLOOKUP(A65,Table1[#All],16,0)=1,"พบ","ไม่พบ")),CHAR(10))</f>
        <v>#N/A</v>
      </c>
      <c r="U65" s="260"/>
      <c r="V65" s="260"/>
      <c r="W65" s="260"/>
      <c r="X65" s="262" t="e">
        <f>CONCATENATE(CHAR(10),IF(OR(VLOOKUP(A65,Sheet1!$A$9:$U$39,18,0)="ไม่พบ",VLOOKUP(A65,Sheet1!$A$9:$U$39,18,0)="-"),"-",VLOOKUP(A65,Sheet1!$A$9:$U$39,19,0)))</f>
        <v>#N/A</v>
      </c>
      <c r="Y65" s="262"/>
      <c r="Z65" s="262"/>
      <c r="AA65" s="262"/>
      <c r="AB65" s="262"/>
      <c r="AC65" s="262"/>
      <c r="AD65" s="262"/>
      <c r="AE65" s="262"/>
      <c r="AF65" s="262"/>
      <c r="AG65" s="262"/>
      <c r="AH65" s="262"/>
      <c r="AI65" s="262"/>
      <c r="AJ65" s="262"/>
      <c r="AK65" s="220"/>
      <c r="AL65" s="220"/>
      <c r="AM65" s="220"/>
      <c r="AN65" s="220"/>
      <c r="AO65" s="220"/>
      <c r="AP65" s="220"/>
      <c r="AQ65" s="220"/>
    </row>
    <row r="66" spans="1:43" ht="18.75" customHeight="1">
      <c r="A66" s="260"/>
      <c r="B66" s="260"/>
      <c r="C66" s="260"/>
      <c r="D66" s="260"/>
      <c r="E66" s="260"/>
      <c r="F66" s="260"/>
      <c r="G66" s="263" t="s">
        <v>262</v>
      </c>
      <c r="H66" s="263"/>
      <c r="I66" s="263"/>
      <c r="J66" s="263"/>
      <c r="K66" s="263"/>
      <c r="L66" s="263"/>
      <c r="M66" s="263"/>
      <c r="N66" s="263"/>
      <c r="O66" s="263"/>
      <c r="P66" s="263"/>
      <c r="Q66" s="263"/>
      <c r="R66" s="263"/>
      <c r="S66" s="263"/>
      <c r="T66" s="229"/>
      <c r="U66" s="230" t="str">
        <f>IF(Sheet1!U47="พบ","R","£")</f>
        <v>£</v>
      </c>
      <c r="V66" s="231"/>
      <c r="W66" s="232" t="s">
        <v>239</v>
      </c>
      <c r="X66" s="231"/>
      <c r="Y66" s="231"/>
      <c r="Z66" s="233"/>
      <c r="AA66" s="231"/>
      <c r="AB66" s="230" t="str">
        <f>IF(Sheet1!U47="ไม่พบ","R","£")</f>
        <v>£</v>
      </c>
      <c r="AC66" s="231"/>
      <c r="AD66" s="232" t="s">
        <v>238</v>
      </c>
      <c r="AE66" s="231"/>
      <c r="AF66" s="231"/>
      <c r="AG66" s="231"/>
      <c r="AH66" s="231"/>
      <c r="AI66" s="231"/>
      <c r="AJ66" s="234"/>
      <c r="AK66" s="220"/>
      <c r="AL66" s="220"/>
      <c r="AM66" s="220"/>
      <c r="AN66" s="220"/>
      <c r="AO66" s="220"/>
      <c r="AP66" s="220"/>
      <c r="AQ66" s="220"/>
    </row>
    <row r="67" spans="1:43" ht="151.5" customHeight="1">
      <c r="A67" s="260" t="str">
        <f>IF(OR(K21=0,K21="-"),"ซ่อนช่อง",B21)</f>
        <v>ซ่อนช่อง</v>
      </c>
      <c r="B67" s="260"/>
      <c r="C67" s="260"/>
      <c r="D67" s="260"/>
      <c r="E67" s="260"/>
      <c r="F67" s="260"/>
      <c r="G67" s="261" t="e">
        <f>CONCATENATE("1. สำนักงานที่ดิน ดังนี้",CHAR(10),
"- ณ ภูมิลำเนาแต่กำเนิด : ",IF(VLOOKUP(A67,Table1[#All],5,0)="","-",VLOOKUP(A67,Table1[#All],5,0)),CHAR(10),
"- ณ ภูมิลำเนาปัจจุบัน : ",IF(VLOOKUP(A67,Table1[#All],7,0)="","-",VLOOKUP(A67,Table1[#All],7,0)),CHAR(10),
"- ขณะทำสัญญา : ",IF(VLOOKUP(A67,Table1[#All],9,0)="","-",VLOOKUP(A67,Table1[#All],9,0)),CHAR(10),
"- ที่จดทะเบียนสมรส : ",IF(VLOOKUP(A67,Table1[#All],11,0)="","-",VLOOKUP(A67,Table1[#All],11,0)),CHAR(10),
"- ที่จดทะเบียนหย่า : ",IF(VLOOKUP(A67,Table1[#All],13,0)="","-",VLOOKUP(A67,Table1[#All],13,0)),CHAR(10),
"- สถานที่ทำสัญญา : ",IF(VLOOKUP(A67,Table1[#All],15,0)="","-",VLOOKUP(A67,Table1[#All],15,0)),CHAR(10),
"- ตามคำขอกู้ : ",IF(VLOOKUP(A67,Table1[#All],17,0)="","-",VLOOKUP(A67,Table1[#All],17,0)))</f>
        <v>#N/A</v>
      </c>
      <c r="H67" s="261"/>
      <c r="I67" s="261"/>
      <c r="J67" s="261"/>
      <c r="K67" s="261"/>
      <c r="L67" s="261"/>
      <c r="M67" s="261"/>
      <c r="N67" s="261"/>
      <c r="O67" s="261"/>
      <c r="P67" s="261"/>
      <c r="Q67" s="261"/>
      <c r="R67" s="261"/>
      <c r="S67" s="261"/>
      <c r="T67" s="260" t="e">
        <f>CONCATENATE(CHAR(10),
IF(OR(VLOOKUP(A67,Table1[#All],5,0)="-",VLOOKUP(A67,Table1[#All],5,0)=""),"-",IF(VLOOKUP(A67,Table1[#All],4,0)=1,"พบ","ไม่พบ")),CHAR(10),
IF(OR(VLOOKUP(A67,Table1[#All],7,0)="-",VLOOKUP(A67,Table1[#All],7,0)=""),"-",IF(VLOOKUP(A67,Table1[#All],6,0)=1,"พบ","ไม่พบ")),CHAR(10),
IF(OR(VLOOKUP(A67,Table1[#All],9,0)="-",VLOOKUP(A67,Table1[#All],9,0)=""),"-",IF(VLOOKUP(A67,Table1[#All],8,0)=1,"พบ","ไม่พบ")),CHAR(10),
IF(OR(VLOOKUP(A67,Table1[#All],11,0)="-",VLOOKUP(A67,Table1[#All],11,0)=""),"-",IF(VLOOKUP(A67,Table1[#All],10,0)=1,"พบ","ไม่พบ")),CHAR(10),
IF(OR(VLOOKUP(A67,Table1[#All],13,0)="-",VLOOKUP(A67,Table1[#All],13,0)=""),"-",IF(VLOOKUP(A67,Table1[#All],12,0)=1,"พบ","ไม่พบ")),CHAR(10),
IF(OR(VLOOKUP(A67,Table1[#All],15,0)="-",VLOOKUP(A67,Table1[#All],15,0)=""),"-",IF(VLOOKUP(A67,Table1[#All],14,0)=1,"พบ","ไม่พบ")),CHAR(10),
IF(OR(VLOOKUP(A67,Table1[#All],17,0)="-",VLOOKUP(A67,Table1[#All],17,0)=""),"-",IF(VLOOKUP(A67,Table1[#All],16,0)=1,"พบ","ไม่พบ")),CHAR(10))</f>
        <v>#N/A</v>
      </c>
      <c r="U67" s="260"/>
      <c r="V67" s="260"/>
      <c r="W67" s="260"/>
      <c r="X67" s="262" t="e">
        <f>CONCATENATE(CHAR(10),IF(OR(VLOOKUP(A67,Sheet1!$A$9:$U$39,18,0)="ไม่พบ",VLOOKUP(A67,Sheet1!$A$9:$U$39,18,0)="-"),"-",VLOOKUP(A67,Sheet1!$A$9:$U$39,19,0)))</f>
        <v>#N/A</v>
      </c>
      <c r="Y67" s="262"/>
      <c r="Z67" s="262"/>
      <c r="AA67" s="262"/>
      <c r="AB67" s="262"/>
      <c r="AC67" s="262"/>
      <c r="AD67" s="262"/>
      <c r="AE67" s="262"/>
      <c r="AF67" s="262"/>
      <c r="AG67" s="262"/>
      <c r="AH67" s="262"/>
      <c r="AI67" s="262"/>
      <c r="AJ67" s="262"/>
      <c r="AK67" s="220"/>
      <c r="AL67" s="220"/>
      <c r="AM67" s="220"/>
      <c r="AN67" s="220"/>
      <c r="AO67" s="220"/>
      <c r="AP67" s="220"/>
      <c r="AQ67" s="220"/>
    </row>
    <row r="68" spans="1:43" ht="18.75" customHeight="1">
      <c r="A68" s="260"/>
      <c r="B68" s="260"/>
      <c r="C68" s="260"/>
      <c r="D68" s="260"/>
      <c r="E68" s="260"/>
      <c r="F68" s="260"/>
      <c r="G68" s="263" t="s">
        <v>262</v>
      </c>
      <c r="H68" s="263"/>
      <c r="I68" s="263"/>
      <c r="J68" s="263"/>
      <c r="K68" s="263"/>
      <c r="L68" s="263"/>
      <c r="M68" s="263"/>
      <c r="N68" s="263"/>
      <c r="O68" s="263"/>
      <c r="P68" s="263"/>
      <c r="Q68" s="263"/>
      <c r="R68" s="263"/>
      <c r="S68" s="263"/>
      <c r="T68" s="229"/>
      <c r="U68" s="230" t="str">
        <f>IF(Sheet1!U49="พบ","R","£")</f>
        <v>£</v>
      </c>
      <c r="V68" s="231"/>
      <c r="W68" s="232" t="s">
        <v>239</v>
      </c>
      <c r="X68" s="231"/>
      <c r="Y68" s="231"/>
      <c r="Z68" s="233"/>
      <c r="AA68" s="231"/>
      <c r="AB68" s="230" t="str">
        <f>IF(Sheet1!U49="ไม่พบ","R","£")</f>
        <v>£</v>
      </c>
      <c r="AC68" s="231"/>
      <c r="AD68" s="232" t="s">
        <v>238</v>
      </c>
      <c r="AE68" s="231"/>
      <c r="AF68" s="231"/>
      <c r="AG68" s="231"/>
      <c r="AH68" s="231"/>
      <c r="AI68" s="231"/>
      <c r="AJ68" s="234"/>
      <c r="AK68" s="220"/>
      <c r="AL68" s="220"/>
      <c r="AM68" s="220"/>
      <c r="AN68" s="220"/>
      <c r="AO68" s="220"/>
      <c r="AP68" s="220"/>
      <c r="AQ68" s="220"/>
    </row>
    <row r="69" spans="1:43" ht="151.5" customHeight="1">
      <c r="A69" s="260" t="str">
        <f>IF(OR(F22=0,F22="-"),"ซ่อนช่อง",B22)</f>
        <v>ซ่อนช่อง</v>
      </c>
      <c r="B69" s="260"/>
      <c r="C69" s="260"/>
      <c r="D69" s="260"/>
      <c r="E69" s="260"/>
      <c r="F69" s="260"/>
      <c r="G69" s="261" t="e">
        <f>CONCATENATE("1. สำนักงานที่ดิน ดังนี้",CHAR(10),
"- ณ ภูมิลำเนาแต่กำเนิด : ",IF(VLOOKUP(A69,Table1[#All],5,0)="","-",VLOOKUP(A69,Table1[#All],5,0)),CHAR(10),
"- ณ ภูมิลำเนาปัจจุบัน : ",IF(VLOOKUP(A69,Table1[#All],7,0)="","-",VLOOKUP(A69,Table1[#All],7,0)),CHAR(10),
"- ขณะทำสัญญา : ",IF(VLOOKUP(A69,Table1[#All],9,0)="","-",VLOOKUP(A69,Table1[#All],9,0)),CHAR(10),
"- ที่จดทะเบียนสมรส : ",IF(VLOOKUP(A69,Table1[#All],11,0)="","-",VLOOKUP(A69,Table1[#All],11,0)),CHAR(10),
"- ที่จดทะเบียนหย่า : ",IF(VLOOKUP(A69,Table1[#All],13,0)="","-",VLOOKUP(A69,Table1[#All],13,0)),CHAR(10),
"- สถานที่ทำสัญญา : ",IF(VLOOKUP(A69,Table1[#All],15,0)="","-",VLOOKUP(A69,Table1[#All],15,0)),CHAR(10),
"- ตามคำขอกู้ : ",IF(VLOOKUP(A69,Table1[#All],17,0)="","-",VLOOKUP(A69,Table1[#All],17,0)))</f>
        <v>#N/A</v>
      </c>
      <c r="H69" s="261"/>
      <c r="I69" s="261"/>
      <c r="J69" s="261"/>
      <c r="K69" s="261"/>
      <c r="L69" s="261"/>
      <c r="M69" s="261"/>
      <c r="N69" s="261"/>
      <c r="O69" s="261"/>
      <c r="P69" s="261"/>
      <c r="Q69" s="261"/>
      <c r="R69" s="261"/>
      <c r="S69" s="261"/>
      <c r="T69" s="260" t="e">
        <f>CONCATENATE(CHAR(10),
IF(OR(VLOOKUP(A69,Table1[#All],5,0)="-",VLOOKUP(A69,Table1[#All],5,0)=""),"-",IF(VLOOKUP(A69,Table1[#All],4,0)=1,"พบ","ไม่พบ")),CHAR(10),
IF(OR(VLOOKUP(A69,Table1[#All],7,0)="-",VLOOKUP(A69,Table1[#All],7,0)=""),"-",IF(VLOOKUP(A69,Table1[#All],6,0)=1,"พบ","ไม่พบ")),CHAR(10),
IF(OR(VLOOKUP(A69,Table1[#All],9,0)="-",VLOOKUP(A69,Table1[#All],9,0)=""),"-",IF(VLOOKUP(A69,Table1[#All],8,0)=1,"พบ","ไม่พบ")),CHAR(10),
IF(OR(VLOOKUP(A69,Table1[#All],11,0)="-",VLOOKUP(A69,Table1[#All],11,0)=""),"-",IF(VLOOKUP(A69,Table1[#All],10,0)=1,"พบ","ไม่พบ")),CHAR(10),
IF(OR(VLOOKUP(A69,Table1[#All],13,0)="-",VLOOKUP(A69,Table1[#All],13,0)=""),"-",IF(VLOOKUP(A69,Table1[#All],12,0)=1,"พบ","ไม่พบ")),CHAR(10),
IF(OR(VLOOKUP(A69,Table1[#All],15,0)="-",VLOOKUP(A69,Table1[#All],15,0)=""),"-",IF(VLOOKUP(A69,Table1[#All],14,0)=1,"พบ","ไม่พบ")),CHAR(10),
IF(OR(VLOOKUP(A69,Table1[#All],17,0)="-",VLOOKUP(A69,Table1[#All],17,0)=""),"-",IF(VLOOKUP(A69,Table1[#All],16,0)=1,"พบ","ไม่พบ")),CHAR(10))</f>
        <v>#N/A</v>
      </c>
      <c r="U69" s="260"/>
      <c r="V69" s="260"/>
      <c r="W69" s="260"/>
      <c r="X69" s="262" t="e">
        <f>CONCATENATE(CHAR(10),IF(OR(VLOOKUP(A69,Sheet1!$A$9:$U$39,18,0)="ไม่พบ",VLOOKUP(A69,Sheet1!$A$9:$U$39,18,0)="-"),"-",VLOOKUP(A69,Sheet1!$A$9:$U$39,19,0)))</f>
        <v>#N/A</v>
      </c>
      <c r="Y69" s="262"/>
      <c r="Z69" s="262"/>
      <c r="AA69" s="262"/>
      <c r="AB69" s="262"/>
      <c r="AC69" s="262"/>
      <c r="AD69" s="262"/>
      <c r="AE69" s="262"/>
      <c r="AF69" s="262"/>
      <c r="AG69" s="262"/>
      <c r="AH69" s="262"/>
      <c r="AI69" s="262"/>
      <c r="AJ69" s="262"/>
      <c r="AK69" s="220"/>
      <c r="AL69" s="220"/>
      <c r="AM69" s="220"/>
      <c r="AN69" s="220"/>
      <c r="AO69" s="220"/>
      <c r="AP69" s="220"/>
      <c r="AQ69" s="220"/>
    </row>
    <row r="70" spans="1:43" ht="18.75" customHeight="1">
      <c r="A70" s="260"/>
      <c r="B70" s="260"/>
      <c r="C70" s="260"/>
      <c r="D70" s="260"/>
      <c r="E70" s="260"/>
      <c r="F70" s="260"/>
      <c r="G70" s="263" t="s">
        <v>262</v>
      </c>
      <c r="H70" s="263"/>
      <c r="I70" s="263"/>
      <c r="J70" s="263"/>
      <c r="K70" s="263"/>
      <c r="L70" s="263"/>
      <c r="M70" s="263"/>
      <c r="N70" s="263"/>
      <c r="O70" s="263"/>
      <c r="P70" s="263"/>
      <c r="Q70" s="263"/>
      <c r="R70" s="263"/>
      <c r="S70" s="263"/>
      <c r="T70" s="229"/>
      <c r="U70" s="230" t="str">
        <f>IF(Sheet1!U51="พบ","R","£")</f>
        <v>£</v>
      </c>
      <c r="V70" s="231"/>
      <c r="W70" s="232" t="s">
        <v>239</v>
      </c>
      <c r="X70" s="231"/>
      <c r="Y70" s="231"/>
      <c r="Z70" s="233"/>
      <c r="AA70" s="231"/>
      <c r="AB70" s="230" t="str">
        <f>IF(Sheet1!U51="ไม่พบ","R","£")</f>
        <v>£</v>
      </c>
      <c r="AC70" s="231"/>
      <c r="AD70" s="232" t="s">
        <v>238</v>
      </c>
      <c r="AE70" s="231"/>
      <c r="AF70" s="231"/>
      <c r="AG70" s="231"/>
      <c r="AH70" s="231"/>
      <c r="AI70" s="231"/>
      <c r="AJ70" s="234"/>
      <c r="AK70" s="220"/>
      <c r="AL70" s="220"/>
      <c r="AM70" s="220"/>
      <c r="AN70" s="220"/>
      <c r="AO70" s="220"/>
      <c r="AP70" s="220"/>
      <c r="AQ70" s="220"/>
    </row>
    <row r="71" spans="1:43" ht="151.5" customHeight="1">
      <c r="A71" s="260" t="str">
        <f>IF(OR(Y22=0,Y22="-"),"ซ่อนช่อง",S22)</f>
        <v>ซ่อนช่อง</v>
      </c>
      <c r="B71" s="260"/>
      <c r="C71" s="260"/>
      <c r="D71" s="260"/>
      <c r="E71" s="260"/>
      <c r="F71" s="260"/>
      <c r="G71" s="261" t="e">
        <f>CONCATENATE("1. สำนักงานที่ดิน ดังนี้",CHAR(10),
"- ณ ภูมิลำเนาแต่กำเนิด : ",IF(VLOOKUP(A71,Table1[#All],5,0)="","-",VLOOKUP(A71,Table1[#All],5,0)),CHAR(10),
"- ณ ภูมิลำเนาปัจจุบัน : ",IF(VLOOKUP(A71,Table1[#All],7,0)="","-",VLOOKUP(A71,Table1[#All],7,0)),CHAR(10),
"- ขณะทำสัญญา : ",IF(VLOOKUP(A71,Table1[#All],9,0)="","-",VLOOKUP(A71,Table1[#All],9,0)),CHAR(10),
"- ที่จดทะเบียนสมรส : ",IF(VLOOKUP(A71,Table1[#All],11,0)="","-",VLOOKUP(A71,Table1[#All],11,0)),CHAR(10),
"- ที่จดทะเบียนหย่า : ",IF(VLOOKUP(A71,Table1[#All],13,0)="","-",VLOOKUP(A71,Table1[#All],13,0)),CHAR(10),
"- สถานที่ทำสัญญา : ",IF(VLOOKUP(A71,Table1[#All],15,0)="","-",VLOOKUP(A71,Table1[#All],15,0)),CHAR(10),
"- ตามคำขอกู้ : ",IF(VLOOKUP(A71,Table1[#All],17,0)="","-",VLOOKUP(A71,Table1[#All],17,0)))</f>
        <v>#N/A</v>
      </c>
      <c r="H71" s="261"/>
      <c r="I71" s="261"/>
      <c r="J71" s="261"/>
      <c r="K71" s="261"/>
      <c r="L71" s="261"/>
      <c r="M71" s="261"/>
      <c r="N71" s="261"/>
      <c r="O71" s="261"/>
      <c r="P71" s="261"/>
      <c r="Q71" s="261"/>
      <c r="R71" s="261"/>
      <c r="S71" s="261"/>
      <c r="T71" s="260" t="e">
        <f>CONCATENATE(CHAR(10),
IF(OR(VLOOKUP(A71,Table1[#All],5,0)="-",VLOOKUP(A71,Table1[#All],5,0)=""),"-",IF(VLOOKUP(A71,Table1[#All],4,0)=1,"พบ","ไม่พบ")),CHAR(10),
IF(OR(VLOOKUP(A71,Table1[#All],7,0)="-",VLOOKUP(A71,Table1[#All],7,0)=""),"-",IF(VLOOKUP(A71,Table1[#All],6,0)=1,"พบ","ไม่พบ")),CHAR(10),
IF(OR(VLOOKUP(A71,Table1[#All],9,0)="-",VLOOKUP(A71,Table1[#All],9,0)=""),"-",IF(VLOOKUP(A71,Table1[#All],8,0)=1,"พบ","ไม่พบ")),CHAR(10),
IF(OR(VLOOKUP(A71,Table1[#All],11,0)="-",VLOOKUP(A71,Table1[#All],11,0)=""),"-",IF(VLOOKUP(A71,Table1[#All],10,0)=1,"พบ","ไม่พบ")),CHAR(10),
IF(OR(VLOOKUP(A71,Table1[#All],13,0)="-",VLOOKUP(A71,Table1[#All],13,0)=""),"-",IF(VLOOKUP(A71,Table1[#All],12,0)=1,"พบ","ไม่พบ")),CHAR(10),
IF(OR(VLOOKUP(A71,Table1[#All],15,0)="-",VLOOKUP(A71,Table1[#All],15,0)=""),"-",IF(VLOOKUP(A71,Table1[#All],14,0)=1,"พบ","ไม่พบ")),CHAR(10),
IF(OR(VLOOKUP(A71,Table1[#All],17,0)="-",VLOOKUP(A71,Table1[#All],17,0)=""),"-",IF(VLOOKUP(A71,Table1[#All],16,0)=1,"พบ","ไม่พบ")),CHAR(10))</f>
        <v>#N/A</v>
      </c>
      <c r="U71" s="260"/>
      <c r="V71" s="260"/>
      <c r="W71" s="260"/>
      <c r="X71" s="262" t="e">
        <f>CONCATENATE(CHAR(10),IF(OR(VLOOKUP(A71,Sheet1!$A$9:$U$39,18,0)="ไม่พบ",VLOOKUP(A71,Sheet1!$A$9:$U$39,18,0)="-"),"-",VLOOKUP(A71,Sheet1!$A$9:$U$39,19,0)))</f>
        <v>#N/A</v>
      </c>
      <c r="Y71" s="262"/>
      <c r="Z71" s="262"/>
      <c r="AA71" s="262"/>
      <c r="AB71" s="262"/>
      <c r="AC71" s="262"/>
      <c r="AD71" s="262"/>
      <c r="AE71" s="262"/>
      <c r="AF71" s="262"/>
      <c r="AG71" s="262"/>
      <c r="AH71" s="262"/>
      <c r="AI71" s="262"/>
      <c r="AJ71" s="262"/>
      <c r="AK71" s="220"/>
      <c r="AL71" s="220"/>
      <c r="AM71" s="220"/>
      <c r="AN71" s="220"/>
      <c r="AO71" s="220"/>
      <c r="AP71" s="220"/>
      <c r="AQ71" s="220"/>
    </row>
    <row r="72" spans="1:43" ht="18.75" customHeight="1">
      <c r="A72" s="260"/>
      <c r="B72" s="260"/>
      <c r="C72" s="260"/>
      <c r="D72" s="260"/>
      <c r="E72" s="260"/>
      <c r="F72" s="260"/>
      <c r="G72" s="263" t="s">
        <v>262</v>
      </c>
      <c r="H72" s="263"/>
      <c r="I72" s="263"/>
      <c r="J72" s="263"/>
      <c r="K72" s="263"/>
      <c r="L72" s="263"/>
      <c r="M72" s="263"/>
      <c r="N72" s="263"/>
      <c r="O72" s="263"/>
      <c r="P72" s="263"/>
      <c r="Q72" s="263"/>
      <c r="R72" s="263"/>
      <c r="S72" s="263"/>
      <c r="T72" s="229"/>
      <c r="U72" s="230" t="str">
        <f>IF(Sheet1!U53="พบ","R","£")</f>
        <v>£</v>
      </c>
      <c r="V72" s="231"/>
      <c r="W72" s="232" t="s">
        <v>239</v>
      </c>
      <c r="X72" s="231"/>
      <c r="Y72" s="231"/>
      <c r="Z72" s="233"/>
      <c r="AA72" s="231"/>
      <c r="AB72" s="230" t="str">
        <f>IF(Sheet1!U53="ไม่พบ","R","£")</f>
        <v>£</v>
      </c>
      <c r="AC72" s="231"/>
      <c r="AD72" s="232" t="s">
        <v>238</v>
      </c>
      <c r="AE72" s="231"/>
      <c r="AF72" s="231"/>
      <c r="AG72" s="231"/>
      <c r="AH72" s="231"/>
      <c r="AI72" s="231"/>
      <c r="AJ72" s="234"/>
      <c r="AK72" s="220"/>
      <c r="AL72" s="220"/>
      <c r="AM72" s="220"/>
      <c r="AN72" s="220"/>
      <c r="AO72" s="220"/>
      <c r="AP72" s="220"/>
      <c r="AQ72" s="220"/>
    </row>
    <row r="73" spans="1:43" ht="151.5" customHeight="1">
      <c r="A73" s="260" t="str">
        <f>IF(OR(K23=0,K23="-"),"ซ่อนช่อง",B23)</f>
        <v>ซ่อนช่อง</v>
      </c>
      <c r="B73" s="260"/>
      <c r="C73" s="260"/>
      <c r="D73" s="260"/>
      <c r="E73" s="260"/>
      <c r="F73" s="260"/>
      <c r="G73" s="261" t="e">
        <f>CONCATENATE("1. สำนักงานที่ดิน ดังนี้",CHAR(10),
"- ณ ภูมิลำเนาแต่กำเนิด : ",IF(VLOOKUP(A73,Table1[#All],5,0)="","-",VLOOKUP(A73,Table1[#All],5,0)),CHAR(10),
"- ณ ภูมิลำเนาปัจจุบัน : ",IF(VLOOKUP(A73,Table1[#All],7,0)="","-",VLOOKUP(A73,Table1[#All],7,0)),CHAR(10),
"- ขณะทำสัญญา : ",IF(VLOOKUP(A73,Table1[#All],9,0)="","-",VLOOKUP(A73,Table1[#All],9,0)),CHAR(10),
"- ที่จดทะเบียนสมรส : ",IF(VLOOKUP(A73,Table1[#All],11,0)="","-",VLOOKUP(A73,Table1[#All],11,0)),CHAR(10),
"- ที่จดทะเบียนหย่า : ",IF(VLOOKUP(A73,Table1[#All],13,0)="","-",VLOOKUP(A73,Table1[#All],13,0)),CHAR(10),
"- สถานที่ทำสัญญา : ",IF(VLOOKUP(A73,Table1[#All],15,0)="","-",VLOOKUP(A73,Table1[#All],15,0)),CHAR(10),
"- ตามคำขอกู้ : ",IF(VLOOKUP(A73,Table1[#All],17,0)="","-",VLOOKUP(A73,Table1[#All],17,0)))</f>
        <v>#N/A</v>
      </c>
      <c r="H73" s="261"/>
      <c r="I73" s="261"/>
      <c r="J73" s="261"/>
      <c r="K73" s="261"/>
      <c r="L73" s="261"/>
      <c r="M73" s="261"/>
      <c r="N73" s="261"/>
      <c r="O73" s="261"/>
      <c r="P73" s="261"/>
      <c r="Q73" s="261"/>
      <c r="R73" s="261"/>
      <c r="S73" s="261"/>
      <c r="T73" s="260" t="e">
        <f>CONCATENATE(CHAR(10),
IF(OR(VLOOKUP(A73,Table1[#All],5,0)="-",VLOOKUP(A73,Table1[#All],5,0)=""),"-",IF(VLOOKUP(A73,Table1[#All],4,0)=1,"พบ","ไม่พบ")),CHAR(10),
IF(OR(VLOOKUP(A73,Table1[#All],7,0)="-",VLOOKUP(A73,Table1[#All],7,0)=""),"-",IF(VLOOKUP(A73,Table1[#All],6,0)=1,"พบ","ไม่พบ")),CHAR(10),
IF(OR(VLOOKUP(A73,Table1[#All],9,0)="-",VLOOKUP(A73,Table1[#All],9,0)=""),"-",IF(VLOOKUP(A73,Table1[#All],8,0)=1,"พบ","ไม่พบ")),CHAR(10),
IF(OR(VLOOKUP(A73,Table1[#All],11,0)="-",VLOOKUP(A73,Table1[#All],11,0)=""),"-",IF(VLOOKUP(A73,Table1[#All],10,0)=1,"พบ","ไม่พบ")),CHAR(10),
IF(OR(VLOOKUP(A73,Table1[#All],13,0)="-",VLOOKUP(A73,Table1[#All],13,0)=""),"-",IF(VLOOKUP(A73,Table1[#All],12,0)=1,"พบ","ไม่พบ")),CHAR(10),
IF(OR(VLOOKUP(A73,Table1[#All],15,0)="-",VLOOKUP(A73,Table1[#All],15,0)=""),"-",IF(VLOOKUP(A73,Table1[#All],14,0)=1,"พบ","ไม่พบ")),CHAR(10),
IF(OR(VLOOKUP(A73,Table1[#All],17,0)="-",VLOOKUP(A73,Table1[#All],17,0)=""),"-",IF(VLOOKUP(A73,Table1[#All],16,0)=1,"พบ","ไม่พบ")),CHAR(10))</f>
        <v>#N/A</v>
      </c>
      <c r="U73" s="260"/>
      <c r="V73" s="260"/>
      <c r="W73" s="260"/>
      <c r="X73" s="262" t="e">
        <f>CONCATENATE(CHAR(10),IF(OR(VLOOKUP(A73,Sheet1!$A$9:$U$39,18,0)="ไม่พบ",VLOOKUP(A73,Sheet1!$A$9:$U$39,18,0)="-"),"-",VLOOKUP(A73,Sheet1!$A$9:$U$39,19,0)))</f>
        <v>#N/A</v>
      </c>
      <c r="Y73" s="262"/>
      <c r="Z73" s="262"/>
      <c r="AA73" s="262"/>
      <c r="AB73" s="262"/>
      <c r="AC73" s="262"/>
      <c r="AD73" s="262"/>
      <c r="AE73" s="262"/>
      <c r="AF73" s="262"/>
      <c r="AG73" s="262"/>
      <c r="AH73" s="262"/>
      <c r="AI73" s="262"/>
      <c r="AJ73" s="262"/>
      <c r="AK73" s="220"/>
      <c r="AL73" s="220"/>
      <c r="AM73" s="220"/>
      <c r="AN73" s="220"/>
      <c r="AO73" s="220"/>
      <c r="AP73" s="220"/>
      <c r="AQ73" s="220"/>
    </row>
    <row r="74" spans="1:43" ht="18.75" customHeight="1">
      <c r="A74" s="260"/>
      <c r="B74" s="260"/>
      <c r="C74" s="260"/>
      <c r="D74" s="260"/>
      <c r="E74" s="260"/>
      <c r="F74" s="260"/>
      <c r="G74" s="263" t="s">
        <v>262</v>
      </c>
      <c r="H74" s="263"/>
      <c r="I74" s="263"/>
      <c r="J74" s="263"/>
      <c r="K74" s="263"/>
      <c r="L74" s="263"/>
      <c r="M74" s="263"/>
      <c r="N74" s="263"/>
      <c r="O74" s="263"/>
      <c r="P74" s="263"/>
      <c r="Q74" s="263"/>
      <c r="R74" s="263"/>
      <c r="S74" s="263"/>
      <c r="T74" s="229"/>
      <c r="U74" s="230" t="str">
        <f>IF(Sheet1!U55="พบ","R","£")</f>
        <v>£</v>
      </c>
      <c r="V74" s="231"/>
      <c r="W74" s="232" t="s">
        <v>239</v>
      </c>
      <c r="X74" s="231"/>
      <c r="Y74" s="231"/>
      <c r="Z74" s="233"/>
      <c r="AA74" s="231"/>
      <c r="AB74" s="230" t="str">
        <f>IF(Sheet1!U55="ไม่พบ","R","£")</f>
        <v>£</v>
      </c>
      <c r="AC74" s="231"/>
      <c r="AD74" s="232" t="s">
        <v>238</v>
      </c>
      <c r="AE74" s="231"/>
      <c r="AF74" s="231"/>
      <c r="AG74" s="231"/>
      <c r="AH74" s="231"/>
      <c r="AI74" s="231"/>
      <c r="AJ74" s="234"/>
      <c r="AK74" s="220"/>
      <c r="AL74" s="220"/>
      <c r="AM74" s="220"/>
      <c r="AN74" s="220"/>
      <c r="AO74" s="220"/>
      <c r="AP74" s="220"/>
      <c r="AQ74" s="220"/>
    </row>
    <row r="75" spans="1:43" ht="151.5" customHeight="1">
      <c r="A75" s="260" t="str">
        <f>IF(OR(F24=0,F24="-"),"ซ่อนช่อง",B24)</f>
        <v>ซ่อนช่อง</v>
      </c>
      <c r="B75" s="260"/>
      <c r="C75" s="260"/>
      <c r="D75" s="260"/>
      <c r="E75" s="260"/>
      <c r="F75" s="260"/>
      <c r="G75" s="261" t="e">
        <f>CONCATENATE("1. สำนักงานที่ดิน ดังนี้",CHAR(10),
"- ณ ภูมิลำเนาแต่กำเนิด : ",IF(VLOOKUP(A75,Table1[#All],5,0)="","-",VLOOKUP(A75,Table1[#All],5,0)),CHAR(10),
"- ณ ภูมิลำเนาปัจจุบัน : ",IF(VLOOKUP(A75,Table1[#All],7,0)="","-",VLOOKUP(A75,Table1[#All],7,0)),CHAR(10),
"- ขณะทำสัญญา : ",IF(VLOOKUP(A75,Table1[#All],9,0)="","-",VLOOKUP(A75,Table1[#All],9,0)),CHAR(10),
"- ที่จดทะเบียนสมรส : ",IF(VLOOKUP(A75,Table1[#All],11,0)="","-",VLOOKUP(A75,Table1[#All],11,0)),CHAR(10),
"- ที่จดทะเบียนหย่า : ",IF(VLOOKUP(A75,Table1[#All],13,0)="","-",VLOOKUP(A75,Table1[#All],13,0)),CHAR(10),
"- สถานที่ทำสัญญา : ",IF(VLOOKUP(A75,Table1[#All],15,0)="","-",VLOOKUP(A75,Table1[#All],15,0)),CHAR(10),
"- ตามคำขอกู้ : ",IF(VLOOKUP(A75,Table1[#All],17,0)="","-",VLOOKUP(A75,Table1[#All],17,0)))</f>
        <v>#N/A</v>
      </c>
      <c r="H75" s="261"/>
      <c r="I75" s="261"/>
      <c r="J75" s="261"/>
      <c r="K75" s="261"/>
      <c r="L75" s="261"/>
      <c r="M75" s="261"/>
      <c r="N75" s="261"/>
      <c r="O75" s="261"/>
      <c r="P75" s="261"/>
      <c r="Q75" s="261"/>
      <c r="R75" s="261"/>
      <c r="S75" s="261"/>
      <c r="T75" s="260" t="e">
        <f>CONCATENATE(CHAR(10),
IF(OR(VLOOKUP(A75,Table1[#All],5,0)="-",VLOOKUP(A75,Table1[#All],5,0)=""),"-",IF(VLOOKUP(A75,Table1[#All],4,0)=1,"พบ","ไม่พบ")),CHAR(10),
IF(OR(VLOOKUP(A75,Table1[#All],7,0)="-",VLOOKUP(A75,Table1[#All],7,0)=""),"-",IF(VLOOKUP(A75,Table1[#All],6,0)=1,"พบ","ไม่พบ")),CHAR(10),
IF(OR(VLOOKUP(A75,Table1[#All],9,0)="-",VLOOKUP(A75,Table1[#All],9,0)=""),"-",IF(VLOOKUP(A75,Table1[#All],8,0)=1,"พบ","ไม่พบ")),CHAR(10),
IF(OR(VLOOKUP(A75,Table1[#All],11,0)="-",VLOOKUP(A75,Table1[#All],11,0)=""),"-",IF(VLOOKUP(A75,Table1[#All],10,0)=1,"พบ","ไม่พบ")),CHAR(10),
IF(OR(VLOOKUP(A75,Table1[#All],13,0)="-",VLOOKUP(A75,Table1[#All],13,0)=""),"-",IF(VLOOKUP(A75,Table1[#All],12,0)=1,"พบ","ไม่พบ")),CHAR(10),
IF(OR(VLOOKUP(A75,Table1[#All],15,0)="-",VLOOKUP(A75,Table1[#All],15,0)=""),"-",IF(VLOOKUP(A75,Table1[#All],14,0)=1,"พบ","ไม่พบ")),CHAR(10),
IF(OR(VLOOKUP(A75,Table1[#All],17,0)="-",VLOOKUP(A75,Table1[#All],17,0)=""),"-",IF(VLOOKUP(A75,Table1[#All],16,0)=1,"พบ","ไม่พบ")),CHAR(10))</f>
        <v>#N/A</v>
      </c>
      <c r="U75" s="260"/>
      <c r="V75" s="260"/>
      <c r="W75" s="260"/>
      <c r="X75" s="262" t="e">
        <f>CONCATENATE(CHAR(10),IF(OR(VLOOKUP(A75,Sheet1!$A$9:$U$39,18,0)="ไม่พบ",VLOOKUP(A75,Sheet1!$A$9:$U$39,18,0)="-"),"-",VLOOKUP(A75,Sheet1!$A$9:$U$39,19,0)))</f>
        <v>#N/A</v>
      </c>
      <c r="Y75" s="262"/>
      <c r="Z75" s="262"/>
      <c r="AA75" s="262"/>
      <c r="AB75" s="262"/>
      <c r="AC75" s="262"/>
      <c r="AD75" s="262"/>
      <c r="AE75" s="262"/>
      <c r="AF75" s="262"/>
      <c r="AG75" s="262"/>
      <c r="AH75" s="262"/>
      <c r="AI75" s="262"/>
      <c r="AJ75" s="262"/>
      <c r="AK75" s="220"/>
      <c r="AL75" s="220"/>
      <c r="AM75" s="220"/>
      <c r="AN75" s="220"/>
      <c r="AO75" s="220"/>
      <c r="AP75" s="220"/>
      <c r="AQ75" s="220"/>
    </row>
    <row r="76" spans="1:43" ht="18.75" customHeight="1">
      <c r="A76" s="260"/>
      <c r="B76" s="260"/>
      <c r="C76" s="260"/>
      <c r="D76" s="260"/>
      <c r="E76" s="260"/>
      <c r="F76" s="260"/>
      <c r="G76" s="263" t="s">
        <v>262</v>
      </c>
      <c r="H76" s="263"/>
      <c r="I76" s="263"/>
      <c r="J76" s="263"/>
      <c r="K76" s="263"/>
      <c r="L76" s="263"/>
      <c r="M76" s="263"/>
      <c r="N76" s="263"/>
      <c r="O76" s="263"/>
      <c r="P76" s="263"/>
      <c r="Q76" s="263"/>
      <c r="R76" s="263"/>
      <c r="S76" s="263"/>
      <c r="T76" s="229"/>
      <c r="U76" s="230" t="str">
        <f>IF(Sheet1!U57="พบ","R","£")</f>
        <v>£</v>
      </c>
      <c r="V76" s="231"/>
      <c r="W76" s="232" t="s">
        <v>239</v>
      </c>
      <c r="X76" s="231"/>
      <c r="Y76" s="231"/>
      <c r="Z76" s="233"/>
      <c r="AA76" s="231"/>
      <c r="AB76" s="230" t="str">
        <f>IF(Sheet1!U57="ไม่พบ","R","£")</f>
        <v>£</v>
      </c>
      <c r="AC76" s="231"/>
      <c r="AD76" s="232" t="s">
        <v>238</v>
      </c>
      <c r="AE76" s="231"/>
      <c r="AF76" s="231"/>
      <c r="AG76" s="231"/>
      <c r="AH76" s="231"/>
      <c r="AI76" s="231"/>
      <c r="AJ76" s="234"/>
      <c r="AK76" s="220"/>
      <c r="AL76" s="220"/>
      <c r="AM76" s="220"/>
      <c r="AN76" s="220"/>
      <c r="AO76" s="220"/>
      <c r="AP76" s="220"/>
      <c r="AQ76" s="220"/>
    </row>
    <row r="77" spans="1:43" ht="151.5" customHeight="1">
      <c r="A77" s="260" t="str">
        <f>IF(OR(Y24=0,Y24="-"),"ซ่อนช่อง",S24)</f>
        <v>ซ่อนช่อง</v>
      </c>
      <c r="B77" s="260"/>
      <c r="C77" s="260"/>
      <c r="D77" s="260"/>
      <c r="E77" s="260"/>
      <c r="F77" s="260"/>
      <c r="G77" s="261" t="e">
        <f>CONCATENATE("1. สำนักงานที่ดิน ดังนี้",CHAR(10),
"- ณ ภูมิลำเนาแต่กำเนิด : ",IF(VLOOKUP(A77,Table1[#All],5,0)="","-",VLOOKUP(A77,Table1[#All],5,0)),CHAR(10),
"- ณ ภูมิลำเนาปัจจุบัน : ",IF(VLOOKUP(A77,Table1[#All],7,0)="","-",VLOOKUP(A77,Table1[#All],7,0)),CHAR(10),
"- ขณะทำสัญญา : ",IF(VLOOKUP(A77,Table1[#All],9,0)="","-",VLOOKUP(A77,Table1[#All],9,0)),CHAR(10),
"- ที่จดทะเบียนสมรส : ",IF(VLOOKUP(A77,Table1[#All],11,0)="","-",VLOOKUP(A77,Table1[#All],11,0)),CHAR(10),
"- ที่จดทะเบียนหย่า : ",IF(VLOOKUP(A77,Table1[#All],13,0)="","-",VLOOKUP(A77,Table1[#All],13,0)),CHAR(10),
"- สถานที่ทำสัญญา : ",IF(VLOOKUP(A77,Table1[#All],15,0)="","-",VLOOKUP(A77,Table1[#All],15,0)),CHAR(10),
"- ตามคำขอกู้ : ",IF(VLOOKUP(A77,Table1[#All],17,0)="","-",VLOOKUP(A77,Table1[#All],17,0)))</f>
        <v>#N/A</v>
      </c>
      <c r="H77" s="261"/>
      <c r="I77" s="261"/>
      <c r="J77" s="261"/>
      <c r="K77" s="261"/>
      <c r="L77" s="261"/>
      <c r="M77" s="261"/>
      <c r="N77" s="261"/>
      <c r="O77" s="261"/>
      <c r="P77" s="261"/>
      <c r="Q77" s="261"/>
      <c r="R77" s="261"/>
      <c r="S77" s="261"/>
      <c r="T77" s="260" t="e">
        <f>CONCATENATE(CHAR(10),
IF(OR(VLOOKUP(A77,Table1[#All],5,0)="-",VLOOKUP(A77,Table1[#All],5,0)=""),"-",IF(VLOOKUP(A77,Table1[#All],4,0)=1,"พบ","ไม่พบ")),CHAR(10),
IF(OR(VLOOKUP(A77,Table1[#All],7,0)="-",VLOOKUP(A77,Table1[#All],7,0)=""),"-",IF(VLOOKUP(A77,Table1[#All],6,0)=1,"พบ","ไม่พบ")),CHAR(10),
IF(OR(VLOOKUP(A77,Table1[#All],9,0)="-",VLOOKUP(A77,Table1[#All],9,0)=""),"-",IF(VLOOKUP(A77,Table1[#All],8,0)=1,"พบ","ไม่พบ")),CHAR(10),
IF(OR(VLOOKUP(A77,Table1[#All],11,0)="-",VLOOKUP(A77,Table1[#All],11,0)=""),"-",IF(VLOOKUP(A77,Table1[#All],10,0)=1,"พบ","ไม่พบ")),CHAR(10),
IF(OR(VLOOKUP(A77,Table1[#All],13,0)="-",VLOOKUP(A77,Table1[#All],13,0)=""),"-",IF(VLOOKUP(A77,Table1[#All],12,0)=1,"พบ","ไม่พบ")),CHAR(10),
IF(OR(VLOOKUP(A77,Table1[#All],15,0)="-",VLOOKUP(A77,Table1[#All],15,0)=""),"-",IF(VLOOKUP(A77,Table1[#All],14,0)=1,"พบ","ไม่พบ")),CHAR(10),
IF(OR(VLOOKUP(A77,Table1[#All],17,0)="-",VLOOKUP(A77,Table1[#All],17,0)=""),"-",IF(VLOOKUP(A77,Table1[#All],16,0)=1,"พบ","ไม่พบ")),CHAR(10))</f>
        <v>#N/A</v>
      </c>
      <c r="U77" s="260"/>
      <c r="V77" s="260"/>
      <c r="W77" s="260"/>
      <c r="X77" s="262" t="e">
        <f>CONCATENATE(CHAR(10),IF(OR(VLOOKUP(A77,Sheet1!$A$9:$U$39,18,0)="ไม่พบ",VLOOKUP(A77,Sheet1!$A$9:$U$39,18,0)="-"),"-",VLOOKUP(A77,Sheet1!$A$9:$U$39,19,0)))</f>
        <v>#N/A</v>
      </c>
      <c r="Y77" s="262"/>
      <c r="Z77" s="262"/>
      <c r="AA77" s="262"/>
      <c r="AB77" s="262"/>
      <c r="AC77" s="262"/>
      <c r="AD77" s="262"/>
      <c r="AE77" s="262"/>
      <c r="AF77" s="262"/>
      <c r="AG77" s="262"/>
      <c r="AH77" s="262"/>
      <c r="AI77" s="262"/>
      <c r="AJ77" s="262"/>
      <c r="AK77" s="220"/>
      <c r="AL77" s="220"/>
      <c r="AM77" s="220"/>
      <c r="AN77" s="220"/>
      <c r="AO77" s="220"/>
      <c r="AP77" s="220"/>
      <c r="AQ77" s="220"/>
    </row>
    <row r="78" spans="1:43" ht="18.75" customHeight="1">
      <c r="A78" s="260"/>
      <c r="B78" s="260"/>
      <c r="C78" s="260"/>
      <c r="D78" s="260"/>
      <c r="E78" s="260"/>
      <c r="F78" s="260"/>
      <c r="G78" s="263" t="s">
        <v>262</v>
      </c>
      <c r="H78" s="263"/>
      <c r="I78" s="263"/>
      <c r="J78" s="263"/>
      <c r="K78" s="263"/>
      <c r="L78" s="263"/>
      <c r="M78" s="263"/>
      <c r="N78" s="263"/>
      <c r="O78" s="263"/>
      <c r="P78" s="263"/>
      <c r="Q78" s="263"/>
      <c r="R78" s="263"/>
      <c r="S78" s="263"/>
      <c r="T78" s="229"/>
      <c r="U78" s="230" t="str">
        <f>IF(Sheet1!U59="พบ","R","£")</f>
        <v>£</v>
      </c>
      <c r="V78" s="231"/>
      <c r="W78" s="232" t="s">
        <v>239</v>
      </c>
      <c r="X78" s="231"/>
      <c r="Y78" s="231"/>
      <c r="Z78" s="233"/>
      <c r="AA78" s="231"/>
      <c r="AB78" s="230" t="str">
        <f>IF(Sheet1!U59="ไม่พบ","R","£")</f>
        <v>£</v>
      </c>
      <c r="AC78" s="231"/>
      <c r="AD78" s="232" t="s">
        <v>238</v>
      </c>
      <c r="AE78" s="231"/>
      <c r="AF78" s="231"/>
      <c r="AG78" s="231"/>
      <c r="AH78" s="231"/>
      <c r="AI78" s="231"/>
      <c r="AJ78" s="234"/>
      <c r="AK78" s="220"/>
      <c r="AL78" s="220"/>
      <c r="AM78" s="220"/>
      <c r="AN78" s="220"/>
      <c r="AO78" s="220"/>
      <c r="AP78" s="220"/>
      <c r="AQ78" s="220"/>
    </row>
    <row r="79" spans="1:43" ht="151.5" customHeight="1">
      <c r="A79" s="260" t="str">
        <f>IF(OR(K25=0,K25="-"),"ซ่อนช่อง",B25)</f>
        <v>ซ่อนช่อง</v>
      </c>
      <c r="B79" s="260"/>
      <c r="C79" s="260"/>
      <c r="D79" s="260"/>
      <c r="E79" s="260"/>
      <c r="F79" s="260"/>
      <c r="G79" s="261" t="e">
        <f>CONCATENATE("1. สำนักงานที่ดิน ดังนี้",CHAR(10),
"- ณ ภูมิลำเนาแต่กำเนิด : ",IF(VLOOKUP(A79,Table1[#All],5,0)="","-",VLOOKUP(A79,Table1[#All],5,0)),CHAR(10),
"- ณ ภูมิลำเนาปัจจุบัน : ",IF(VLOOKUP(A79,Table1[#All],7,0)="","-",VLOOKUP(A79,Table1[#All],7,0)),CHAR(10),
"- ขณะทำสัญญา : ",IF(VLOOKUP(A79,Table1[#All],9,0)="","-",VLOOKUP(A79,Table1[#All],9,0)),CHAR(10),
"- ที่จดทะเบียนสมรส : ",IF(VLOOKUP(A79,Table1[#All],11,0)="","-",VLOOKUP(A79,Table1[#All],11,0)),CHAR(10),
"- ที่จดทะเบียนหย่า : ",IF(VLOOKUP(A79,Table1[#All],13,0)="","-",VLOOKUP(A79,Table1[#All],13,0)),CHAR(10),
"- สถานที่ทำสัญญา : ",IF(VLOOKUP(A79,Table1[#All],15,0)="","-",VLOOKUP(A79,Table1[#All],15,0)),CHAR(10),
"- ตามคำขอกู้ : ",IF(VLOOKUP(A79,Table1[#All],17,0)="","-",VLOOKUP(A79,Table1[#All],17,0)))</f>
        <v>#N/A</v>
      </c>
      <c r="H79" s="261"/>
      <c r="I79" s="261"/>
      <c r="J79" s="261"/>
      <c r="K79" s="261"/>
      <c r="L79" s="261"/>
      <c r="M79" s="261"/>
      <c r="N79" s="261"/>
      <c r="O79" s="261"/>
      <c r="P79" s="261"/>
      <c r="Q79" s="261"/>
      <c r="R79" s="261"/>
      <c r="S79" s="261"/>
      <c r="T79" s="260" t="e">
        <f>CONCATENATE(CHAR(10),
IF(OR(VLOOKUP(A79,Table1[#All],5,0)="-",VLOOKUP(A79,Table1[#All],5,0)=""),"-",IF(VLOOKUP(A79,Table1[#All],4,0)=1,"พบ","ไม่พบ")),CHAR(10),
IF(OR(VLOOKUP(A79,Table1[#All],7,0)="-",VLOOKUP(A79,Table1[#All],7,0)=""),"-",IF(VLOOKUP(A79,Table1[#All],6,0)=1,"พบ","ไม่พบ")),CHAR(10),
IF(OR(VLOOKUP(A79,Table1[#All],9,0)="-",VLOOKUP(A79,Table1[#All],9,0)=""),"-",IF(VLOOKUP(A79,Table1[#All],8,0)=1,"พบ","ไม่พบ")),CHAR(10),
IF(OR(VLOOKUP(A79,Table1[#All],11,0)="-",VLOOKUP(A79,Table1[#All],11,0)=""),"-",IF(VLOOKUP(A79,Table1[#All],10,0)=1,"พบ","ไม่พบ")),CHAR(10),
IF(OR(VLOOKUP(A79,Table1[#All],13,0)="-",VLOOKUP(A79,Table1[#All],13,0)=""),"-",IF(VLOOKUP(A79,Table1[#All],12,0)=1,"พบ","ไม่พบ")),CHAR(10),
IF(OR(VLOOKUP(A79,Table1[#All],15,0)="-",VLOOKUP(A79,Table1[#All],15,0)=""),"-",IF(VLOOKUP(A79,Table1[#All],14,0)=1,"พบ","ไม่พบ")),CHAR(10),
IF(OR(VLOOKUP(A79,Table1[#All],17,0)="-",VLOOKUP(A79,Table1[#All],17,0)=""),"-",IF(VLOOKUP(A79,Table1[#All],16,0)=1,"พบ","ไม่พบ")),CHAR(10))</f>
        <v>#N/A</v>
      </c>
      <c r="U79" s="260"/>
      <c r="V79" s="260"/>
      <c r="W79" s="260"/>
      <c r="X79" s="262" t="e">
        <f>CONCATENATE(CHAR(10),IF(OR(VLOOKUP(A79,Sheet1!$A$9:$U$39,18,0)="ไม่พบ",VLOOKUP(A79,Sheet1!$A$9:$U$39,18,0)="-"),"-",VLOOKUP(A79,Sheet1!$A$9:$U$39,19,0)))</f>
        <v>#N/A</v>
      </c>
      <c r="Y79" s="262"/>
      <c r="Z79" s="262"/>
      <c r="AA79" s="262"/>
      <c r="AB79" s="262"/>
      <c r="AC79" s="262"/>
      <c r="AD79" s="262"/>
      <c r="AE79" s="262"/>
      <c r="AF79" s="262"/>
      <c r="AG79" s="262"/>
      <c r="AH79" s="262"/>
      <c r="AI79" s="262"/>
      <c r="AJ79" s="262"/>
      <c r="AK79" s="220"/>
      <c r="AL79" s="220"/>
      <c r="AM79" s="220"/>
      <c r="AN79" s="220"/>
      <c r="AO79" s="220"/>
      <c r="AP79" s="220"/>
      <c r="AQ79" s="220"/>
    </row>
    <row r="80" spans="1:43" ht="18.75" customHeight="1">
      <c r="A80" s="260"/>
      <c r="B80" s="260"/>
      <c r="C80" s="260"/>
      <c r="D80" s="260"/>
      <c r="E80" s="260"/>
      <c r="F80" s="260"/>
      <c r="G80" s="263" t="s">
        <v>262</v>
      </c>
      <c r="H80" s="263"/>
      <c r="I80" s="263"/>
      <c r="J80" s="263"/>
      <c r="K80" s="263"/>
      <c r="L80" s="263"/>
      <c r="M80" s="263"/>
      <c r="N80" s="263"/>
      <c r="O80" s="263"/>
      <c r="P80" s="263"/>
      <c r="Q80" s="263"/>
      <c r="R80" s="263"/>
      <c r="S80" s="263"/>
      <c r="T80" s="229"/>
      <c r="U80" s="230" t="str">
        <f>IF(Sheet1!U61="พบ","R","£")</f>
        <v>£</v>
      </c>
      <c r="V80" s="231"/>
      <c r="W80" s="232" t="s">
        <v>239</v>
      </c>
      <c r="X80" s="231"/>
      <c r="Y80" s="231"/>
      <c r="Z80" s="233"/>
      <c r="AA80" s="231"/>
      <c r="AB80" s="230" t="str">
        <f>IF(Sheet1!U61="ไม่พบ","R","£")</f>
        <v>£</v>
      </c>
      <c r="AC80" s="231"/>
      <c r="AD80" s="232" t="s">
        <v>238</v>
      </c>
      <c r="AE80" s="231"/>
      <c r="AF80" s="231"/>
      <c r="AG80" s="231"/>
      <c r="AH80" s="231"/>
      <c r="AI80" s="231"/>
      <c r="AJ80" s="234"/>
      <c r="AK80" s="220"/>
      <c r="AL80" s="220"/>
      <c r="AM80" s="220"/>
      <c r="AN80" s="220"/>
      <c r="AO80" s="220"/>
      <c r="AP80" s="220"/>
      <c r="AQ80" s="220"/>
    </row>
    <row r="81" spans="1:43" ht="151.5" customHeight="1">
      <c r="A81" s="260" t="str">
        <f>IF(OR(F26=0,F26="-"),"ซ่อนช่อง",B26)</f>
        <v>ซ่อนช่อง</v>
      </c>
      <c r="B81" s="260"/>
      <c r="C81" s="260"/>
      <c r="D81" s="260"/>
      <c r="E81" s="260"/>
      <c r="F81" s="260"/>
      <c r="G81" s="261" t="e">
        <f>CONCATENATE("1. สำนักงานที่ดิน ดังนี้",CHAR(10),
"- ณ ภูมิลำเนาแต่กำเนิด : ",IF(VLOOKUP(A81,Table1[#All],5,0)="","-",VLOOKUP(A81,Table1[#All],5,0)),CHAR(10),
"- ณ ภูมิลำเนาปัจจุบัน : ",IF(VLOOKUP(A81,Table1[#All],7,0)="","-",VLOOKUP(A81,Table1[#All],7,0)),CHAR(10),
"- ขณะทำสัญญา : ",IF(VLOOKUP(A81,Table1[#All],9,0)="","-",VLOOKUP(A81,Table1[#All],9,0)),CHAR(10),
"- ที่จดทะเบียนสมรส : ",IF(VLOOKUP(A81,Table1[#All],11,0)="","-",VLOOKUP(A81,Table1[#All],11,0)),CHAR(10),
"- ที่จดทะเบียนหย่า : ",IF(VLOOKUP(A81,Table1[#All],13,0)="","-",VLOOKUP(A81,Table1[#All],13,0)),CHAR(10),
"- สถานที่ทำสัญญา : ",IF(VLOOKUP(A81,Table1[#All],15,0)="","-",VLOOKUP(A81,Table1[#All],15,0)),CHAR(10),
"- ตามคำขอกู้ : ",IF(VLOOKUP(A81,Table1[#All],17,0)="","-",VLOOKUP(A81,Table1[#All],17,0)))</f>
        <v>#N/A</v>
      </c>
      <c r="H81" s="261"/>
      <c r="I81" s="261"/>
      <c r="J81" s="261"/>
      <c r="K81" s="261"/>
      <c r="L81" s="261"/>
      <c r="M81" s="261"/>
      <c r="N81" s="261"/>
      <c r="O81" s="261"/>
      <c r="P81" s="261"/>
      <c r="Q81" s="261"/>
      <c r="R81" s="261"/>
      <c r="S81" s="261"/>
      <c r="T81" s="260" t="e">
        <f>CONCATENATE(CHAR(10),
IF(OR(VLOOKUP(A81,Table1[#All],5,0)="-",VLOOKUP(A81,Table1[#All],5,0)=""),"-",IF(VLOOKUP(A81,Table1[#All],4,0)=1,"พบ","ไม่พบ")),CHAR(10),
IF(OR(VLOOKUP(A81,Table1[#All],7,0)="-",VLOOKUP(A81,Table1[#All],7,0)=""),"-",IF(VLOOKUP(A81,Table1[#All],6,0)=1,"พบ","ไม่พบ")),CHAR(10),
IF(OR(VLOOKUP(A81,Table1[#All],9,0)="-",VLOOKUP(A81,Table1[#All],9,0)=""),"-",IF(VLOOKUP(A81,Table1[#All],8,0)=1,"พบ","ไม่พบ")),CHAR(10),
IF(OR(VLOOKUP(A81,Table1[#All],11,0)="-",VLOOKUP(A81,Table1[#All],11,0)=""),"-",IF(VLOOKUP(A81,Table1[#All],10,0)=1,"พบ","ไม่พบ")),CHAR(10),
IF(OR(VLOOKUP(A81,Table1[#All],13,0)="-",VLOOKUP(A81,Table1[#All],13,0)=""),"-",IF(VLOOKUP(A81,Table1[#All],12,0)=1,"พบ","ไม่พบ")),CHAR(10),
IF(OR(VLOOKUP(A81,Table1[#All],15,0)="-",VLOOKUP(A81,Table1[#All],15,0)=""),"-",IF(VLOOKUP(A81,Table1[#All],14,0)=1,"พบ","ไม่พบ")),CHAR(10),
IF(OR(VLOOKUP(A81,Table1[#All],17,0)="-",VLOOKUP(A81,Table1[#All],17,0)=""),"-",IF(VLOOKUP(A81,Table1[#All],16,0)=1,"พบ","ไม่พบ")),CHAR(10))</f>
        <v>#N/A</v>
      </c>
      <c r="U81" s="260"/>
      <c r="V81" s="260"/>
      <c r="W81" s="260"/>
      <c r="X81" s="262" t="e">
        <f>CONCATENATE(CHAR(10),IF(OR(VLOOKUP(A81,Sheet1!$A$9:$U$39,18,0)="ไม่พบ",VLOOKUP(A81,Sheet1!$A$9:$U$39,18,0)="-"),"-",VLOOKUP(A81,Sheet1!$A$9:$U$39,19,0)))</f>
        <v>#N/A</v>
      </c>
      <c r="Y81" s="262"/>
      <c r="Z81" s="262"/>
      <c r="AA81" s="262"/>
      <c r="AB81" s="262"/>
      <c r="AC81" s="262"/>
      <c r="AD81" s="262"/>
      <c r="AE81" s="262"/>
      <c r="AF81" s="262"/>
      <c r="AG81" s="262"/>
      <c r="AH81" s="262"/>
      <c r="AI81" s="262"/>
      <c r="AJ81" s="262"/>
      <c r="AK81" s="220"/>
      <c r="AL81" s="220"/>
      <c r="AM81" s="220"/>
      <c r="AN81" s="220"/>
      <c r="AO81" s="220"/>
      <c r="AP81" s="220"/>
      <c r="AQ81" s="220"/>
    </row>
    <row r="82" spans="1:43" ht="18.75" customHeight="1">
      <c r="A82" s="260"/>
      <c r="B82" s="260"/>
      <c r="C82" s="260"/>
      <c r="D82" s="260"/>
      <c r="E82" s="260"/>
      <c r="F82" s="260"/>
      <c r="G82" s="263" t="s">
        <v>262</v>
      </c>
      <c r="H82" s="263"/>
      <c r="I82" s="263"/>
      <c r="J82" s="263"/>
      <c r="K82" s="263"/>
      <c r="L82" s="263"/>
      <c r="M82" s="263"/>
      <c r="N82" s="263"/>
      <c r="O82" s="263"/>
      <c r="P82" s="263"/>
      <c r="Q82" s="263"/>
      <c r="R82" s="263"/>
      <c r="S82" s="263"/>
      <c r="T82" s="229"/>
      <c r="U82" s="230" t="str">
        <f>IF(Sheet1!U63="พบ","R","£")</f>
        <v>£</v>
      </c>
      <c r="V82" s="231"/>
      <c r="W82" s="232" t="s">
        <v>239</v>
      </c>
      <c r="X82" s="231"/>
      <c r="Y82" s="231"/>
      <c r="Z82" s="233"/>
      <c r="AA82" s="231"/>
      <c r="AB82" s="230" t="str">
        <f>IF(Sheet1!U63="ไม่พบ","R","£")</f>
        <v>£</v>
      </c>
      <c r="AC82" s="231"/>
      <c r="AD82" s="232" t="s">
        <v>238</v>
      </c>
      <c r="AE82" s="231"/>
      <c r="AF82" s="231"/>
      <c r="AG82" s="231"/>
      <c r="AH82" s="231"/>
      <c r="AI82" s="231"/>
      <c r="AJ82" s="234"/>
      <c r="AK82" s="220"/>
      <c r="AL82" s="220"/>
      <c r="AM82" s="220"/>
      <c r="AN82" s="220"/>
      <c r="AO82" s="220"/>
      <c r="AP82" s="220"/>
      <c r="AQ82" s="220"/>
    </row>
    <row r="83" spans="1:43" ht="151.5" customHeight="1">
      <c r="A83" s="260" t="str">
        <f>IF(OR(Y26=0,Y26="-"),"ซ่อนช่อง",S26)</f>
        <v>ซ่อนช่อง</v>
      </c>
      <c r="B83" s="260"/>
      <c r="C83" s="260"/>
      <c r="D83" s="260"/>
      <c r="E83" s="260"/>
      <c r="F83" s="260"/>
      <c r="G83" s="261" t="e">
        <f>CONCATENATE("1. สำนักงานที่ดิน ดังนี้",CHAR(10),
"- ณ ภูมิลำเนาแต่กำเนิด : ",IF(VLOOKUP(A83,Table1[#All],5,0)="","-",VLOOKUP(A83,Table1[#All],5,0)),CHAR(10),
"- ณ ภูมิลำเนาปัจจุบัน : ",IF(VLOOKUP(A83,Table1[#All],7,0)="","-",VLOOKUP(A83,Table1[#All],7,0)),CHAR(10),
"- ขณะทำสัญญา : ",IF(VLOOKUP(A83,Table1[#All],9,0)="","-",VLOOKUP(A83,Table1[#All],9,0)),CHAR(10),
"- ที่จดทะเบียนสมรส : ",IF(VLOOKUP(A83,Table1[#All],11,0)="","-",VLOOKUP(A83,Table1[#All],11,0)),CHAR(10),
"- ที่จดทะเบียนหย่า : ",IF(VLOOKUP(A83,Table1[#All],13,0)="","-",VLOOKUP(A83,Table1[#All],13,0)),CHAR(10),
"- สถานที่ทำสัญญา : ",IF(VLOOKUP(A83,Table1[#All],15,0)="","-",VLOOKUP(A83,Table1[#All],15,0)),CHAR(10),
"- ตามคำขอกู้ : ",IF(VLOOKUP(A83,Table1[#All],17,0)="","-",VLOOKUP(A83,Table1[#All],17,0)))</f>
        <v>#N/A</v>
      </c>
      <c r="H83" s="261"/>
      <c r="I83" s="261"/>
      <c r="J83" s="261"/>
      <c r="K83" s="261"/>
      <c r="L83" s="261"/>
      <c r="M83" s="261"/>
      <c r="N83" s="261"/>
      <c r="O83" s="261"/>
      <c r="P83" s="261"/>
      <c r="Q83" s="261"/>
      <c r="R83" s="261"/>
      <c r="S83" s="261"/>
      <c r="T83" s="260" t="e">
        <f>CONCATENATE(CHAR(10),
IF(OR(VLOOKUP(A83,Table1[#All],5,0)="-",VLOOKUP(A83,Table1[#All],5,0)=""),"-",IF(VLOOKUP(A83,Table1[#All],4,0)=1,"พบ","ไม่พบ")),CHAR(10),
IF(OR(VLOOKUP(A83,Table1[#All],7,0)="-",VLOOKUP(A83,Table1[#All],7,0)=""),"-",IF(VLOOKUP(A83,Table1[#All],6,0)=1,"พบ","ไม่พบ")),CHAR(10),
IF(OR(VLOOKUP(A83,Table1[#All],9,0)="-",VLOOKUP(A83,Table1[#All],9,0)=""),"-",IF(VLOOKUP(A83,Table1[#All],8,0)=1,"พบ","ไม่พบ")),CHAR(10),
IF(OR(VLOOKUP(A83,Table1[#All],11,0)="-",VLOOKUP(A83,Table1[#All],11,0)=""),"-",IF(VLOOKUP(A83,Table1[#All],10,0)=1,"พบ","ไม่พบ")),CHAR(10),
IF(OR(VLOOKUP(A83,Table1[#All],13,0)="-",VLOOKUP(A83,Table1[#All],13,0)=""),"-",IF(VLOOKUP(A83,Table1[#All],12,0)=1,"พบ","ไม่พบ")),CHAR(10),
IF(OR(VLOOKUP(A83,Table1[#All],15,0)="-",VLOOKUP(A83,Table1[#All],15,0)=""),"-",IF(VLOOKUP(A83,Table1[#All],14,0)=1,"พบ","ไม่พบ")),CHAR(10),
IF(OR(VLOOKUP(A83,Table1[#All],17,0)="-",VLOOKUP(A83,Table1[#All],17,0)=""),"-",IF(VLOOKUP(A83,Table1[#All],16,0)=1,"พบ","ไม่พบ")),CHAR(10))</f>
        <v>#N/A</v>
      </c>
      <c r="U83" s="260"/>
      <c r="V83" s="260"/>
      <c r="W83" s="260"/>
      <c r="X83" s="262" t="e">
        <f>CONCATENATE(CHAR(10),IF(OR(VLOOKUP(A83,Sheet1!$A$9:$U$39,18,0)="ไม่พบ",VLOOKUP(A83,Sheet1!$A$9:$U$39,18,0)="-"),"-",VLOOKUP(A83,Sheet1!$A$9:$U$39,19,0)))</f>
        <v>#N/A</v>
      </c>
      <c r="Y83" s="262"/>
      <c r="Z83" s="262"/>
      <c r="AA83" s="262"/>
      <c r="AB83" s="262"/>
      <c r="AC83" s="262"/>
      <c r="AD83" s="262"/>
      <c r="AE83" s="262"/>
      <c r="AF83" s="262"/>
      <c r="AG83" s="262"/>
      <c r="AH83" s="262"/>
      <c r="AI83" s="262"/>
      <c r="AJ83" s="262"/>
      <c r="AK83" s="220"/>
      <c r="AL83" s="220"/>
      <c r="AM83" s="220"/>
      <c r="AN83" s="220"/>
      <c r="AO83" s="220"/>
      <c r="AP83" s="220"/>
      <c r="AQ83" s="220"/>
    </row>
    <row r="84" spans="1:43" ht="18.75" customHeight="1">
      <c r="A84" s="260"/>
      <c r="B84" s="260"/>
      <c r="C84" s="260"/>
      <c r="D84" s="260"/>
      <c r="E84" s="260"/>
      <c r="F84" s="260"/>
      <c r="G84" s="263" t="s">
        <v>262</v>
      </c>
      <c r="H84" s="263"/>
      <c r="I84" s="263"/>
      <c r="J84" s="263"/>
      <c r="K84" s="263"/>
      <c r="L84" s="263"/>
      <c r="M84" s="263"/>
      <c r="N84" s="263"/>
      <c r="O84" s="263"/>
      <c r="P84" s="263"/>
      <c r="Q84" s="263"/>
      <c r="R84" s="263"/>
      <c r="S84" s="263"/>
      <c r="T84" s="229"/>
      <c r="U84" s="230" t="str">
        <f>IF(Sheet1!U65="พบ","R","£")</f>
        <v>£</v>
      </c>
      <c r="V84" s="231"/>
      <c r="W84" s="232" t="s">
        <v>239</v>
      </c>
      <c r="X84" s="231"/>
      <c r="Y84" s="231"/>
      <c r="Z84" s="233"/>
      <c r="AA84" s="231"/>
      <c r="AB84" s="230" t="str">
        <f>IF(Sheet1!U65="ไม่พบ","R","£")</f>
        <v>£</v>
      </c>
      <c r="AC84" s="231"/>
      <c r="AD84" s="232" t="s">
        <v>238</v>
      </c>
      <c r="AE84" s="231"/>
      <c r="AF84" s="231"/>
      <c r="AG84" s="231"/>
      <c r="AH84" s="231"/>
      <c r="AI84" s="231"/>
      <c r="AJ84" s="234"/>
      <c r="AK84" s="220"/>
      <c r="AL84" s="220"/>
      <c r="AM84" s="220"/>
      <c r="AN84" s="220"/>
      <c r="AO84" s="220"/>
      <c r="AP84" s="220"/>
      <c r="AQ84" s="220"/>
    </row>
    <row r="85" spans="1:43" ht="151.5" customHeight="1">
      <c r="A85" s="260" t="str">
        <f>IF(OR(K27=0,K27="-"),"ซ่อนช่อง",B27)</f>
        <v>ซ่อนช่อง</v>
      </c>
      <c r="B85" s="260"/>
      <c r="C85" s="260"/>
      <c r="D85" s="260"/>
      <c r="E85" s="260"/>
      <c r="F85" s="260"/>
      <c r="G85" s="261" t="e">
        <f>CONCATENATE("1. สำนักงานที่ดิน ดังนี้",CHAR(10),
"- ณ ภูมิลำเนาแต่กำเนิด : ",IF(VLOOKUP(A85,Table1[#All],5,0)="","-",VLOOKUP(A85,Table1[#All],5,0)),CHAR(10),
"- ณ ภูมิลำเนาปัจจุบัน : ",IF(VLOOKUP(A85,Table1[#All],7,0)="","-",VLOOKUP(A85,Table1[#All],7,0)),CHAR(10),
"- ขณะทำสัญญา : ",IF(VLOOKUP(A85,Table1[#All],9,0)="","-",VLOOKUP(A85,Table1[#All],9,0)),CHAR(10),
"- ที่จดทะเบียนสมรส : ",IF(VLOOKUP(A85,Table1[#All],11,0)="","-",VLOOKUP(A85,Table1[#All],11,0)),CHAR(10),
"- ที่จดทะเบียนหย่า : ",IF(VLOOKUP(A85,Table1[#All],13,0)="","-",VLOOKUP(A85,Table1[#All],13,0)),CHAR(10),
"- สถานที่ทำสัญญา : ",IF(VLOOKUP(A85,Table1[#All],15,0)="","-",VLOOKUP(A85,Table1[#All],15,0)),CHAR(10),
"- ตามคำขอกู้ : ",IF(VLOOKUP(A85,Table1[#All],17,0)="","-",VLOOKUP(A85,Table1[#All],17,0)))</f>
        <v>#N/A</v>
      </c>
      <c r="H85" s="261"/>
      <c r="I85" s="261"/>
      <c r="J85" s="261"/>
      <c r="K85" s="261"/>
      <c r="L85" s="261"/>
      <c r="M85" s="261"/>
      <c r="N85" s="261"/>
      <c r="O85" s="261"/>
      <c r="P85" s="261"/>
      <c r="Q85" s="261"/>
      <c r="R85" s="261"/>
      <c r="S85" s="261"/>
      <c r="T85" s="260" t="e">
        <f>CONCATENATE(CHAR(10),
IF(OR(VLOOKUP(A85,Table1[#All],5,0)="-",VLOOKUP(A85,Table1[#All],5,0)=""),"-",IF(VLOOKUP(A85,Table1[#All],4,0)=1,"พบ","ไม่พบ")),CHAR(10),
IF(OR(VLOOKUP(A85,Table1[#All],7,0)="-",VLOOKUP(A85,Table1[#All],7,0)=""),"-",IF(VLOOKUP(A85,Table1[#All],6,0)=1,"พบ","ไม่พบ")),CHAR(10),
IF(OR(VLOOKUP(A85,Table1[#All],9,0)="-",VLOOKUP(A85,Table1[#All],9,0)=""),"-",IF(VLOOKUP(A85,Table1[#All],8,0)=1,"พบ","ไม่พบ")),CHAR(10),
IF(OR(VLOOKUP(A85,Table1[#All],11,0)="-",VLOOKUP(A85,Table1[#All],11,0)=""),"-",IF(VLOOKUP(A85,Table1[#All],10,0)=1,"พบ","ไม่พบ")),CHAR(10),
IF(OR(VLOOKUP(A85,Table1[#All],13,0)="-",VLOOKUP(A85,Table1[#All],13,0)=""),"-",IF(VLOOKUP(A85,Table1[#All],12,0)=1,"พบ","ไม่พบ")),CHAR(10),
IF(OR(VLOOKUP(A85,Table1[#All],15,0)="-",VLOOKUP(A85,Table1[#All],15,0)=""),"-",IF(VLOOKUP(A85,Table1[#All],14,0)=1,"พบ","ไม่พบ")),CHAR(10),
IF(OR(VLOOKUP(A85,Table1[#All],17,0)="-",VLOOKUP(A85,Table1[#All],17,0)=""),"-",IF(VLOOKUP(A85,Table1[#All],16,0)=1,"พบ","ไม่พบ")),CHAR(10))</f>
        <v>#N/A</v>
      </c>
      <c r="U85" s="260"/>
      <c r="V85" s="260"/>
      <c r="W85" s="260"/>
      <c r="X85" s="262" t="e">
        <f>CONCATENATE(CHAR(10),IF(OR(VLOOKUP(A85,Sheet1!$A$9:$U$39,18,0)="ไม่พบ",VLOOKUP(A85,Sheet1!$A$9:$U$39,18,0)="-"),"-",VLOOKUP(A85,Sheet1!$A$9:$U$39,19,0)))</f>
        <v>#N/A</v>
      </c>
      <c r="Y85" s="262"/>
      <c r="Z85" s="262"/>
      <c r="AA85" s="262"/>
      <c r="AB85" s="262"/>
      <c r="AC85" s="262"/>
      <c r="AD85" s="262"/>
      <c r="AE85" s="262"/>
      <c r="AF85" s="262"/>
      <c r="AG85" s="262"/>
      <c r="AH85" s="262"/>
      <c r="AI85" s="262"/>
      <c r="AJ85" s="262"/>
      <c r="AK85" s="220"/>
      <c r="AL85" s="220"/>
      <c r="AM85" s="220"/>
      <c r="AN85" s="220"/>
      <c r="AO85" s="220"/>
      <c r="AP85" s="220"/>
      <c r="AQ85" s="220"/>
    </row>
    <row r="86" spans="1:43" ht="18.75" customHeight="1">
      <c r="A86" s="260"/>
      <c r="B86" s="260"/>
      <c r="C86" s="260"/>
      <c r="D86" s="260"/>
      <c r="E86" s="260"/>
      <c r="F86" s="260"/>
      <c r="G86" s="263" t="s">
        <v>262</v>
      </c>
      <c r="H86" s="263"/>
      <c r="I86" s="263"/>
      <c r="J86" s="263"/>
      <c r="K86" s="263"/>
      <c r="L86" s="263"/>
      <c r="M86" s="263"/>
      <c r="N86" s="263"/>
      <c r="O86" s="263"/>
      <c r="P86" s="263"/>
      <c r="Q86" s="263"/>
      <c r="R86" s="263"/>
      <c r="S86" s="263"/>
      <c r="T86" s="229"/>
      <c r="U86" s="230" t="str">
        <f>IF(Sheet1!U67="พบ","R","£")</f>
        <v>£</v>
      </c>
      <c r="V86" s="231"/>
      <c r="W86" s="232" t="s">
        <v>239</v>
      </c>
      <c r="X86" s="231"/>
      <c r="Y86" s="231"/>
      <c r="Z86" s="233"/>
      <c r="AA86" s="231"/>
      <c r="AB86" s="230" t="str">
        <f>IF(Sheet1!U67="ไม่พบ","R","£")</f>
        <v>£</v>
      </c>
      <c r="AC86" s="231"/>
      <c r="AD86" s="232" t="s">
        <v>238</v>
      </c>
      <c r="AE86" s="231"/>
      <c r="AF86" s="231"/>
      <c r="AG86" s="231"/>
      <c r="AH86" s="231"/>
      <c r="AI86" s="231"/>
      <c r="AJ86" s="234"/>
      <c r="AK86" s="220"/>
      <c r="AL86" s="220"/>
      <c r="AM86" s="220"/>
      <c r="AN86" s="220"/>
      <c r="AO86" s="220"/>
      <c r="AP86" s="220"/>
      <c r="AQ86" s="220"/>
    </row>
    <row r="87" spans="1:43" ht="151.5" customHeight="1">
      <c r="A87" s="260" t="str">
        <f>IF(OR(F28=0,F28="-"),"ซ่อนช่อง",B28)</f>
        <v>ซ่อนช่อง</v>
      </c>
      <c r="B87" s="260"/>
      <c r="C87" s="260"/>
      <c r="D87" s="260"/>
      <c r="E87" s="260"/>
      <c r="F87" s="260"/>
      <c r="G87" s="261" t="e">
        <f>CONCATENATE("1. สำนักงานที่ดิน ดังนี้",CHAR(10),
"- ณ ภูมิลำเนาแต่กำเนิด : ",IF(VLOOKUP(A87,Table1[#All],5,0)="","-",VLOOKUP(A87,Table1[#All],5,0)),CHAR(10),
"- ณ ภูมิลำเนาปัจจุบัน : ",IF(VLOOKUP(A87,Table1[#All],7,0)="","-",VLOOKUP(A87,Table1[#All],7,0)),CHAR(10),
"- ขณะทำสัญญา : ",IF(VLOOKUP(A87,Table1[#All],9,0)="","-",VLOOKUP(A87,Table1[#All],9,0)),CHAR(10),
"- ที่จดทะเบียนสมรส : ",IF(VLOOKUP(A87,Table1[#All],11,0)="","-",VLOOKUP(A87,Table1[#All],11,0)),CHAR(10),
"- ที่จดทะเบียนหย่า : ",IF(VLOOKUP(A87,Table1[#All],13,0)="","-",VLOOKUP(A87,Table1[#All],13,0)),CHAR(10),
"- สถานที่ทำสัญญา : ",IF(VLOOKUP(A87,Table1[#All],15,0)="","-",VLOOKUP(A87,Table1[#All],15,0)),CHAR(10),
"- ตามคำขอกู้ : ",IF(VLOOKUP(A87,Table1[#All],17,0)="","-",VLOOKUP(A87,Table1[#All],17,0)))</f>
        <v>#N/A</v>
      </c>
      <c r="H87" s="261"/>
      <c r="I87" s="261"/>
      <c r="J87" s="261"/>
      <c r="K87" s="261"/>
      <c r="L87" s="261"/>
      <c r="M87" s="261"/>
      <c r="N87" s="261"/>
      <c r="O87" s="261"/>
      <c r="P87" s="261"/>
      <c r="Q87" s="261"/>
      <c r="R87" s="261"/>
      <c r="S87" s="261"/>
      <c r="T87" s="260" t="e">
        <f>CONCATENATE(CHAR(10),
IF(OR(VLOOKUP(A87,Table1[#All],5,0)="-",VLOOKUP(A87,Table1[#All],5,0)=""),"-",IF(VLOOKUP(A87,Table1[#All],4,0)=1,"พบ","ไม่พบ")),CHAR(10),
IF(OR(VLOOKUP(A87,Table1[#All],7,0)="-",VLOOKUP(A87,Table1[#All],7,0)=""),"-",IF(VLOOKUP(A87,Table1[#All],6,0)=1,"พบ","ไม่พบ")),CHAR(10),
IF(OR(VLOOKUP(A87,Table1[#All],9,0)="-",VLOOKUP(A87,Table1[#All],9,0)=""),"-",IF(VLOOKUP(A87,Table1[#All],8,0)=1,"พบ","ไม่พบ")),CHAR(10),
IF(OR(VLOOKUP(A87,Table1[#All],11,0)="-",VLOOKUP(A87,Table1[#All],11,0)=""),"-",IF(VLOOKUP(A87,Table1[#All],10,0)=1,"พบ","ไม่พบ")),CHAR(10),
IF(OR(VLOOKUP(A87,Table1[#All],13,0)="-",VLOOKUP(A87,Table1[#All],13,0)=""),"-",IF(VLOOKUP(A87,Table1[#All],12,0)=1,"พบ","ไม่พบ")),CHAR(10),
IF(OR(VLOOKUP(A87,Table1[#All],15,0)="-",VLOOKUP(A87,Table1[#All],15,0)=""),"-",IF(VLOOKUP(A87,Table1[#All],14,0)=1,"พบ","ไม่พบ")),CHAR(10),
IF(OR(VLOOKUP(A87,Table1[#All],17,0)="-",VLOOKUP(A87,Table1[#All],17,0)=""),"-",IF(VLOOKUP(A87,Table1[#All],16,0)=1,"พบ","ไม่พบ")),CHAR(10))</f>
        <v>#N/A</v>
      </c>
      <c r="U87" s="260"/>
      <c r="V87" s="260"/>
      <c r="W87" s="260"/>
      <c r="X87" s="262" t="e">
        <f>CONCATENATE(CHAR(10),IF(OR(VLOOKUP(A87,Sheet1!$A$9:$U$39,18,0)="ไม่พบ",VLOOKUP(A87,Sheet1!$A$9:$U$39,18,0)="-"),"-",VLOOKUP(A87,Sheet1!$A$9:$U$39,19,0)))</f>
        <v>#N/A</v>
      </c>
      <c r="Y87" s="262"/>
      <c r="Z87" s="262"/>
      <c r="AA87" s="262"/>
      <c r="AB87" s="262"/>
      <c r="AC87" s="262"/>
      <c r="AD87" s="262"/>
      <c r="AE87" s="262"/>
      <c r="AF87" s="262"/>
      <c r="AG87" s="262"/>
      <c r="AH87" s="262"/>
      <c r="AI87" s="262"/>
      <c r="AJ87" s="262"/>
      <c r="AK87" s="220"/>
      <c r="AL87" s="220"/>
      <c r="AM87" s="220"/>
      <c r="AN87" s="220"/>
      <c r="AO87" s="220"/>
      <c r="AP87" s="220"/>
      <c r="AQ87" s="220"/>
    </row>
    <row r="88" spans="1:43" ht="18.75" customHeight="1">
      <c r="A88" s="260"/>
      <c r="B88" s="260"/>
      <c r="C88" s="260"/>
      <c r="D88" s="260"/>
      <c r="E88" s="260"/>
      <c r="F88" s="260"/>
      <c r="G88" s="263" t="s">
        <v>262</v>
      </c>
      <c r="H88" s="263"/>
      <c r="I88" s="263"/>
      <c r="J88" s="263"/>
      <c r="K88" s="263"/>
      <c r="L88" s="263"/>
      <c r="M88" s="263"/>
      <c r="N88" s="263"/>
      <c r="O88" s="263"/>
      <c r="P88" s="263"/>
      <c r="Q88" s="263"/>
      <c r="R88" s="263"/>
      <c r="S88" s="263"/>
      <c r="T88" s="229"/>
      <c r="U88" s="230" t="str">
        <f>IF(Sheet1!U69="พบ","R","£")</f>
        <v>£</v>
      </c>
      <c r="V88" s="231"/>
      <c r="W88" s="232" t="s">
        <v>239</v>
      </c>
      <c r="X88" s="231"/>
      <c r="Y88" s="231"/>
      <c r="Z88" s="233"/>
      <c r="AA88" s="231"/>
      <c r="AB88" s="230" t="str">
        <f>IF(Sheet1!U69="ไม่พบ","R","£")</f>
        <v>£</v>
      </c>
      <c r="AC88" s="231"/>
      <c r="AD88" s="232" t="s">
        <v>238</v>
      </c>
      <c r="AE88" s="231"/>
      <c r="AF88" s="231"/>
      <c r="AG88" s="231"/>
      <c r="AH88" s="231"/>
      <c r="AI88" s="231"/>
      <c r="AJ88" s="234"/>
      <c r="AK88" s="220"/>
      <c r="AL88" s="220"/>
      <c r="AM88" s="220"/>
      <c r="AN88" s="220"/>
      <c r="AO88" s="220"/>
      <c r="AP88" s="220"/>
      <c r="AQ88" s="220"/>
    </row>
    <row r="89" spans="1:43" ht="151.5" customHeight="1">
      <c r="A89" s="260" t="str">
        <f>IF(OR(Y28=0,Y28="-"),"ซ่อนช่อง",S28)</f>
        <v>ซ่อนช่อง</v>
      </c>
      <c r="B89" s="260"/>
      <c r="C89" s="260"/>
      <c r="D89" s="260"/>
      <c r="E89" s="260"/>
      <c r="F89" s="260"/>
      <c r="G89" s="261" t="e">
        <f>CONCATENATE("1. สำนักงานที่ดิน ดังนี้",CHAR(10),
"- ณ ภูมิลำเนาแต่กำเนิด : ",IF(VLOOKUP(A89,Table1[#All],5,0)="","-",VLOOKUP(A89,Table1[#All],5,0)),CHAR(10),
"- ณ ภูมิลำเนาปัจจุบัน : ",IF(VLOOKUP(A89,Table1[#All],7,0)="","-",VLOOKUP(A89,Table1[#All],7,0)),CHAR(10),
"- ขณะทำสัญญา : ",IF(VLOOKUP(A89,Table1[#All],9,0)="","-",VLOOKUP(A89,Table1[#All],9,0)),CHAR(10),
"- ที่จดทะเบียนสมรส : ",IF(VLOOKUP(A89,Table1[#All],11,0)="","-",VLOOKUP(A89,Table1[#All],11,0)),CHAR(10),
"- ที่จดทะเบียนหย่า : ",IF(VLOOKUP(A89,Table1[#All],13,0)="","-",VLOOKUP(A89,Table1[#All],13,0)),CHAR(10),
"- สถานที่ทำสัญญา : ",IF(VLOOKUP(A89,Table1[#All],15,0)="","-",VLOOKUP(A89,Table1[#All],15,0)),CHAR(10),
"- ตามคำขอกู้ : ",IF(VLOOKUP(A89,Table1[#All],17,0)="","-",VLOOKUP(A89,Table1[#All],17,0)))</f>
        <v>#N/A</v>
      </c>
      <c r="H89" s="261"/>
      <c r="I89" s="261"/>
      <c r="J89" s="261"/>
      <c r="K89" s="261"/>
      <c r="L89" s="261"/>
      <c r="M89" s="261"/>
      <c r="N89" s="261"/>
      <c r="O89" s="261"/>
      <c r="P89" s="261"/>
      <c r="Q89" s="261"/>
      <c r="R89" s="261"/>
      <c r="S89" s="261"/>
      <c r="T89" s="260" t="e">
        <f>CONCATENATE(CHAR(10),
IF(OR(VLOOKUP(A89,Table1[#All],5,0)="-",VLOOKUP(A89,Table1[#All],5,0)=""),"-",IF(VLOOKUP(A89,Table1[#All],4,0)=1,"พบ","ไม่พบ")),CHAR(10),
IF(OR(VLOOKUP(A89,Table1[#All],7,0)="-",VLOOKUP(A89,Table1[#All],7,0)=""),"-",IF(VLOOKUP(A89,Table1[#All],6,0)=1,"พบ","ไม่พบ")),CHAR(10),
IF(OR(VLOOKUP(A89,Table1[#All],9,0)="-",VLOOKUP(A89,Table1[#All],9,0)=""),"-",IF(VLOOKUP(A89,Table1[#All],8,0)=1,"พบ","ไม่พบ")),CHAR(10),
IF(OR(VLOOKUP(A89,Table1[#All],11,0)="-",VLOOKUP(A89,Table1[#All],11,0)=""),"-",IF(VLOOKUP(A89,Table1[#All],10,0)=1,"พบ","ไม่พบ")),CHAR(10),
IF(OR(VLOOKUP(A89,Table1[#All],13,0)="-",VLOOKUP(A89,Table1[#All],13,0)=""),"-",IF(VLOOKUP(A89,Table1[#All],12,0)=1,"พบ","ไม่พบ")),CHAR(10),
IF(OR(VLOOKUP(A89,Table1[#All],15,0)="-",VLOOKUP(A89,Table1[#All],15,0)=""),"-",IF(VLOOKUP(A89,Table1[#All],14,0)=1,"พบ","ไม่พบ")),CHAR(10),
IF(OR(VLOOKUP(A89,Table1[#All],17,0)="-",VLOOKUP(A89,Table1[#All],17,0)=""),"-",IF(VLOOKUP(A89,Table1[#All],16,0)=1,"พบ","ไม่พบ")),CHAR(10))</f>
        <v>#N/A</v>
      </c>
      <c r="U89" s="260"/>
      <c r="V89" s="260"/>
      <c r="W89" s="260"/>
      <c r="X89" s="262" t="e">
        <f>CONCATENATE(CHAR(10),IF(OR(VLOOKUP(A89,Sheet1!$A$9:$U$39,18,0)="ไม่พบ",VLOOKUP(A89,Sheet1!$A$9:$U$39,18,0)="-"),"-",VLOOKUP(A89,Sheet1!$A$9:$U$39,19,0)))</f>
        <v>#N/A</v>
      </c>
      <c r="Y89" s="262"/>
      <c r="Z89" s="262"/>
      <c r="AA89" s="262"/>
      <c r="AB89" s="262"/>
      <c r="AC89" s="262"/>
      <c r="AD89" s="262"/>
      <c r="AE89" s="262"/>
      <c r="AF89" s="262"/>
      <c r="AG89" s="262"/>
      <c r="AH89" s="262"/>
      <c r="AI89" s="262"/>
      <c r="AJ89" s="262"/>
      <c r="AK89" s="220"/>
      <c r="AL89" s="220"/>
      <c r="AM89" s="220"/>
      <c r="AN89" s="220"/>
      <c r="AO89" s="220"/>
      <c r="AP89" s="220"/>
      <c r="AQ89" s="220"/>
    </row>
    <row r="90" spans="1:43" ht="18.75" customHeight="1">
      <c r="A90" s="260"/>
      <c r="B90" s="260"/>
      <c r="C90" s="260"/>
      <c r="D90" s="260"/>
      <c r="E90" s="260"/>
      <c r="F90" s="260"/>
      <c r="G90" s="263" t="s">
        <v>262</v>
      </c>
      <c r="H90" s="263"/>
      <c r="I90" s="263"/>
      <c r="J90" s="263"/>
      <c r="K90" s="263"/>
      <c r="L90" s="263"/>
      <c r="M90" s="263"/>
      <c r="N90" s="263"/>
      <c r="O90" s="263"/>
      <c r="P90" s="263"/>
      <c r="Q90" s="263"/>
      <c r="R90" s="263"/>
      <c r="S90" s="263"/>
      <c r="T90" s="229"/>
      <c r="U90" s="230" t="str">
        <f>IF(Sheet1!U71="พบ","R","£")</f>
        <v>£</v>
      </c>
      <c r="V90" s="231"/>
      <c r="W90" s="232" t="s">
        <v>239</v>
      </c>
      <c r="X90" s="231"/>
      <c r="Y90" s="231"/>
      <c r="Z90" s="233"/>
      <c r="AA90" s="231"/>
      <c r="AB90" s="230" t="str">
        <f>IF(Sheet1!U71="ไม่พบ","R","£")</f>
        <v>£</v>
      </c>
      <c r="AC90" s="231"/>
      <c r="AD90" s="232" t="s">
        <v>238</v>
      </c>
      <c r="AE90" s="231"/>
      <c r="AF90" s="231"/>
      <c r="AG90" s="231"/>
      <c r="AH90" s="231"/>
      <c r="AI90" s="231"/>
      <c r="AJ90" s="234"/>
      <c r="AK90" s="220"/>
      <c r="AL90" s="220"/>
      <c r="AM90" s="220"/>
      <c r="AN90" s="220"/>
      <c r="AO90" s="220"/>
      <c r="AP90" s="220"/>
      <c r="AQ90" s="220"/>
    </row>
    <row r="91" spans="1:43" ht="6" customHeight="1">
      <c r="A91" s="218"/>
      <c r="B91" s="219"/>
      <c r="AC91" s="220"/>
      <c r="AD91" s="220"/>
      <c r="AE91" s="220"/>
      <c r="AF91" s="220"/>
      <c r="AG91" s="220"/>
      <c r="AH91" s="220"/>
      <c r="AI91" s="220"/>
      <c r="AJ91" s="220"/>
      <c r="AK91" s="220"/>
      <c r="AL91" s="220"/>
      <c r="AM91" s="220"/>
      <c r="AN91" s="220"/>
      <c r="AO91" s="220"/>
      <c r="AP91" s="220"/>
      <c r="AQ91" s="220"/>
    </row>
    <row r="92" spans="1:43">
      <c r="A92" s="218"/>
      <c r="B92" s="219" t="s">
        <v>232</v>
      </c>
      <c r="F92" s="264" t="str">
        <f>IF(Sheet1!B43&lt;&gt;"","เห็นควรยึด","")</f>
        <v/>
      </c>
      <c r="G92" s="264"/>
      <c r="H92" s="264"/>
      <c r="I92" s="264"/>
      <c r="J92" s="264"/>
      <c r="K92" s="264"/>
      <c r="L92" s="264"/>
      <c r="M92" s="264"/>
      <c r="N92" s="264"/>
      <c r="O92" s="264"/>
      <c r="P92" s="264"/>
      <c r="Q92" s="264"/>
      <c r="R92" s="264"/>
      <c r="S92" s="264"/>
      <c r="T92" s="264"/>
      <c r="U92" s="264"/>
      <c r="V92" s="264"/>
      <c r="W92" s="264"/>
      <c r="X92" s="264"/>
      <c r="Y92" s="264"/>
      <c r="Z92" s="264"/>
      <c r="AA92" s="264"/>
      <c r="AB92" s="264"/>
      <c r="AC92" s="264"/>
      <c r="AD92" s="264"/>
      <c r="AE92" s="264"/>
      <c r="AF92" s="264"/>
      <c r="AG92" s="264"/>
      <c r="AH92" s="264"/>
      <c r="AI92" s="264"/>
      <c r="AJ92" s="220"/>
      <c r="AK92" s="220"/>
      <c r="AL92" s="220"/>
      <c r="AM92" s="220"/>
      <c r="AN92" s="220"/>
      <c r="AO92" s="220"/>
      <c r="AP92" s="220"/>
      <c r="AQ92" s="220"/>
    </row>
    <row r="93" spans="1:43">
      <c r="A93" s="218"/>
      <c r="B93" s="219"/>
      <c r="F93" s="258" t="str">
        <f>IF(Sheet1!B43&lt;&gt;"",Sheet1!B43,"")</f>
        <v/>
      </c>
      <c r="G93" s="258"/>
      <c r="H93" s="258"/>
      <c r="I93" s="258"/>
      <c r="J93" s="258"/>
      <c r="K93" s="258"/>
      <c r="L93" s="258"/>
      <c r="M93" s="258"/>
      <c r="N93" s="258"/>
      <c r="O93" s="258"/>
      <c r="P93" s="258"/>
      <c r="Q93" s="258"/>
      <c r="R93" s="258"/>
      <c r="S93" s="258"/>
      <c r="T93" s="258"/>
      <c r="U93" s="258"/>
      <c r="V93" s="258"/>
      <c r="W93" s="258"/>
      <c r="X93" s="258"/>
      <c r="Y93" s="258"/>
      <c r="Z93" s="258"/>
      <c r="AA93" s="258"/>
      <c r="AB93" s="258"/>
      <c r="AC93" s="258"/>
      <c r="AD93" s="258"/>
      <c r="AE93" s="258"/>
      <c r="AF93" s="258"/>
      <c r="AG93" s="258"/>
      <c r="AH93" s="258"/>
      <c r="AI93" s="258"/>
      <c r="AJ93" s="220"/>
      <c r="AK93" s="220"/>
      <c r="AL93" s="220"/>
      <c r="AM93" s="220"/>
      <c r="AN93" s="220"/>
      <c r="AO93" s="220"/>
      <c r="AP93" s="220"/>
      <c r="AQ93" s="220"/>
    </row>
    <row r="94" spans="1:43">
      <c r="A94" s="218"/>
      <c r="B94" s="219"/>
      <c r="F94" s="259"/>
      <c r="G94" s="259"/>
      <c r="H94" s="259"/>
      <c r="I94" s="259"/>
      <c r="J94" s="259"/>
      <c r="K94" s="259"/>
      <c r="L94" s="259"/>
      <c r="M94" s="259"/>
      <c r="N94" s="259"/>
      <c r="O94" s="259"/>
      <c r="P94" s="259"/>
      <c r="Q94" s="259"/>
      <c r="R94" s="259"/>
      <c r="S94" s="259"/>
      <c r="T94" s="259"/>
      <c r="U94" s="259"/>
      <c r="V94" s="259"/>
      <c r="W94" s="259"/>
      <c r="X94" s="259"/>
      <c r="Y94" s="259"/>
      <c r="Z94" s="259"/>
      <c r="AA94" s="259"/>
      <c r="AB94" s="259"/>
      <c r="AC94" s="259"/>
      <c r="AD94" s="259"/>
      <c r="AE94" s="259"/>
      <c r="AF94" s="259"/>
      <c r="AG94" s="259"/>
      <c r="AH94" s="259"/>
      <c r="AI94" s="259"/>
      <c r="AJ94" s="220"/>
      <c r="AK94" s="220"/>
      <c r="AL94" s="220"/>
      <c r="AM94" s="220"/>
      <c r="AN94" s="220"/>
      <c r="AO94" s="220"/>
      <c r="AP94" s="220"/>
      <c r="AQ94" s="220"/>
    </row>
    <row r="95" spans="1:43">
      <c r="A95" s="218"/>
      <c r="B95" s="219"/>
      <c r="F95" s="264" t="str">
        <f>IF(Sheet1!B43&lt;&gt;"",CONCATENATE(Sheet1!D43,"  ",IF(Sheet1!E43="ไม่พบ",Sheet1!E43,CONCATENATE(TEXT(Sheet1!E43,"#,##")," บาท ไม่รวมสิ่งปลูกสร้าง"))),"")</f>
        <v/>
      </c>
      <c r="G95" s="264"/>
      <c r="H95" s="264"/>
      <c r="I95" s="264"/>
      <c r="J95" s="264"/>
      <c r="K95" s="264"/>
      <c r="L95" s="264"/>
      <c r="M95" s="264"/>
      <c r="N95" s="264"/>
      <c r="O95" s="264"/>
      <c r="P95" s="264"/>
      <c r="Q95" s="264"/>
      <c r="R95" s="264"/>
      <c r="S95" s="264"/>
      <c r="T95" s="264"/>
      <c r="U95" s="264"/>
      <c r="V95" s="264"/>
      <c r="W95" s="264"/>
      <c r="X95" s="264"/>
      <c r="Y95" s="264"/>
      <c r="Z95" s="264"/>
      <c r="AA95" s="264"/>
      <c r="AB95" s="264"/>
      <c r="AC95" s="264"/>
      <c r="AD95" s="264"/>
      <c r="AE95" s="264"/>
      <c r="AF95" s="264"/>
      <c r="AG95" s="264"/>
      <c r="AH95" s="264"/>
      <c r="AI95" s="264"/>
      <c r="AJ95" s="220"/>
      <c r="AK95" s="220"/>
      <c r="AL95" s="220"/>
      <c r="AM95" s="220"/>
      <c r="AN95" s="220"/>
      <c r="AO95" s="220"/>
      <c r="AP95" s="220"/>
      <c r="AQ95" s="220"/>
    </row>
    <row r="96" spans="1:43">
      <c r="A96" s="218"/>
      <c r="B96" s="219"/>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220"/>
      <c r="AK96" s="220"/>
      <c r="AL96" s="220"/>
      <c r="AM96" s="220"/>
      <c r="AN96" s="220"/>
      <c r="AO96" s="220"/>
      <c r="AP96" s="220"/>
      <c r="AQ96" s="220"/>
    </row>
    <row r="97" spans="1:25">
      <c r="A97" s="235"/>
      <c r="Y97" s="3" t="s">
        <v>54</v>
      </c>
    </row>
    <row r="98" spans="1:25">
      <c r="Y98" s="3"/>
    </row>
    <row r="99" spans="1:25">
      <c r="Y99" s="3" t="s">
        <v>204</v>
      </c>
    </row>
    <row r="100" spans="1:25">
      <c r="Y100" s="3" t="s">
        <v>98</v>
      </c>
    </row>
    <row r="101" spans="1:25">
      <c r="Y101" s="3" t="s">
        <v>56</v>
      </c>
    </row>
    <row r="103" spans="1:25">
      <c r="V103" s="3"/>
    </row>
    <row r="104" spans="1:25">
      <c r="V104" s="3"/>
    </row>
    <row r="111" spans="1:25">
      <c r="V111" s="3"/>
    </row>
    <row r="112" spans="1:25">
      <c r="V112" s="3"/>
    </row>
    <row r="116" spans="3:22">
      <c r="C116" s="3"/>
      <c r="D116" s="3"/>
      <c r="E116" s="3"/>
      <c r="F116" s="3"/>
      <c r="G116" s="3"/>
      <c r="H116" s="3"/>
      <c r="I116" s="3"/>
      <c r="J116" s="3"/>
      <c r="K116" s="3"/>
      <c r="L116" s="3"/>
      <c r="M116" s="3"/>
      <c r="N116" s="3"/>
      <c r="O116" s="3"/>
      <c r="P116" s="3"/>
      <c r="Q116" s="3"/>
      <c r="R116" s="3"/>
      <c r="S116" s="3"/>
      <c r="T116" s="3"/>
      <c r="U116" s="3"/>
      <c r="V116" s="3"/>
    </row>
    <row r="117" spans="3:22">
      <c r="C117" s="3"/>
      <c r="D117" s="3"/>
      <c r="E117" s="3"/>
      <c r="F117" s="3"/>
      <c r="G117" s="3"/>
      <c r="H117" s="3"/>
      <c r="I117" s="3"/>
      <c r="J117" s="3"/>
      <c r="K117" s="3"/>
      <c r="L117" s="3"/>
      <c r="M117" s="3"/>
      <c r="N117" s="3"/>
      <c r="O117" s="3"/>
      <c r="P117" s="3"/>
      <c r="Q117" s="3"/>
      <c r="R117" s="3"/>
      <c r="S117" s="3"/>
      <c r="T117" s="3"/>
      <c r="U117" s="3"/>
      <c r="V117" s="3"/>
    </row>
    <row r="359" spans="25:25">
      <c r="Y359" s="1">
        <v>325</v>
      </c>
    </row>
  </sheetData>
  <mergeCells count="200">
    <mergeCell ref="K23:AJ23"/>
    <mergeCell ref="K25:AJ25"/>
    <mergeCell ref="K27:AJ27"/>
    <mergeCell ref="K9:AJ9"/>
    <mergeCell ref="K11:AJ11"/>
    <mergeCell ref="K13:AJ13"/>
    <mergeCell ref="K15:AJ15"/>
    <mergeCell ref="K17:AJ17"/>
    <mergeCell ref="K19:AJ19"/>
    <mergeCell ref="K21:AJ21"/>
    <mergeCell ref="F22:R22"/>
    <mergeCell ref="F24:R24"/>
    <mergeCell ref="X7:AC7"/>
    <mergeCell ref="K7:P7"/>
    <mergeCell ref="U4:V4"/>
    <mergeCell ref="G69:S69"/>
    <mergeCell ref="T69:W69"/>
    <mergeCell ref="X69:AJ69"/>
    <mergeCell ref="G70:S70"/>
    <mergeCell ref="G65:S65"/>
    <mergeCell ref="T65:W65"/>
    <mergeCell ref="X65:AJ65"/>
    <mergeCell ref="G66:S66"/>
    <mergeCell ref="G57:S57"/>
    <mergeCell ref="T57:W57"/>
    <mergeCell ref="X57:AJ57"/>
    <mergeCell ref="G58:S58"/>
    <mergeCell ref="G49:S49"/>
    <mergeCell ref="T49:W49"/>
    <mergeCell ref="X49:AJ49"/>
    <mergeCell ref="G50:S50"/>
    <mergeCell ref="G41:S41"/>
    <mergeCell ref="T41:W41"/>
    <mergeCell ref="X41:AJ41"/>
    <mergeCell ref="G42:S42"/>
    <mergeCell ref="F26:R26"/>
    <mergeCell ref="A67:F68"/>
    <mergeCell ref="G67:S67"/>
    <mergeCell ref="T67:W67"/>
    <mergeCell ref="X67:AJ67"/>
    <mergeCell ref="G68:S68"/>
    <mergeCell ref="G61:S61"/>
    <mergeCell ref="T61:W61"/>
    <mergeCell ref="X61:AJ61"/>
    <mergeCell ref="G62:S62"/>
    <mergeCell ref="A63:F64"/>
    <mergeCell ref="G63:S63"/>
    <mergeCell ref="T63:W63"/>
    <mergeCell ref="X63:AJ63"/>
    <mergeCell ref="G64:S64"/>
    <mergeCell ref="A59:F60"/>
    <mergeCell ref="G59:S59"/>
    <mergeCell ref="T59:W59"/>
    <mergeCell ref="X59:AJ59"/>
    <mergeCell ref="G60:S60"/>
    <mergeCell ref="G53:S53"/>
    <mergeCell ref="T53:W53"/>
    <mergeCell ref="X53:AJ53"/>
    <mergeCell ref="G54:S54"/>
    <mergeCell ref="A55:F56"/>
    <mergeCell ref="G55:S55"/>
    <mergeCell ref="T55:W55"/>
    <mergeCell ref="X55:AJ55"/>
    <mergeCell ref="G56:S56"/>
    <mergeCell ref="A51:F52"/>
    <mergeCell ref="G51:S51"/>
    <mergeCell ref="T51:W51"/>
    <mergeCell ref="X51:AJ51"/>
    <mergeCell ref="G52:S52"/>
    <mergeCell ref="G45:S45"/>
    <mergeCell ref="T45:W45"/>
    <mergeCell ref="X45:AJ45"/>
    <mergeCell ref="G46:S46"/>
    <mergeCell ref="A47:F48"/>
    <mergeCell ref="G47:S47"/>
    <mergeCell ref="T47:W47"/>
    <mergeCell ref="X47:AJ47"/>
    <mergeCell ref="G48:S48"/>
    <mergeCell ref="A43:F44"/>
    <mergeCell ref="G43:S43"/>
    <mergeCell ref="T43:W43"/>
    <mergeCell ref="X43:AJ43"/>
    <mergeCell ref="G44:S44"/>
    <mergeCell ref="G37:S37"/>
    <mergeCell ref="T37:W37"/>
    <mergeCell ref="X37:AJ37"/>
    <mergeCell ref="G38:S38"/>
    <mergeCell ref="A39:F40"/>
    <mergeCell ref="G39:S39"/>
    <mergeCell ref="T39:W39"/>
    <mergeCell ref="X39:AJ39"/>
    <mergeCell ref="G40:S40"/>
    <mergeCell ref="G33:S33"/>
    <mergeCell ref="T33:W33"/>
    <mergeCell ref="X33:AJ33"/>
    <mergeCell ref="G34:S34"/>
    <mergeCell ref="A35:F36"/>
    <mergeCell ref="G35:S35"/>
    <mergeCell ref="T35:W35"/>
    <mergeCell ref="X35:AJ35"/>
    <mergeCell ref="G36:S36"/>
    <mergeCell ref="F95:AI95"/>
    <mergeCell ref="D5:R5"/>
    <mergeCell ref="F6:AJ6"/>
    <mergeCell ref="Y10:AJ10"/>
    <mergeCell ref="Y12:AJ12"/>
    <mergeCell ref="Y14:AJ14"/>
    <mergeCell ref="Y16:AJ16"/>
    <mergeCell ref="Y18:AJ18"/>
    <mergeCell ref="Y20:AJ20"/>
    <mergeCell ref="Y22:AJ22"/>
    <mergeCell ref="Y24:AJ24"/>
    <mergeCell ref="Y26:AJ26"/>
    <mergeCell ref="X30:AJ30"/>
    <mergeCell ref="X31:AJ31"/>
    <mergeCell ref="T30:W30"/>
    <mergeCell ref="G30:S30"/>
    <mergeCell ref="G31:S31"/>
    <mergeCell ref="G32:S32"/>
    <mergeCell ref="T31:W31"/>
    <mergeCell ref="A31:F32"/>
    <mergeCell ref="A71:F72"/>
    <mergeCell ref="G71:S71"/>
    <mergeCell ref="F28:R28"/>
    <mergeCell ref="Y28:AJ28"/>
    <mergeCell ref="A30:F30"/>
    <mergeCell ref="A69:F70"/>
    <mergeCell ref="W5:AJ5"/>
    <mergeCell ref="S5:V5"/>
    <mergeCell ref="E4:T4"/>
    <mergeCell ref="W4:AJ4"/>
    <mergeCell ref="C7:J7"/>
    <mergeCell ref="Q7:W7"/>
    <mergeCell ref="AD7:AJ7"/>
    <mergeCell ref="F10:R10"/>
    <mergeCell ref="F12:R12"/>
    <mergeCell ref="F14:R14"/>
    <mergeCell ref="A65:F66"/>
    <mergeCell ref="A61:F62"/>
    <mergeCell ref="A57:F58"/>
    <mergeCell ref="A53:F54"/>
    <mergeCell ref="A49:F50"/>
    <mergeCell ref="A45:F46"/>
    <mergeCell ref="A41:F42"/>
    <mergeCell ref="A37:F38"/>
    <mergeCell ref="F16:R16"/>
    <mergeCell ref="F18:R18"/>
    <mergeCell ref="F20:R20"/>
    <mergeCell ref="A33:F34"/>
    <mergeCell ref="T71:W71"/>
    <mergeCell ref="X71:AJ71"/>
    <mergeCell ref="G72:S72"/>
    <mergeCell ref="A73:F74"/>
    <mergeCell ref="G73:S73"/>
    <mergeCell ref="T73:W73"/>
    <mergeCell ref="X73:AJ73"/>
    <mergeCell ref="G74:S74"/>
    <mergeCell ref="A75:F76"/>
    <mergeCell ref="G75:S75"/>
    <mergeCell ref="T75:W75"/>
    <mergeCell ref="X75:AJ75"/>
    <mergeCell ref="G76:S76"/>
    <mergeCell ref="G83:S83"/>
    <mergeCell ref="T83:W83"/>
    <mergeCell ref="X83:AJ83"/>
    <mergeCell ref="G84:S84"/>
    <mergeCell ref="A77:F78"/>
    <mergeCell ref="G77:S77"/>
    <mergeCell ref="T77:W77"/>
    <mergeCell ref="X77:AJ77"/>
    <mergeCell ref="G78:S78"/>
    <mergeCell ref="A79:F80"/>
    <mergeCell ref="G79:S79"/>
    <mergeCell ref="T79:W79"/>
    <mergeCell ref="X79:AJ79"/>
    <mergeCell ref="G80:S80"/>
    <mergeCell ref="A2:AJ2"/>
    <mergeCell ref="F93:AI94"/>
    <mergeCell ref="A89:F90"/>
    <mergeCell ref="G89:S89"/>
    <mergeCell ref="T89:W89"/>
    <mergeCell ref="X89:AJ89"/>
    <mergeCell ref="G90:S90"/>
    <mergeCell ref="A85:F86"/>
    <mergeCell ref="G85:S85"/>
    <mergeCell ref="T85:W85"/>
    <mergeCell ref="X85:AJ85"/>
    <mergeCell ref="G86:S86"/>
    <mergeCell ref="A87:F88"/>
    <mergeCell ref="G87:S87"/>
    <mergeCell ref="T87:W87"/>
    <mergeCell ref="X87:AJ87"/>
    <mergeCell ref="G88:S88"/>
    <mergeCell ref="F92:AI92"/>
    <mergeCell ref="A81:F82"/>
    <mergeCell ref="G81:S81"/>
    <mergeCell ref="T81:W81"/>
    <mergeCell ref="X81:AJ81"/>
    <mergeCell ref="G82:S82"/>
    <mergeCell ref="A83:F84"/>
  </mergeCells>
  <phoneticPr fontId="33" type="noConversion"/>
  <conditionalFormatting sqref="A31:F90">
    <cfRule type="expression" dxfId="14" priority="13">
      <formula>$A31="ซ่อนช่อง"</formula>
    </cfRule>
  </conditionalFormatting>
  <conditionalFormatting sqref="A31:AJ90">
    <cfRule type="expression" dxfId="13" priority="1">
      <formula>$A31="ซ่อนช่อง"</formula>
    </cfRule>
  </conditionalFormatting>
  <conditionalFormatting sqref="B9">
    <cfRule type="expression" dxfId="12" priority="16">
      <formula>OR($K9=0,$K9="-")</formula>
    </cfRule>
  </conditionalFormatting>
  <conditionalFormatting sqref="B10 B12 B14 B16 B18 B20 B22 B24 B26 B28">
    <cfRule type="expression" dxfId="11" priority="12">
      <formula>OR($F10=0,$F10="-")</formula>
    </cfRule>
  </conditionalFormatting>
  <conditionalFormatting sqref="B11">
    <cfRule type="expression" dxfId="10" priority="10">
      <formula>OR($K11=0,$K11="-")</formula>
    </cfRule>
  </conditionalFormatting>
  <conditionalFormatting sqref="B13">
    <cfRule type="expression" dxfId="9" priority="9">
      <formula>OR($K13=0,$K13="-")</formula>
    </cfRule>
  </conditionalFormatting>
  <conditionalFormatting sqref="B15">
    <cfRule type="expression" dxfId="8" priority="8">
      <formula>OR($K15=0,$K15="-")</formula>
    </cfRule>
  </conditionalFormatting>
  <conditionalFormatting sqref="B17">
    <cfRule type="expression" dxfId="7" priority="7">
      <formula>OR($K17=0,$K17="-")</formula>
    </cfRule>
  </conditionalFormatting>
  <conditionalFormatting sqref="B19">
    <cfRule type="expression" dxfId="6" priority="6">
      <formula>OR($K19=0,$K19="-")</formula>
    </cfRule>
  </conditionalFormatting>
  <conditionalFormatting sqref="B21">
    <cfRule type="expression" dxfId="5" priority="5">
      <formula>OR($K21=0,$K21="-")</formula>
    </cfRule>
  </conditionalFormatting>
  <conditionalFormatting sqref="B23">
    <cfRule type="expression" dxfId="4" priority="4">
      <formula>OR($K23=0,$K23="-")</formula>
    </cfRule>
  </conditionalFormatting>
  <conditionalFormatting sqref="B25">
    <cfRule type="expression" dxfId="3" priority="3">
      <formula>OR($K25=0,$K25="-")</formula>
    </cfRule>
  </conditionalFormatting>
  <conditionalFormatting sqref="B27">
    <cfRule type="expression" dxfId="2" priority="2">
      <formula>OR($K27=0,$K27="-")</formula>
    </cfRule>
  </conditionalFormatting>
  <conditionalFormatting sqref="S10 S12 S14 S16 S18 S20 S22 S24 S26 S28">
    <cfRule type="expression" dxfId="1" priority="11">
      <formula>$Y10=0</formula>
    </cfRule>
  </conditionalFormatting>
  <dataValidations disablePrompts="1" count="1">
    <dataValidation type="list" allowBlank="1" showInputMessage="1" showErrorMessage="1" sqref="V103:V104 V111:V112 C116:V117"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19" zoomScaleNormal="100" workbookViewId="0">
      <selection activeCell="AR37" sqref="AR37"/>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8"/>
      <c r="T1" s="278"/>
      <c r="U1" s="278"/>
      <c r="V1" s="278"/>
      <c r="W1" s="278"/>
      <c r="X1" s="278"/>
      <c r="Y1" s="278"/>
      <c r="AQ1" s="180" t="s">
        <v>291</v>
      </c>
      <c r="AR1" s="180"/>
    </row>
    <row r="2" spans="1:48" ht="10.5" customHeight="1">
      <c r="S2" s="137"/>
      <c r="T2" s="137"/>
      <c r="U2" s="137"/>
      <c r="V2" s="137"/>
      <c r="W2" s="137"/>
      <c r="X2" s="137"/>
      <c r="Y2" s="137"/>
      <c r="AQ2" s="180"/>
      <c r="AR2" s="180"/>
    </row>
    <row r="3" spans="1:48">
      <c r="O3" s="2" t="s">
        <v>267</v>
      </c>
      <c r="Q3" s="170"/>
      <c r="R3" s="280" t="s">
        <v>268</v>
      </c>
      <c r="S3" s="280"/>
      <c r="T3" s="280"/>
      <c r="U3" s="280"/>
      <c r="V3" s="280"/>
      <c r="W3" s="280"/>
      <c r="X3" s="280"/>
      <c r="Y3" s="280"/>
      <c r="Z3" s="280"/>
      <c r="AA3" s="280"/>
      <c r="AB3" s="280"/>
      <c r="AC3" s="280"/>
      <c r="AD3" s="280"/>
    </row>
    <row r="4" spans="1:48">
      <c r="A4" s="278" t="s">
        <v>265</v>
      </c>
      <c r="B4" s="278"/>
      <c r="C4" s="278"/>
      <c r="D4" s="278"/>
      <c r="E4" s="278"/>
      <c r="F4" s="278"/>
      <c r="G4" s="278"/>
      <c r="H4" s="278"/>
      <c r="I4" s="278"/>
      <c r="J4" s="278"/>
      <c r="K4" s="278"/>
      <c r="L4" s="278"/>
      <c r="M4" s="278"/>
      <c r="N4" s="278"/>
      <c r="O4" s="278"/>
      <c r="P4" s="278"/>
      <c r="Q4" s="278"/>
      <c r="R4" s="278"/>
      <c r="S4" s="278"/>
      <c r="T4" s="278"/>
      <c r="U4" s="278"/>
      <c r="V4" s="278"/>
      <c r="W4" s="278"/>
      <c r="X4" s="278"/>
      <c r="Y4" s="278"/>
      <c r="Z4" s="278"/>
      <c r="AA4" s="278"/>
      <c r="AB4" s="278"/>
      <c r="AC4" s="278"/>
      <c r="AD4" s="278"/>
      <c r="AE4" s="278"/>
      <c r="AF4" s="278"/>
      <c r="AG4" s="278"/>
      <c r="AH4" s="278"/>
      <c r="AI4" s="278"/>
      <c r="AJ4" s="278"/>
      <c r="AK4" s="278"/>
      <c r="AL4" s="278"/>
      <c r="AM4" s="278"/>
      <c r="AN4" s="278"/>
      <c r="AO4" s="278"/>
      <c r="AP4" s="278"/>
      <c r="AQ4" s="278"/>
      <c r="AR4" s="137"/>
    </row>
    <row r="5" spans="1:48">
      <c r="M5" s="2" t="s">
        <v>269</v>
      </c>
      <c r="P5" s="277"/>
      <c r="Q5" s="277"/>
      <c r="R5" s="277"/>
      <c r="S5" s="277"/>
      <c r="T5" s="277"/>
      <c r="U5" s="277"/>
      <c r="V5" s="277"/>
      <c r="W5" s="277"/>
      <c r="X5" s="277"/>
      <c r="Y5" s="277"/>
      <c r="Z5" s="277"/>
      <c r="AA5" s="277"/>
      <c r="AB5" s="277"/>
      <c r="AC5" s="277"/>
      <c r="AD5" s="277"/>
      <c r="AE5" s="277"/>
    </row>
    <row r="6" spans="1:48">
      <c r="AC6" s="138" t="s">
        <v>266</v>
      </c>
      <c r="AD6" s="277" t="s">
        <v>380</v>
      </c>
      <c r="AE6" s="277"/>
      <c r="AF6" s="277"/>
      <c r="AG6" s="277"/>
      <c r="AH6" s="277"/>
      <c r="AI6" s="277"/>
      <c r="AJ6" s="277"/>
      <c r="AK6" s="277"/>
      <c r="AL6" s="277"/>
      <c r="AM6" s="277"/>
      <c r="AN6" s="277"/>
      <c r="AO6" s="277"/>
      <c r="AP6" s="277"/>
      <c r="AQ6" s="277"/>
      <c r="AR6" s="137"/>
    </row>
    <row r="7" spans="1:48">
      <c r="X7" s="138" t="s">
        <v>62</v>
      </c>
      <c r="Y7" s="277"/>
      <c r="Z7" s="277"/>
      <c r="AA7" s="278" t="s">
        <v>270</v>
      </c>
      <c r="AB7" s="278"/>
      <c r="AC7" s="278"/>
      <c r="AD7" s="279"/>
      <c r="AE7" s="279"/>
      <c r="AF7" s="279"/>
      <c r="AG7" s="279"/>
      <c r="AH7" s="279"/>
      <c r="AI7" s="279"/>
      <c r="AJ7" s="282" t="s">
        <v>271</v>
      </c>
      <c r="AK7" s="282"/>
      <c r="AL7" s="282"/>
      <c r="AM7" s="282"/>
      <c r="AN7" s="282"/>
      <c r="AO7" s="279">
        <v>2568</v>
      </c>
      <c r="AP7" s="279"/>
      <c r="AQ7" s="279"/>
      <c r="AR7" s="137"/>
    </row>
    <row r="8" spans="1:48">
      <c r="D8" s="2" t="s">
        <v>272</v>
      </c>
      <c r="G8" s="283" t="s">
        <v>273</v>
      </c>
      <c r="H8" s="283"/>
      <c r="I8" s="283"/>
      <c r="J8" s="283"/>
      <c r="K8" s="283"/>
      <c r="L8" s="283"/>
      <c r="M8" s="283"/>
      <c r="N8" s="283"/>
      <c r="O8" s="283"/>
      <c r="P8" s="283"/>
      <c r="Q8" s="283"/>
      <c r="R8" s="283"/>
      <c r="S8" s="283"/>
      <c r="T8" s="283"/>
      <c r="U8" s="283"/>
      <c r="V8" s="283"/>
      <c r="W8" s="283"/>
      <c r="X8" s="283"/>
      <c r="Y8" s="283"/>
      <c r="Z8" s="283"/>
      <c r="AA8" s="283"/>
      <c r="AB8" s="278" t="s">
        <v>274</v>
      </c>
      <c r="AC8" s="278"/>
      <c r="AD8" s="278"/>
      <c r="AE8" s="278"/>
      <c r="AF8" s="277">
        <f>Sheet1!D8</f>
        <v>28</v>
      </c>
      <c r="AG8" s="277"/>
      <c r="AH8" s="277"/>
      <c r="AI8" s="277"/>
      <c r="AL8" s="138" t="s">
        <v>275</v>
      </c>
      <c r="AM8" s="277" t="s">
        <v>276</v>
      </c>
      <c r="AN8" s="277"/>
      <c r="AO8" s="277"/>
      <c r="AP8" s="277"/>
      <c r="AQ8" s="277"/>
      <c r="AR8" s="137"/>
    </row>
    <row r="9" spans="1:48">
      <c r="H9" s="2" t="str">
        <f>CONCATENATE("( โดย ",Sheet1!B8," (",TEXT(Sheet1!F8,"[$-,100]0-0000-00000-00-0"),") แทน )")</f>
        <v>( โดย นายปฏิยุทธ์ ฟองแก้ว (1-5601-00415-10-9) แทน )</v>
      </c>
      <c r="I9" s="171"/>
      <c r="J9" s="171"/>
    </row>
    <row r="10" spans="1:48">
      <c r="A10" s="278" t="s">
        <v>279</v>
      </c>
      <c r="B10" s="278"/>
      <c r="C10" s="278"/>
      <c r="D10" s="277" t="s">
        <v>276</v>
      </c>
      <c r="E10" s="277"/>
      <c r="F10" s="277"/>
      <c r="G10" s="277"/>
      <c r="H10" s="277"/>
      <c r="I10" s="278" t="s">
        <v>281</v>
      </c>
      <c r="J10" s="278"/>
      <c r="K10" s="278"/>
      <c r="L10" s="278"/>
      <c r="M10" s="278"/>
      <c r="N10" s="277">
        <v>470</v>
      </c>
      <c r="O10" s="277"/>
      <c r="P10" s="277"/>
      <c r="Q10" s="277"/>
      <c r="R10" s="278" t="s">
        <v>282</v>
      </c>
      <c r="S10" s="278"/>
      <c r="T10" s="277" t="s">
        <v>152</v>
      </c>
      <c r="U10" s="277"/>
      <c r="V10" s="277"/>
      <c r="W10" s="277"/>
      <c r="X10" s="278" t="s">
        <v>283</v>
      </c>
      <c r="Y10" s="278"/>
      <c r="Z10" s="277" t="s">
        <v>285</v>
      </c>
      <c r="AA10" s="277"/>
      <c r="AB10" s="277"/>
      <c r="AC10" s="277"/>
      <c r="AD10" s="277"/>
      <c r="AE10" s="277"/>
      <c r="AF10" s="277"/>
      <c r="AG10" s="277"/>
      <c r="AH10" s="278" t="s">
        <v>284</v>
      </c>
      <c r="AI10" s="278"/>
      <c r="AJ10" s="278"/>
      <c r="AK10" s="278"/>
      <c r="AL10" s="277" t="s">
        <v>152</v>
      </c>
      <c r="AM10" s="277"/>
      <c r="AN10" s="277"/>
      <c r="AO10" s="277"/>
      <c r="AP10" s="277"/>
      <c r="AQ10" s="277"/>
      <c r="AR10" s="137"/>
    </row>
    <row r="11" spans="1:48">
      <c r="A11" s="2" t="s">
        <v>280</v>
      </c>
      <c r="F11" s="277" t="s">
        <v>288</v>
      </c>
      <c r="G11" s="277"/>
      <c r="H11" s="277"/>
      <c r="I11" s="277"/>
      <c r="J11" s="277"/>
      <c r="K11" s="277"/>
      <c r="L11" s="278" t="s">
        <v>286</v>
      </c>
      <c r="M11" s="278"/>
      <c r="N11" s="278"/>
      <c r="O11" s="278"/>
      <c r="P11" s="277" t="s">
        <v>345</v>
      </c>
      <c r="Q11" s="277"/>
      <c r="R11" s="277"/>
      <c r="S11" s="277"/>
      <c r="T11" s="277"/>
      <c r="U11" s="277"/>
      <c r="V11" s="277"/>
      <c r="W11" s="277"/>
      <c r="X11" s="278" t="s">
        <v>287</v>
      </c>
      <c r="Y11" s="278"/>
      <c r="Z11" s="278"/>
      <c r="AA11" s="279" t="s">
        <v>292</v>
      </c>
      <c r="AB11" s="279"/>
      <c r="AC11" s="279"/>
      <c r="AD11" s="279"/>
      <c r="AE11" s="279"/>
      <c r="AF11" s="279"/>
      <c r="AG11" s="279"/>
      <c r="AH11" s="278" t="s">
        <v>289</v>
      </c>
      <c r="AI11" s="278"/>
      <c r="AJ11" s="277" t="s">
        <v>293</v>
      </c>
      <c r="AK11" s="277"/>
      <c r="AL11" s="277"/>
      <c r="AM11" s="277"/>
      <c r="AN11" s="277"/>
      <c r="AO11" s="277"/>
      <c r="AP11" s="277"/>
      <c r="AQ11" s="277"/>
      <c r="AR11" s="137"/>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สาขาฝาง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69"/>
      <c r="AS12" s="178" t="s">
        <v>266</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69"/>
      <c r="AS13" s="287" t="s">
        <v>381</v>
      </c>
      <c r="AT13" s="288"/>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ตามคำพิพากษาของศาลจังหวัดฝาง ในคดีหมายเลขดำที่ ผบE800/2567 ในคดีหมายเลขแดงที่  ผบE968/2567 ลว.13 สิงหาคม 2567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69"/>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69"/>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69"/>
      <c r="AS16" s="163" t="s">
        <v>290</v>
      </c>
      <c r="AT16" s="199" t="s">
        <v>334</v>
      </c>
      <c r="AU16" s="198">
        <f>COUNTIF(C17:N32,"ซ่อนช่อง")</f>
        <v>12</v>
      </c>
      <c r="AV16" s="197" t="s">
        <v>335</v>
      </c>
    </row>
    <row r="17" spans="1:45">
      <c r="A17" s="170"/>
      <c r="B17" s="170"/>
      <c r="C17" s="284" t="str">
        <f>IF(AS17="","ซ่อนช่อง",CONCATENATE("1. ",VLOOKUP(AS17,Table1[#All],2,0)))</f>
        <v>1. นายภานุพงค์หรือภาณุพงค์ ศรีใจ</v>
      </c>
      <c r="D17" s="284"/>
      <c r="E17" s="284"/>
      <c r="F17" s="284"/>
      <c r="G17" s="284"/>
      <c r="H17" s="284"/>
      <c r="I17" s="284"/>
      <c r="J17" s="284"/>
      <c r="K17" s="284"/>
      <c r="L17" s="284"/>
      <c r="M17" s="284"/>
      <c r="N17" s="284"/>
      <c r="O17" s="194"/>
      <c r="P17" s="170" t="str">
        <f t="shared" ref="P17:P18" si="0">IF(AS17="","",AS17)</f>
        <v>จำเลยที่ 1</v>
      </c>
      <c r="Q17" s="170"/>
      <c r="R17" s="170"/>
      <c r="S17" s="170"/>
      <c r="T17" s="170"/>
      <c r="U17" s="170"/>
      <c r="V17" s="170"/>
      <c r="W17" s="170" t="str">
        <f t="shared" ref="W17:W18" si="1">IF(AS17="","","เลขบัตรประชาชน")</f>
        <v>เลขบัตรประชาชน</v>
      </c>
      <c r="X17" s="170"/>
      <c r="Y17" s="170"/>
      <c r="Z17" s="170"/>
      <c r="AA17" s="170"/>
      <c r="AB17" s="170"/>
      <c r="AC17" s="170"/>
      <c r="AD17" s="289" t="str">
        <f>IF(AS17="","",VLOOKUP(AS17,Table1[#All],3,0))</f>
        <v>3-5009-00814-72-1</v>
      </c>
      <c r="AE17" s="289"/>
      <c r="AF17" s="289"/>
      <c r="AG17" s="289"/>
      <c r="AH17" s="289"/>
      <c r="AI17" s="289"/>
      <c r="AJ17" s="289"/>
      <c r="AK17" s="289"/>
      <c r="AL17" s="183"/>
      <c r="AM17" s="170"/>
      <c r="AN17" s="170"/>
      <c r="AO17" s="170"/>
      <c r="AP17" s="170"/>
      <c r="AQ17" s="170"/>
      <c r="AS17" s="179" t="s">
        <v>211</v>
      </c>
    </row>
    <row r="18" spans="1:45">
      <c r="A18" s="175"/>
      <c r="B18" s="175"/>
      <c r="C18" s="285" t="str">
        <f>IF(AS18="","ซ่อนช่อง",CONCATENATE("2. ",VLOOKUP(AS18,Table1[#All],2,0)))</f>
        <v>2. นายเรืองชัย อินทะจักร์</v>
      </c>
      <c r="D18" s="285"/>
      <c r="E18" s="285"/>
      <c r="F18" s="285"/>
      <c r="G18" s="285"/>
      <c r="H18" s="285"/>
      <c r="I18" s="285"/>
      <c r="J18" s="285"/>
      <c r="K18" s="285"/>
      <c r="L18" s="285"/>
      <c r="M18" s="285"/>
      <c r="N18" s="285"/>
      <c r="O18" s="176"/>
      <c r="P18" s="175" t="str">
        <f t="shared" si="0"/>
        <v>จำเลยที่ 2</v>
      </c>
      <c r="Q18" s="175"/>
      <c r="R18" s="175"/>
      <c r="S18" s="175"/>
      <c r="T18" s="175"/>
      <c r="U18" s="175"/>
      <c r="V18" s="175"/>
      <c r="W18" s="175" t="str">
        <f t="shared" si="1"/>
        <v>เลขบัตรประชาชน</v>
      </c>
      <c r="X18" s="175"/>
      <c r="Y18" s="175"/>
      <c r="Z18" s="175"/>
      <c r="AA18" s="175"/>
      <c r="AB18" s="175"/>
      <c r="AC18" s="175"/>
      <c r="AD18" s="286" t="str">
        <f>IF(AS18="","",VLOOKUP(AS18,Table1[#All],3,0))</f>
        <v>3-5705-01011-33-1</v>
      </c>
      <c r="AE18" s="286"/>
      <c r="AF18" s="286"/>
      <c r="AG18" s="286"/>
      <c r="AH18" s="286"/>
      <c r="AI18" s="286"/>
      <c r="AJ18" s="286"/>
      <c r="AK18" s="286"/>
      <c r="AL18" s="177"/>
      <c r="AM18" s="175"/>
      <c r="AN18" s="175"/>
      <c r="AO18" s="175"/>
      <c r="AP18" s="175"/>
      <c r="AQ18" s="175"/>
      <c r="AS18" s="179" t="s">
        <v>212</v>
      </c>
    </row>
    <row r="19" spans="1:45">
      <c r="A19" s="175"/>
      <c r="B19" s="175"/>
      <c r="C19" s="285" t="str">
        <f>IF(AS19="","ซ่อนช่อง",CONCATENATE("3. ",VLOOKUP(AS19,Table1[#All],2,0)))</f>
        <v>3. นางพิกุล อินถา</v>
      </c>
      <c r="D19" s="285"/>
      <c r="E19" s="285"/>
      <c r="F19" s="285"/>
      <c r="G19" s="285"/>
      <c r="H19" s="285"/>
      <c r="I19" s="285"/>
      <c r="J19" s="285"/>
      <c r="K19" s="285"/>
      <c r="L19" s="285"/>
      <c r="M19" s="285"/>
      <c r="N19" s="285"/>
      <c r="O19" s="176"/>
      <c r="P19" s="175" t="str">
        <f>IF(AS19="","",AS19)</f>
        <v>ทายาทโดยธรรม จำเลยที่ 3</v>
      </c>
      <c r="Q19" s="175"/>
      <c r="R19" s="175"/>
      <c r="S19" s="175"/>
      <c r="T19" s="175"/>
      <c r="U19" s="175"/>
      <c r="V19" s="175"/>
      <c r="W19" s="175" t="str">
        <f>IF(AS19="","","เลขบัตรประชาชน")</f>
        <v>เลขบัตรประชาชน</v>
      </c>
      <c r="X19" s="175"/>
      <c r="Y19" s="175"/>
      <c r="Z19" s="175"/>
      <c r="AA19" s="175"/>
      <c r="AB19" s="175"/>
      <c r="AC19" s="175"/>
      <c r="AD19" s="286" t="str">
        <f>IF(AS19="","",VLOOKUP(AS19,Table1[#All],3,0))</f>
        <v>3-5009-00816-59-7</v>
      </c>
      <c r="AE19" s="286"/>
      <c r="AF19" s="286"/>
      <c r="AG19" s="286"/>
      <c r="AH19" s="286"/>
      <c r="AI19" s="286"/>
      <c r="AJ19" s="286"/>
      <c r="AK19" s="286"/>
      <c r="AL19" s="177"/>
      <c r="AM19" s="175"/>
      <c r="AN19" s="175"/>
      <c r="AO19" s="175"/>
      <c r="AP19" s="175"/>
      <c r="AQ19" s="175"/>
      <c r="AS19" s="179" t="s">
        <v>348</v>
      </c>
    </row>
    <row r="20" spans="1:45">
      <c r="A20" s="175"/>
      <c r="B20" s="175"/>
      <c r="C20" s="285" t="str">
        <f>IF(AS20="","ซ่อนช่อง",CONCATENATE("4. ",VLOOKUP(AS20,Table1[#All],2,0)))</f>
        <v>4. นายแหลมสิงห์ อินถา</v>
      </c>
      <c r="D20" s="285"/>
      <c r="E20" s="285"/>
      <c r="F20" s="285"/>
      <c r="G20" s="285"/>
      <c r="H20" s="285"/>
      <c r="I20" s="285"/>
      <c r="J20" s="285"/>
      <c r="K20" s="285"/>
      <c r="L20" s="285"/>
      <c r="M20" s="285"/>
      <c r="N20" s="285"/>
      <c r="O20" s="176"/>
      <c r="P20" s="175" t="str">
        <f t="shared" ref="P20:P32" si="2">IF(AS20="","",AS20)</f>
        <v>จำเลยที่ 3</v>
      </c>
      <c r="Q20" s="175"/>
      <c r="R20" s="175"/>
      <c r="S20" s="175"/>
      <c r="T20" s="175"/>
      <c r="U20" s="175"/>
      <c r="V20" s="175"/>
      <c r="W20" s="175" t="str">
        <f t="shared" ref="W20:W32" si="3">IF(AS20="","","เลขบัตรประชาชน")</f>
        <v>เลขบัตรประชาชน</v>
      </c>
      <c r="X20" s="175"/>
      <c r="Y20" s="175"/>
      <c r="Z20" s="175"/>
      <c r="AA20" s="175"/>
      <c r="AB20" s="175"/>
      <c r="AC20" s="175"/>
      <c r="AD20" s="286" t="str">
        <f>IF(AS20="","",VLOOKUP(AS20,Table1[#All],3,0))</f>
        <v>3-5009-00816-61-9</v>
      </c>
      <c r="AE20" s="286"/>
      <c r="AF20" s="286"/>
      <c r="AG20" s="286"/>
      <c r="AH20" s="286"/>
      <c r="AI20" s="286"/>
      <c r="AJ20" s="286"/>
      <c r="AK20" s="286"/>
      <c r="AL20" s="177"/>
      <c r="AM20" s="175"/>
      <c r="AN20" s="175"/>
      <c r="AO20" s="175"/>
      <c r="AP20" s="175"/>
      <c r="AQ20" s="175"/>
      <c r="AS20" s="179" t="s">
        <v>213</v>
      </c>
    </row>
    <row r="21" spans="1:45" hidden="1">
      <c r="A21" s="175"/>
      <c r="B21" s="175"/>
      <c r="C21" s="285" t="str">
        <f>IF(AS21="","ซ่อนช่อง",CONCATENATE("5. ",VLOOKUP(AS21,Table1[#All],2,0)))</f>
        <v>ซ่อนช่อง</v>
      </c>
      <c r="D21" s="285"/>
      <c r="E21" s="285"/>
      <c r="F21" s="285"/>
      <c r="G21" s="285"/>
      <c r="H21" s="285"/>
      <c r="I21" s="285"/>
      <c r="J21" s="285"/>
      <c r="K21" s="285"/>
      <c r="L21" s="285"/>
      <c r="M21" s="285"/>
      <c r="N21" s="285"/>
      <c r="O21" s="176"/>
      <c r="P21" s="175" t="str">
        <f t="shared" si="2"/>
        <v/>
      </c>
      <c r="Q21" s="175"/>
      <c r="R21" s="175"/>
      <c r="S21" s="175"/>
      <c r="T21" s="175"/>
      <c r="U21" s="175"/>
      <c r="V21" s="175"/>
      <c r="W21" s="175" t="str">
        <f t="shared" si="3"/>
        <v/>
      </c>
      <c r="X21" s="175"/>
      <c r="Y21" s="175"/>
      <c r="Z21" s="175"/>
      <c r="AA21" s="175"/>
      <c r="AB21" s="175"/>
      <c r="AC21" s="175"/>
      <c r="AD21" s="286" t="str">
        <f>IF(AS21="","",VLOOKUP(AS21,Table1[#All],3,0))</f>
        <v/>
      </c>
      <c r="AE21" s="286"/>
      <c r="AF21" s="286"/>
      <c r="AG21" s="286"/>
      <c r="AH21" s="286"/>
      <c r="AI21" s="286"/>
      <c r="AJ21" s="286"/>
      <c r="AK21" s="286"/>
      <c r="AL21" s="177"/>
      <c r="AM21" s="175"/>
      <c r="AN21" s="175"/>
      <c r="AO21" s="175"/>
      <c r="AP21" s="175"/>
      <c r="AQ21" s="175"/>
      <c r="AS21" s="179"/>
    </row>
    <row r="22" spans="1:45" hidden="1">
      <c r="A22" s="175"/>
      <c r="B22" s="175"/>
      <c r="C22" s="285" t="str">
        <f>IF(AS22="","ซ่อนช่อง",CONCATENATE("6. ",VLOOKUP(AS22,Table1[#All],2,0)))</f>
        <v>ซ่อนช่อง</v>
      </c>
      <c r="D22" s="285"/>
      <c r="E22" s="285"/>
      <c r="F22" s="285"/>
      <c r="G22" s="285"/>
      <c r="H22" s="285"/>
      <c r="I22" s="285"/>
      <c r="J22" s="285"/>
      <c r="K22" s="285"/>
      <c r="L22" s="285"/>
      <c r="M22" s="285"/>
      <c r="N22" s="285"/>
      <c r="O22" s="176"/>
      <c r="P22" s="175" t="str">
        <f t="shared" si="2"/>
        <v/>
      </c>
      <c r="Q22" s="175"/>
      <c r="R22" s="175"/>
      <c r="S22" s="175"/>
      <c r="T22" s="175"/>
      <c r="U22" s="175"/>
      <c r="V22" s="175"/>
      <c r="W22" s="175" t="str">
        <f t="shared" si="3"/>
        <v/>
      </c>
      <c r="X22" s="175"/>
      <c r="Y22" s="175"/>
      <c r="Z22" s="175"/>
      <c r="AA22" s="175"/>
      <c r="AB22" s="175"/>
      <c r="AC22" s="175"/>
      <c r="AD22" s="286" t="str">
        <f>IF(AS22="","",VLOOKUP(AS22,Table1[#All],3,0))</f>
        <v/>
      </c>
      <c r="AE22" s="286"/>
      <c r="AF22" s="286"/>
      <c r="AG22" s="286"/>
      <c r="AH22" s="286"/>
      <c r="AI22" s="286"/>
      <c r="AJ22" s="286"/>
      <c r="AK22" s="286"/>
      <c r="AL22" s="177"/>
      <c r="AM22" s="175"/>
      <c r="AN22" s="175"/>
      <c r="AO22" s="175"/>
      <c r="AP22" s="175"/>
      <c r="AQ22" s="175"/>
      <c r="AS22" s="179"/>
    </row>
    <row r="23" spans="1:45" hidden="1">
      <c r="A23" s="175"/>
      <c r="B23" s="175"/>
      <c r="C23" s="285" t="str">
        <f>IF(AS23="","ซ่อนช่อง",CONCATENATE("7. ",VLOOKUP(AS23,Table1[#All],2,0)))</f>
        <v>ซ่อนช่อง</v>
      </c>
      <c r="D23" s="285"/>
      <c r="E23" s="285"/>
      <c r="F23" s="285"/>
      <c r="G23" s="285"/>
      <c r="H23" s="285"/>
      <c r="I23" s="285"/>
      <c r="J23" s="285"/>
      <c r="K23" s="285"/>
      <c r="L23" s="285"/>
      <c r="M23" s="285"/>
      <c r="N23" s="285"/>
      <c r="O23" s="176"/>
      <c r="P23" s="175" t="str">
        <f t="shared" si="2"/>
        <v/>
      </c>
      <c r="Q23" s="175"/>
      <c r="R23" s="175"/>
      <c r="S23" s="175"/>
      <c r="T23" s="175"/>
      <c r="U23" s="175"/>
      <c r="V23" s="175"/>
      <c r="W23" s="175" t="str">
        <f t="shared" si="3"/>
        <v/>
      </c>
      <c r="X23" s="175"/>
      <c r="Y23" s="175"/>
      <c r="Z23" s="175"/>
      <c r="AA23" s="175"/>
      <c r="AB23" s="175"/>
      <c r="AC23" s="175"/>
      <c r="AD23" s="286" t="str">
        <f>IF(AS23="","",VLOOKUP(AS23,Table1[#All],3,0))</f>
        <v/>
      </c>
      <c r="AE23" s="286"/>
      <c r="AF23" s="286"/>
      <c r="AG23" s="286"/>
      <c r="AH23" s="286"/>
      <c r="AI23" s="286"/>
      <c r="AJ23" s="286"/>
      <c r="AK23" s="286"/>
      <c r="AL23" s="177"/>
      <c r="AM23" s="175"/>
      <c r="AN23" s="175"/>
      <c r="AO23" s="175"/>
      <c r="AP23" s="175"/>
      <c r="AQ23" s="175"/>
      <c r="AS23" s="179"/>
    </row>
    <row r="24" spans="1:45" hidden="1">
      <c r="A24" s="175"/>
      <c r="B24" s="175"/>
      <c r="C24" s="285" t="str">
        <f>IF(AS24="","ซ่อนช่อง",CONCATENATE("8. ",VLOOKUP(AS24,Table1[#All],2,0)))</f>
        <v>ซ่อนช่อง</v>
      </c>
      <c r="D24" s="285"/>
      <c r="E24" s="285"/>
      <c r="F24" s="285"/>
      <c r="G24" s="285"/>
      <c r="H24" s="285"/>
      <c r="I24" s="285"/>
      <c r="J24" s="285"/>
      <c r="K24" s="285"/>
      <c r="L24" s="285"/>
      <c r="M24" s="285"/>
      <c r="N24" s="285"/>
      <c r="O24" s="176"/>
      <c r="P24" s="175" t="str">
        <f t="shared" si="2"/>
        <v/>
      </c>
      <c r="Q24" s="175"/>
      <c r="R24" s="175"/>
      <c r="S24" s="175"/>
      <c r="T24" s="175"/>
      <c r="U24" s="175"/>
      <c r="V24" s="175"/>
      <c r="W24" s="175" t="str">
        <f t="shared" si="3"/>
        <v/>
      </c>
      <c r="X24" s="175"/>
      <c r="Y24" s="175"/>
      <c r="Z24" s="175"/>
      <c r="AA24" s="175"/>
      <c r="AB24" s="175"/>
      <c r="AC24" s="175"/>
      <c r="AD24" s="286" t="str">
        <f>IF(AS24="","",VLOOKUP(AS24,Table1[#All],3,0))</f>
        <v/>
      </c>
      <c r="AE24" s="286"/>
      <c r="AF24" s="286"/>
      <c r="AG24" s="286"/>
      <c r="AH24" s="286"/>
      <c r="AI24" s="286"/>
      <c r="AJ24" s="286"/>
      <c r="AK24" s="286"/>
      <c r="AL24" s="177"/>
      <c r="AM24" s="175"/>
      <c r="AN24" s="175"/>
      <c r="AO24" s="175"/>
      <c r="AP24" s="175"/>
      <c r="AQ24" s="175"/>
      <c r="AS24" s="179"/>
    </row>
    <row r="25" spans="1:45" hidden="1">
      <c r="A25" s="175"/>
      <c r="B25" s="175"/>
      <c r="C25" s="285" t="str">
        <f>IF(AS25="","ซ่อนช่อง",CONCATENATE("9. ",VLOOKUP(AS25,Table1[#All],2,0)))</f>
        <v>ซ่อนช่อง</v>
      </c>
      <c r="D25" s="285"/>
      <c r="E25" s="285"/>
      <c r="F25" s="285"/>
      <c r="G25" s="285"/>
      <c r="H25" s="285"/>
      <c r="I25" s="285"/>
      <c r="J25" s="285"/>
      <c r="K25" s="285"/>
      <c r="L25" s="285"/>
      <c r="M25" s="285"/>
      <c r="N25" s="285"/>
      <c r="O25" s="176"/>
      <c r="P25" s="175" t="str">
        <f t="shared" si="2"/>
        <v/>
      </c>
      <c r="Q25" s="175"/>
      <c r="R25" s="175"/>
      <c r="S25" s="175"/>
      <c r="T25" s="175"/>
      <c r="U25" s="175"/>
      <c r="V25" s="175"/>
      <c r="W25" s="175" t="str">
        <f t="shared" si="3"/>
        <v/>
      </c>
      <c r="X25" s="175"/>
      <c r="Y25" s="175"/>
      <c r="Z25" s="175"/>
      <c r="AA25" s="175"/>
      <c r="AB25" s="175"/>
      <c r="AC25" s="175"/>
      <c r="AD25" s="286" t="str">
        <f>IF(AS25="","",VLOOKUP(AS25,Table1[#All],3,0))</f>
        <v/>
      </c>
      <c r="AE25" s="286"/>
      <c r="AF25" s="286"/>
      <c r="AG25" s="286"/>
      <c r="AH25" s="286"/>
      <c r="AI25" s="286"/>
      <c r="AJ25" s="286"/>
      <c r="AK25" s="286"/>
      <c r="AL25" s="177"/>
      <c r="AM25" s="175"/>
      <c r="AN25" s="175"/>
      <c r="AO25" s="175"/>
      <c r="AP25" s="175"/>
      <c r="AQ25" s="175"/>
      <c r="AS25" s="179"/>
    </row>
    <row r="26" spans="1:45" hidden="1">
      <c r="A26" s="175"/>
      <c r="B26" s="175"/>
      <c r="C26" s="285" t="str">
        <f>IF(AS26="","ซ่อนช่อง",CONCATENATE("10. ",VLOOKUP(AS26,Table1[#All],2,0)))</f>
        <v>ซ่อนช่อง</v>
      </c>
      <c r="D26" s="285"/>
      <c r="E26" s="285"/>
      <c r="F26" s="285"/>
      <c r="G26" s="285"/>
      <c r="H26" s="285"/>
      <c r="I26" s="285"/>
      <c r="J26" s="285"/>
      <c r="K26" s="285"/>
      <c r="L26" s="285"/>
      <c r="M26" s="285"/>
      <c r="N26" s="285"/>
      <c r="O26" s="176"/>
      <c r="P26" s="175" t="str">
        <f t="shared" si="2"/>
        <v/>
      </c>
      <c r="Q26" s="175"/>
      <c r="R26" s="175"/>
      <c r="S26" s="175"/>
      <c r="T26" s="175"/>
      <c r="U26" s="175"/>
      <c r="V26" s="175"/>
      <c r="W26" s="175" t="str">
        <f t="shared" si="3"/>
        <v/>
      </c>
      <c r="X26" s="175"/>
      <c r="Y26" s="175"/>
      <c r="Z26" s="175"/>
      <c r="AA26" s="175"/>
      <c r="AB26" s="175"/>
      <c r="AC26" s="175"/>
      <c r="AD26" s="286" t="str">
        <f>IF(AS26="","",VLOOKUP(AS26,Table1[#All],3,0))</f>
        <v/>
      </c>
      <c r="AE26" s="286"/>
      <c r="AF26" s="286"/>
      <c r="AG26" s="286"/>
      <c r="AH26" s="286"/>
      <c r="AI26" s="286"/>
      <c r="AJ26" s="286"/>
      <c r="AK26" s="286"/>
      <c r="AL26" s="177"/>
      <c r="AM26" s="175"/>
      <c r="AN26" s="175"/>
      <c r="AO26" s="175"/>
      <c r="AP26" s="175"/>
      <c r="AQ26" s="175"/>
      <c r="AS26" s="179"/>
    </row>
    <row r="27" spans="1:45" hidden="1">
      <c r="A27" s="175"/>
      <c r="B27" s="175"/>
      <c r="C27" s="285" t="str">
        <f>IF(AS27="","ซ่อนช่อง",CONCATENATE("11. ",VLOOKUP(AS27,Table1[#All],2,0)))</f>
        <v>ซ่อนช่อง</v>
      </c>
      <c r="D27" s="285"/>
      <c r="E27" s="285"/>
      <c r="F27" s="285"/>
      <c r="G27" s="285"/>
      <c r="H27" s="285"/>
      <c r="I27" s="285"/>
      <c r="J27" s="285"/>
      <c r="K27" s="285"/>
      <c r="L27" s="285"/>
      <c r="M27" s="285"/>
      <c r="N27" s="285"/>
      <c r="O27" s="176"/>
      <c r="P27" s="175" t="str">
        <f t="shared" si="2"/>
        <v/>
      </c>
      <c r="Q27" s="175"/>
      <c r="R27" s="175"/>
      <c r="S27" s="175"/>
      <c r="T27" s="175"/>
      <c r="U27" s="175"/>
      <c r="V27" s="175"/>
      <c r="W27" s="175" t="str">
        <f t="shared" si="3"/>
        <v/>
      </c>
      <c r="X27" s="175"/>
      <c r="Y27" s="175"/>
      <c r="Z27" s="175"/>
      <c r="AA27" s="175"/>
      <c r="AB27" s="175"/>
      <c r="AC27" s="175"/>
      <c r="AD27" s="286" t="str">
        <f>IF(AS27="","",VLOOKUP(AS27,Table1[#All],3,0))</f>
        <v/>
      </c>
      <c r="AE27" s="286"/>
      <c r="AF27" s="286"/>
      <c r="AG27" s="286"/>
      <c r="AH27" s="286"/>
      <c r="AI27" s="286"/>
      <c r="AJ27" s="286"/>
      <c r="AK27" s="286"/>
      <c r="AL27" s="177"/>
      <c r="AM27" s="175"/>
      <c r="AN27" s="175"/>
      <c r="AO27" s="175"/>
      <c r="AP27" s="175"/>
      <c r="AQ27" s="175"/>
      <c r="AS27" s="179"/>
    </row>
    <row r="28" spans="1:45" hidden="1">
      <c r="A28" s="175"/>
      <c r="B28" s="175"/>
      <c r="C28" s="285" t="str">
        <f>IF(AS28="","ซ่อนช่อง",CONCATENATE("12. ",VLOOKUP(AS28,Table1[#All],2,0)))</f>
        <v>ซ่อนช่อง</v>
      </c>
      <c r="D28" s="285"/>
      <c r="E28" s="285"/>
      <c r="F28" s="285"/>
      <c r="G28" s="285"/>
      <c r="H28" s="285"/>
      <c r="I28" s="285"/>
      <c r="J28" s="285"/>
      <c r="K28" s="285"/>
      <c r="L28" s="285"/>
      <c r="M28" s="285"/>
      <c r="N28" s="285"/>
      <c r="O28" s="176"/>
      <c r="P28" s="175" t="str">
        <f t="shared" si="2"/>
        <v/>
      </c>
      <c r="Q28" s="175"/>
      <c r="R28" s="175"/>
      <c r="S28" s="175"/>
      <c r="T28" s="175"/>
      <c r="U28" s="175"/>
      <c r="V28" s="175"/>
      <c r="W28" s="175" t="str">
        <f t="shared" si="3"/>
        <v/>
      </c>
      <c r="X28" s="175"/>
      <c r="Y28" s="175"/>
      <c r="Z28" s="175"/>
      <c r="AA28" s="175"/>
      <c r="AB28" s="175"/>
      <c r="AC28" s="175"/>
      <c r="AD28" s="286" t="str">
        <f>IF(AS28="","",VLOOKUP(AS28,Table1[#All],3,0))</f>
        <v/>
      </c>
      <c r="AE28" s="286"/>
      <c r="AF28" s="286"/>
      <c r="AG28" s="286"/>
      <c r="AH28" s="286"/>
      <c r="AI28" s="286"/>
      <c r="AJ28" s="286"/>
      <c r="AK28" s="286"/>
      <c r="AL28" s="177"/>
      <c r="AM28" s="175"/>
      <c r="AN28" s="175"/>
      <c r="AO28" s="175"/>
      <c r="AP28" s="175"/>
      <c r="AQ28" s="175"/>
      <c r="AS28" s="179"/>
    </row>
    <row r="29" spans="1:45" hidden="1">
      <c r="A29" s="175"/>
      <c r="B29" s="175"/>
      <c r="C29" s="285" t="str">
        <f>IF(AS29="","ซ่อนช่อง",CONCATENATE("13. ",VLOOKUP(AS29,Table1[#All],2,0)))</f>
        <v>ซ่อนช่อง</v>
      </c>
      <c r="D29" s="285"/>
      <c r="E29" s="285"/>
      <c r="F29" s="285"/>
      <c r="G29" s="285"/>
      <c r="H29" s="285"/>
      <c r="I29" s="285"/>
      <c r="J29" s="285"/>
      <c r="K29" s="285"/>
      <c r="L29" s="285"/>
      <c r="M29" s="285"/>
      <c r="N29" s="285"/>
      <c r="O29" s="176"/>
      <c r="P29" s="175" t="str">
        <f t="shared" si="2"/>
        <v/>
      </c>
      <c r="Q29" s="175"/>
      <c r="R29" s="175"/>
      <c r="S29" s="175"/>
      <c r="T29" s="175"/>
      <c r="U29" s="175"/>
      <c r="V29" s="175"/>
      <c r="W29" s="175" t="str">
        <f t="shared" si="3"/>
        <v/>
      </c>
      <c r="X29" s="175"/>
      <c r="Y29" s="175"/>
      <c r="Z29" s="175"/>
      <c r="AA29" s="175"/>
      <c r="AB29" s="175"/>
      <c r="AC29" s="175"/>
      <c r="AD29" s="286" t="str">
        <f>IF(AS29="","",VLOOKUP(AS29,Table1[#All],3,0))</f>
        <v/>
      </c>
      <c r="AE29" s="286"/>
      <c r="AF29" s="286"/>
      <c r="AG29" s="286"/>
      <c r="AH29" s="286"/>
      <c r="AI29" s="286"/>
      <c r="AJ29" s="286"/>
      <c r="AK29" s="286"/>
      <c r="AL29" s="177"/>
      <c r="AM29" s="175"/>
      <c r="AN29" s="175"/>
      <c r="AO29" s="175"/>
      <c r="AP29" s="175"/>
      <c r="AQ29" s="175"/>
      <c r="AS29" s="179"/>
    </row>
    <row r="30" spans="1:45" hidden="1">
      <c r="A30" s="175"/>
      <c r="B30" s="175"/>
      <c r="C30" s="285" t="str">
        <f>IF(AS30="","ซ่อนช่อง",CONCATENATE("14. ",VLOOKUP(AS30,Table1[#All],2,0)))</f>
        <v>ซ่อนช่อง</v>
      </c>
      <c r="D30" s="285"/>
      <c r="E30" s="285"/>
      <c r="F30" s="285"/>
      <c r="G30" s="285"/>
      <c r="H30" s="285"/>
      <c r="I30" s="285"/>
      <c r="J30" s="285"/>
      <c r="K30" s="285"/>
      <c r="L30" s="285"/>
      <c r="M30" s="285"/>
      <c r="N30" s="285"/>
      <c r="O30" s="176"/>
      <c r="P30" s="175" t="str">
        <f t="shared" si="2"/>
        <v/>
      </c>
      <c r="Q30" s="175"/>
      <c r="R30" s="175"/>
      <c r="S30" s="175"/>
      <c r="T30" s="175"/>
      <c r="U30" s="175"/>
      <c r="V30" s="175"/>
      <c r="W30" s="175" t="str">
        <f t="shared" si="3"/>
        <v/>
      </c>
      <c r="X30" s="175"/>
      <c r="Y30" s="175"/>
      <c r="Z30" s="175"/>
      <c r="AA30" s="175"/>
      <c r="AB30" s="175"/>
      <c r="AC30" s="175"/>
      <c r="AD30" s="286" t="str">
        <f>IF(AS30="","",VLOOKUP(AS30,Table1[#All],3,0))</f>
        <v/>
      </c>
      <c r="AE30" s="286"/>
      <c r="AF30" s="286"/>
      <c r="AG30" s="286"/>
      <c r="AH30" s="286"/>
      <c r="AI30" s="286"/>
      <c r="AJ30" s="286"/>
      <c r="AK30" s="286"/>
      <c r="AL30" s="177"/>
      <c r="AM30" s="175"/>
      <c r="AN30" s="175"/>
      <c r="AO30" s="175"/>
      <c r="AP30" s="175"/>
      <c r="AQ30" s="175"/>
      <c r="AS30" s="179"/>
    </row>
    <row r="31" spans="1:45" hidden="1">
      <c r="A31" s="175"/>
      <c r="B31" s="175"/>
      <c r="C31" s="285" t="str">
        <f>IF(AS31="","ซ่อนช่อง",CONCATENATE("15. ",VLOOKUP(AS31,Table1[#All],2,0)))</f>
        <v>ซ่อนช่อง</v>
      </c>
      <c r="D31" s="285"/>
      <c r="E31" s="285"/>
      <c r="F31" s="285"/>
      <c r="G31" s="285"/>
      <c r="H31" s="285"/>
      <c r="I31" s="285"/>
      <c r="J31" s="285"/>
      <c r="K31" s="285"/>
      <c r="L31" s="285"/>
      <c r="M31" s="285"/>
      <c r="N31" s="285"/>
      <c r="O31" s="176"/>
      <c r="P31" s="175" t="str">
        <f t="shared" si="2"/>
        <v/>
      </c>
      <c r="Q31" s="175"/>
      <c r="R31" s="175"/>
      <c r="S31" s="175"/>
      <c r="T31" s="175"/>
      <c r="U31" s="175"/>
      <c r="V31" s="175"/>
      <c r="W31" s="175" t="str">
        <f t="shared" si="3"/>
        <v/>
      </c>
      <c r="X31" s="175"/>
      <c r="Y31" s="175"/>
      <c r="Z31" s="175"/>
      <c r="AA31" s="175"/>
      <c r="AB31" s="175"/>
      <c r="AC31" s="175"/>
      <c r="AD31" s="286" t="str">
        <f>IF(AS31="","",VLOOKUP(AS31,Table1[#All],3,0))</f>
        <v/>
      </c>
      <c r="AE31" s="286"/>
      <c r="AF31" s="286"/>
      <c r="AG31" s="286"/>
      <c r="AH31" s="286"/>
      <c r="AI31" s="286"/>
      <c r="AJ31" s="286"/>
      <c r="AK31" s="286"/>
      <c r="AL31" s="177"/>
      <c r="AM31" s="175"/>
      <c r="AN31" s="175"/>
      <c r="AO31" s="175"/>
      <c r="AP31" s="175"/>
      <c r="AQ31" s="175"/>
      <c r="AS31" s="179"/>
    </row>
    <row r="32" spans="1:45" hidden="1">
      <c r="A32" s="171"/>
      <c r="B32" s="171"/>
      <c r="C32" s="285" t="str">
        <f>IF(AS32="","ซ่อนช่อง",CONCATENATE("16. ",VLOOKUP(AS32,Table1[#All],2,0)))</f>
        <v>ซ่อนช่อง</v>
      </c>
      <c r="D32" s="285"/>
      <c r="E32" s="285"/>
      <c r="F32" s="285"/>
      <c r="G32" s="285"/>
      <c r="H32" s="285"/>
      <c r="I32" s="285"/>
      <c r="J32" s="285"/>
      <c r="K32" s="285"/>
      <c r="L32" s="285"/>
      <c r="M32" s="285"/>
      <c r="N32" s="285"/>
      <c r="O32" s="181"/>
      <c r="P32" s="175" t="str">
        <f t="shared" si="2"/>
        <v/>
      </c>
      <c r="Q32" s="171"/>
      <c r="R32" s="171"/>
      <c r="S32" s="171"/>
      <c r="T32" s="171"/>
      <c r="U32" s="171"/>
      <c r="V32" s="171"/>
      <c r="W32" s="175" t="str">
        <f t="shared" si="3"/>
        <v/>
      </c>
      <c r="X32" s="171"/>
      <c r="Y32" s="171"/>
      <c r="Z32" s="171"/>
      <c r="AA32" s="171"/>
      <c r="AB32" s="171"/>
      <c r="AC32" s="171"/>
      <c r="AD32" s="286" t="str">
        <f>IF(AS32="","",VLOOKUP(AS32,Table1[#All],3,0))</f>
        <v/>
      </c>
      <c r="AE32" s="286"/>
      <c r="AF32" s="286"/>
      <c r="AG32" s="286"/>
      <c r="AH32" s="286"/>
      <c r="AI32" s="286"/>
      <c r="AJ32" s="286"/>
      <c r="AK32" s="286"/>
      <c r="AL32" s="182"/>
      <c r="AM32" s="171"/>
      <c r="AN32" s="171"/>
      <c r="AO32" s="171"/>
      <c r="AP32" s="171"/>
      <c r="AQ32" s="171"/>
      <c r="AS32" s="179"/>
    </row>
    <row r="33" spans="1:43" ht="9.75" customHeight="1">
      <c r="A33" s="171"/>
      <c r="B33" s="171"/>
      <c r="C33" s="181"/>
      <c r="D33" s="181"/>
      <c r="E33" s="181"/>
      <c r="F33" s="181"/>
      <c r="G33" s="181"/>
      <c r="H33" s="181"/>
      <c r="I33" s="181"/>
      <c r="J33" s="181"/>
      <c r="K33" s="181"/>
      <c r="L33" s="181"/>
      <c r="M33" s="181"/>
      <c r="N33" s="181"/>
      <c r="O33" s="181"/>
      <c r="P33" s="171"/>
      <c r="Q33" s="181"/>
      <c r="R33" s="181"/>
      <c r="S33" s="171"/>
      <c r="T33" s="171"/>
      <c r="U33" s="171"/>
      <c r="V33" s="171"/>
      <c r="W33" s="171"/>
      <c r="X33" s="171"/>
      <c r="Y33" s="171"/>
      <c r="Z33" s="171"/>
      <c r="AA33" s="171"/>
      <c r="AB33" s="171"/>
      <c r="AC33" s="171"/>
      <c r="AD33" s="182"/>
      <c r="AE33" s="182"/>
      <c r="AF33" s="182"/>
      <c r="AG33" s="182"/>
      <c r="AH33" s="182"/>
      <c r="AI33" s="182"/>
      <c r="AJ33" s="182"/>
      <c r="AK33" s="182"/>
      <c r="AL33" s="182"/>
      <c r="AM33" s="171"/>
      <c r="AN33" s="171"/>
      <c r="AO33" s="171"/>
      <c r="AP33" s="171"/>
      <c r="AQ33" s="171"/>
    </row>
    <row r="34" spans="1:43">
      <c r="D34" s="2" t="s">
        <v>294</v>
      </c>
      <c r="G34" s="2" t="s">
        <v>295</v>
      </c>
      <c r="S34" s="170" t="s">
        <v>296</v>
      </c>
      <c r="T34" s="170"/>
      <c r="U34" s="170"/>
      <c r="V34" s="170"/>
      <c r="W34" s="170"/>
      <c r="X34" s="170"/>
      <c r="Y34" s="170"/>
      <c r="Z34" s="170"/>
      <c r="AA34" s="170"/>
      <c r="AB34" s="170"/>
      <c r="AC34" s="170"/>
      <c r="AD34" s="183"/>
      <c r="AE34" s="183"/>
      <c r="AF34" s="183"/>
      <c r="AG34" s="183"/>
      <c r="AH34" s="183"/>
      <c r="AI34" s="183"/>
      <c r="AJ34" s="183"/>
      <c r="AK34" s="183"/>
      <c r="AL34" s="183"/>
      <c r="AM34" s="170"/>
      <c r="AN34" s="170"/>
      <c r="AO34" s="170"/>
      <c r="AP34" s="170"/>
      <c r="AQ34" s="170"/>
    </row>
    <row r="35" spans="1:43">
      <c r="A35" s="170" t="s">
        <v>297</v>
      </c>
      <c r="B35" s="170"/>
      <c r="C35" s="170"/>
      <c r="D35" s="170"/>
      <c r="E35" s="170"/>
      <c r="F35" s="170"/>
      <c r="G35" s="170"/>
      <c r="H35" s="170"/>
      <c r="I35" s="170"/>
      <c r="J35" s="170"/>
      <c r="K35" s="170"/>
      <c r="L35" s="170"/>
      <c r="M35" s="170"/>
      <c r="N35" s="170"/>
      <c r="O35" s="170"/>
      <c r="P35" s="170"/>
      <c r="Q35" s="170"/>
      <c r="R35" s="170"/>
      <c r="S35" s="175"/>
      <c r="T35" s="175"/>
      <c r="U35" s="175"/>
      <c r="V35" s="175"/>
      <c r="W35" s="175"/>
      <c r="X35" s="175"/>
      <c r="Y35" s="175"/>
      <c r="Z35" s="175"/>
      <c r="AA35" s="175"/>
      <c r="AB35" s="175"/>
      <c r="AC35" s="175"/>
      <c r="AD35" s="177"/>
      <c r="AE35" s="177"/>
      <c r="AF35" s="177"/>
      <c r="AG35" s="177"/>
      <c r="AH35" s="177"/>
      <c r="AI35" s="177"/>
      <c r="AJ35" s="177"/>
      <c r="AK35" s="177"/>
      <c r="AL35" s="177"/>
      <c r="AM35" s="175"/>
      <c r="AN35" s="175"/>
      <c r="AO35" s="175"/>
      <c r="AP35" s="175"/>
      <c r="AQ35" s="175"/>
    </row>
    <row r="36" spans="1:43">
      <c r="J36" s="2" t="s">
        <v>298</v>
      </c>
      <c r="L36" s="170"/>
      <c r="M36" s="170"/>
      <c r="N36" s="170"/>
      <c r="O36" s="170"/>
      <c r="P36" s="170"/>
      <c r="Q36" s="170"/>
      <c r="R36" s="170"/>
      <c r="S36" s="170"/>
      <c r="T36" s="170"/>
      <c r="U36" s="2" t="str">
        <f>CONCATENATE("(",TEXT(Sheet1!F8,"[$-,100]0-0000-00000-00-0"),") ผู้ขอ (แทนตามมอบ ลว. ",TEXT(Sheet1!B9,"d ดดดด yyyy"),")")</f>
        <v>(1-5601-00415-10-9) ผู้ขอ (แทนตามมอบ ลว. 21 ตุลาคม 2567)</v>
      </c>
      <c r="AA36" s="184"/>
      <c r="AB36" s="184"/>
      <c r="AC36" s="184"/>
      <c r="AD36" s="184"/>
      <c r="AE36" s="184"/>
      <c r="AF36" s="184"/>
      <c r="AG36" s="184"/>
      <c r="AH36" s="184"/>
      <c r="AI36" s="184"/>
    </row>
    <row r="37" spans="1:43">
      <c r="J37" s="2" t="s">
        <v>298</v>
      </c>
      <c r="L37" s="170"/>
      <c r="M37" s="170"/>
      <c r="N37" s="170"/>
      <c r="O37" s="170"/>
      <c r="P37" s="170"/>
      <c r="Q37" s="170"/>
      <c r="R37" s="170"/>
      <c r="S37" s="170"/>
      <c r="T37" s="170"/>
      <c r="U37" s="170"/>
      <c r="V37" s="170"/>
      <c r="W37" s="170"/>
      <c r="X37" s="170"/>
      <c r="Y37" s="170"/>
      <c r="Z37" s="170"/>
      <c r="AA37" s="184" t="s">
        <v>299</v>
      </c>
      <c r="AB37" s="184"/>
      <c r="AC37" s="184"/>
      <c r="AD37" s="184"/>
      <c r="AE37" s="184"/>
      <c r="AF37" s="184"/>
      <c r="AG37" s="184"/>
      <c r="AH37" s="184"/>
      <c r="AI37" s="184"/>
    </row>
    <row r="38" spans="1:43">
      <c r="J38" s="2" t="s">
        <v>298</v>
      </c>
      <c r="L38" s="170"/>
      <c r="M38" s="170"/>
      <c r="N38" s="170"/>
      <c r="O38" s="170"/>
      <c r="P38" s="170"/>
      <c r="Q38" s="170"/>
      <c r="R38" s="170"/>
      <c r="S38" s="170"/>
      <c r="T38" s="170"/>
      <c r="U38" s="170"/>
      <c r="V38" s="170"/>
      <c r="W38" s="170"/>
      <c r="X38" s="170"/>
      <c r="Y38" s="170"/>
      <c r="Z38" s="170"/>
      <c r="AA38" s="184" t="s">
        <v>300</v>
      </c>
      <c r="AB38" s="184"/>
      <c r="AC38" s="184"/>
      <c r="AD38" s="184"/>
      <c r="AE38" s="184"/>
      <c r="AF38" s="184"/>
      <c r="AG38" s="184"/>
      <c r="AH38" s="184"/>
      <c r="AI38" s="184"/>
    </row>
    <row r="39" spans="1:43" ht="9.75" customHeight="1">
      <c r="AD39" s="184"/>
      <c r="AE39" s="184"/>
      <c r="AF39" s="184"/>
      <c r="AG39" s="184"/>
      <c r="AH39" s="184"/>
      <c r="AI39" s="184"/>
      <c r="AJ39" s="184"/>
      <c r="AK39" s="184"/>
      <c r="AL39" s="184"/>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4    ราย</v>
      </c>
    </row>
    <row r="42" spans="1:43">
      <c r="A42" s="2" t="s">
        <v>302</v>
      </c>
    </row>
    <row r="43" spans="1:43">
      <c r="A43" s="2" t="s">
        <v>303</v>
      </c>
      <c r="V43" s="2" t="s">
        <v>307</v>
      </c>
    </row>
    <row r="44" spans="1:43">
      <c r="C44" s="2" t="s">
        <v>304</v>
      </c>
    </row>
    <row r="45" spans="1:43">
      <c r="B45" s="170"/>
      <c r="C45" s="170"/>
      <c r="D45" s="170"/>
      <c r="E45" s="170"/>
      <c r="F45" s="170"/>
      <c r="G45" s="170"/>
      <c r="H45" s="170"/>
      <c r="I45" s="170"/>
    </row>
    <row r="46" spans="1:43">
      <c r="A46" s="2" t="s">
        <v>305</v>
      </c>
    </row>
    <row r="47" spans="1:43">
      <c r="A47" s="2" t="s">
        <v>306</v>
      </c>
    </row>
    <row r="48" spans="1:43">
      <c r="A48" s="170"/>
      <c r="B48" s="170"/>
      <c r="C48" s="170"/>
      <c r="D48" s="170"/>
      <c r="E48" s="170"/>
      <c r="F48" s="170"/>
      <c r="G48" s="170"/>
      <c r="H48" s="170"/>
      <c r="I48" s="170"/>
      <c r="J48" s="170"/>
      <c r="K48" s="170"/>
      <c r="L48" s="170"/>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3"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Sheet1!$A$13:$A$41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187"/>
      <c r="AA1" s="188"/>
      <c r="AB1" s="188"/>
      <c r="AC1" s="188"/>
      <c r="AD1" s="188"/>
      <c r="AE1" s="188"/>
      <c r="AF1" s="188"/>
      <c r="AG1" s="188"/>
      <c r="AH1" s="188"/>
      <c r="AI1" s="188"/>
      <c r="AJ1" s="188"/>
      <c r="AK1" s="188"/>
      <c r="AL1" s="189"/>
    </row>
    <row r="2" spans="1:39">
      <c r="Z2" s="190"/>
      <c r="AA2" s="2" t="s">
        <v>308</v>
      </c>
      <c r="AD2" s="170"/>
      <c r="AE2" s="170"/>
      <c r="AF2" s="170"/>
      <c r="AG2" s="170"/>
      <c r="AH2" s="170"/>
      <c r="AI2" s="170"/>
      <c r="AJ2" s="170"/>
      <c r="AK2" s="170"/>
      <c r="AL2" s="191"/>
    </row>
    <row r="3" spans="1:39">
      <c r="Z3" s="190"/>
      <c r="AA3" s="2" t="s">
        <v>309</v>
      </c>
      <c r="AD3" s="170"/>
      <c r="AE3" s="170"/>
      <c r="AF3" s="170"/>
      <c r="AG3" s="170"/>
      <c r="AH3" s="170"/>
      <c r="AI3" s="170"/>
      <c r="AJ3" s="170"/>
      <c r="AK3" s="170"/>
      <c r="AL3" s="191"/>
    </row>
    <row r="4" spans="1:39">
      <c r="Z4" s="190"/>
      <c r="AA4" s="2" t="s">
        <v>310</v>
      </c>
      <c r="AC4" s="170"/>
      <c r="AD4" s="170"/>
      <c r="AE4" s="170"/>
      <c r="AF4" s="170"/>
      <c r="AG4" s="170"/>
      <c r="AH4" s="170"/>
      <c r="AI4" s="170"/>
      <c r="AJ4" s="170"/>
      <c r="AK4" s="170"/>
      <c r="AL4" s="191"/>
    </row>
    <row r="5" spans="1:39" ht="13.2" customHeight="1">
      <c r="Z5" s="192"/>
      <c r="AA5" s="22"/>
      <c r="AB5" s="22"/>
      <c r="AC5" s="22"/>
      <c r="AD5" s="22"/>
      <c r="AE5" s="22"/>
      <c r="AF5" s="22"/>
      <c r="AG5" s="22"/>
      <c r="AH5" s="22"/>
      <c r="AI5" s="22"/>
      <c r="AJ5" s="22"/>
      <c r="AK5" s="22"/>
      <c r="AL5" s="193"/>
    </row>
    <row r="7" spans="1:39" ht="31.8">
      <c r="A7" s="290" t="s">
        <v>311</v>
      </c>
      <c r="B7" s="290"/>
      <c r="C7" s="290"/>
      <c r="D7" s="290"/>
      <c r="E7" s="290"/>
      <c r="F7" s="290"/>
      <c r="G7" s="290"/>
      <c r="H7" s="290"/>
      <c r="I7" s="290"/>
      <c r="J7" s="290"/>
      <c r="K7" s="290"/>
      <c r="L7" s="290"/>
      <c r="M7" s="290"/>
      <c r="N7" s="290"/>
      <c r="O7" s="290"/>
      <c r="P7" s="290"/>
      <c r="Q7" s="290"/>
      <c r="R7" s="290"/>
      <c r="S7" s="290"/>
      <c r="T7" s="290"/>
      <c r="U7" s="290"/>
      <c r="V7" s="290"/>
      <c r="W7" s="290"/>
      <c r="X7" s="290"/>
      <c r="Y7" s="290"/>
      <c r="Z7" s="290"/>
      <c r="AA7" s="290"/>
      <c r="AB7" s="290"/>
      <c r="AC7" s="290"/>
      <c r="AD7" s="290"/>
      <c r="AE7" s="290"/>
      <c r="AF7" s="290"/>
      <c r="AG7" s="290"/>
      <c r="AH7" s="290"/>
      <c r="AI7" s="290"/>
      <c r="AJ7" s="290"/>
      <c r="AK7" s="290"/>
      <c r="AL7" s="290"/>
      <c r="AM7" s="290"/>
    </row>
    <row r="8" spans="1:39" ht="26.4">
      <c r="A8" s="291" t="s">
        <v>312</v>
      </c>
      <c r="B8" s="291"/>
      <c r="C8" s="291"/>
      <c r="D8" s="291"/>
      <c r="E8" s="291"/>
      <c r="F8" s="291"/>
      <c r="G8" s="291"/>
      <c r="H8" s="291"/>
      <c r="I8" s="291"/>
      <c r="J8" s="291"/>
      <c r="K8" s="291"/>
      <c r="L8" s="291"/>
      <c r="M8" s="291"/>
      <c r="N8" s="291"/>
      <c r="O8" s="291"/>
      <c r="P8" s="291"/>
      <c r="Q8" s="291"/>
      <c r="R8" s="291"/>
      <c r="S8" s="291"/>
      <c r="T8" s="291"/>
      <c r="U8" s="291"/>
      <c r="V8" s="291"/>
      <c r="W8" s="291"/>
      <c r="X8" s="291"/>
      <c r="Y8" s="291"/>
      <c r="Z8" s="291"/>
      <c r="AA8" s="291"/>
      <c r="AB8" s="291"/>
      <c r="AC8" s="291"/>
      <c r="AD8" s="291"/>
      <c r="AE8" s="291"/>
      <c r="AF8" s="291"/>
      <c r="AG8" s="291"/>
      <c r="AH8" s="291"/>
      <c r="AI8" s="291"/>
      <c r="AJ8" s="291"/>
      <c r="AK8" s="291"/>
      <c r="AL8" s="291"/>
      <c r="AM8" s="291"/>
    </row>
    <row r="10" spans="1:39">
      <c r="V10" s="2" t="s">
        <v>62</v>
      </c>
      <c r="X10" s="277"/>
      <c r="Y10" s="277"/>
      <c r="Z10" s="278" t="s">
        <v>270</v>
      </c>
      <c r="AA10" s="278"/>
      <c r="AB10" s="277"/>
      <c r="AC10" s="277"/>
      <c r="AD10" s="277"/>
      <c r="AE10" s="277"/>
      <c r="AF10" s="277"/>
      <c r="AG10" s="277"/>
      <c r="AH10" s="278" t="s">
        <v>313</v>
      </c>
      <c r="AI10" s="278"/>
      <c r="AJ10" s="277"/>
      <c r="AK10" s="277"/>
      <c r="AL10" s="277"/>
      <c r="AM10" s="277"/>
    </row>
    <row r="11" spans="1:39">
      <c r="A11" s="2" t="s">
        <v>33</v>
      </c>
      <c r="D11" s="2" t="s">
        <v>314</v>
      </c>
    </row>
    <row r="12" spans="1:39">
      <c r="D12" s="2" t="s">
        <v>272</v>
      </c>
      <c r="G12" s="292" t="str">
        <f>CONCATENATE("ธนาคารออมสิน โดย ",Sheet1!B8," ผู้รับมอบอำนาจช่วง")</f>
        <v>ธนาคารออมสิน โดย นายปฏิยุทธ์ ฟองแก้ว ผู้รับมอบอำนาจช่วง</v>
      </c>
      <c r="H12" s="292"/>
      <c r="I12" s="292"/>
      <c r="J12" s="292"/>
      <c r="K12" s="292"/>
      <c r="L12" s="292"/>
      <c r="M12" s="292"/>
      <c r="N12" s="292"/>
      <c r="O12" s="292"/>
      <c r="P12" s="292"/>
      <c r="Q12" s="292"/>
      <c r="R12" s="292"/>
      <c r="S12" s="292"/>
      <c r="T12" s="292"/>
      <c r="U12" s="292"/>
      <c r="V12" s="292"/>
      <c r="W12" s="292"/>
      <c r="X12" s="292"/>
      <c r="Y12" s="292"/>
      <c r="Z12" s="292"/>
      <c r="AA12" s="292"/>
      <c r="AB12" s="292"/>
      <c r="AC12" s="292"/>
      <c r="AD12" s="292"/>
      <c r="AE12" s="2" t="s">
        <v>315</v>
      </c>
      <c r="AG12" s="277">
        <f>Sheet1!D8</f>
        <v>28</v>
      </c>
      <c r="AH12" s="277"/>
      <c r="AI12" s="277"/>
      <c r="AJ12" s="2" t="s">
        <v>316</v>
      </c>
    </row>
    <row r="13" spans="1:39">
      <c r="A13" s="2" t="s">
        <v>279</v>
      </c>
      <c r="D13" s="277" t="s">
        <v>276</v>
      </c>
      <c r="E13" s="277"/>
      <c r="F13" s="277"/>
      <c r="G13" s="277"/>
      <c r="H13" s="278" t="s">
        <v>281</v>
      </c>
      <c r="I13" s="278"/>
      <c r="J13" s="278"/>
      <c r="K13" s="278"/>
      <c r="L13" s="277">
        <v>470</v>
      </c>
      <c r="M13" s="277"/>
      <c r="N13" s="277"/>
      <c r="O13" s="277"/>
      <c r="P13" s="278" t="s">
        <v>282</v>
      </c>
      <c r="Q13" s="278"/>
      <c r="R13" s="277" t="s">
        <v>152</v>
      </c>
      <c r="S13" s="277"/>
      <c r="T13" s="278" t="s">
        <v>317</v>
      </c>
      <c r="U13" s="278"/>
      <c r="V13" s="277" t="s">
        <v>152</v>
      </c>
      <c r="W13" s="277"/>
      <c r="X13" s="277"/>
      <c r="Y13" s="277"/>
      <c r="Z13" s="277"/>
      <c r="AA13" s="277"/>
      <c r="AB13" s="277"/>
      <c r="AC13" s="278" t="s">
        <v>283</v>
      </c>
      <c r="AD13" s="278"/>
      <c r="AE13" s="277" t="s">
        <v>285</v>
      </c>
      <c r="AF13" s="277"/>
      <c r="AG13" s="277"/>
      <c r="AH13" s="277"/>
      <c r="AI13" s="277"/>
      <c r="AJ13" s="277"/>
      <c r="AK13" s="277"/>
      <c r="AL13" s="277"/>
      <c r="AM13" s="277"/>
    </row>
    <row r="14" spans="1:39">
      <c r="A14" s="2" t="s">
        <v>318</v>
      </c>
      <c r="D14" s="277" t="s">
        <v>345</v>
      </c>
      <c r="E14" s="277"/>
      <c r="F14" s="277"/>
      <c r="G14" s="277"/>
      <c r="H14" s="277"/>
      <c r="I14" s="277"/>
      <c r="J14" s="277"/>
      <c r="K14" s="277"/>
      <c r="L14" s="278" t="s">
        <v>287</v>
      </c>
      <c r="M14" s="278"/>
      <c r="N14" s="278"/>
      <c r="O14" s="277" t="s">
        <v>292</v>
      </c>
      <c r="P14" s="277"/>
      <c r="Q14" s="277"/>
      <c r="R14" s="277"/>
      <c r="S14" s="277"/>
      <c r="T14" s="277"/>
      <c r="U14" s="277"/>
      <c r="V14" s="277"/>
      <c r="W14" s="277"/>
      <c r="X14" s="277"/>
      <c r="Y14" s="277"/>
      <c r="Z14" s="278" t="s">
        <v>289</v>
      </c>
      <c r="AA14" s="278"/>
      <c r="AB14" s="277" t="s">
        <v>293</v>
      </c>
      <c r="AC14" s="277"/>
      <c r="AD14" s="277"/>
      <c r="AE14" s="277"/>
      <c r="AF14" s="277"/>
      <c r="AG14" s="277"/>
      <c r="AH14" s="277"/>
      <c r="AI14" s="277"/>
      <c r="AJ14" s="277"/>
      <c r="AK14" s="277"/>
      <c r="AL14" s="277"/>
      <c r="AM14" s="277"/>
    </row>
    <row r="15" spans="1:39">
      <c r="A15" s="2" t="s">
        <v>332</v>
      </c>
    </row>
    <row r="16" spans="1:39">
      <c r="A16" s="2" t="s">
        <v>331</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ของศาลจังหวัดฝาง ในคดีหมายเลขคดีดำที่ ผบE800/2567 คดีหมายเลขแดงที่ ผบE968/2567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63" t="s">
        <v>333</v>
      </c>
    </row>
    <row r="21" spans="1:40">
      <c r="A21" s="170" t="str">
        <f>CONCATENATE("1.  ",VLOOKUP(AN21,Table1[#All],2,0))</f>
        <v>1.  นายภานุพงค์หรือภาณุพงค์ ศรีใจ</v>
      </c>
      <c r="B21" s="170"/>
      <c r="C21" s="170"/>
      <c r="D21" s="170"/>
      <c r="E21" s="170"/>
      <c r="F21" s="170"/>
      <c r="G21" s="170"/>
      <c r="H21" s="170"/>
      <c r="I21" s="170"/>
      <c r="J21" s="170"/>
      <c r="K21" s="170"/>
      <c r="L21" s="170"/>
      <c r="M21" s="170"/>
      <c r="N21" s="170"/>
      <c r="O21" s="170"/>
      <c r="P21" s="170"/>
      <c r="Q21" s="278" t="s">
        <v>327</v>
      </c>
      <c r="R21" s="278"/>
      <c r="S21" s="278"/>
      <c r="T21" s="278"/>
      <c r="U21" s="278"/>
      <c r="V21" s="278"/>
      <c r="W21" s="278"/>
      <c r="X21" s="278"/>
      <c r="Y21" s="278"/>
      <c r="Z21" s="293" t="str">
        <f>VLOOKUP(AN21,Table1[#All],3,0)</f>
        <v>3-5009-00814-72-1</v>
      </c>
      <c r="AA21" s="293"/>
      <c r="AB21" s="293"/>
      <c r="AC21" s="293"/>
      <c r="AD21" s="293"/>
      <c r="AE21" s="293"/>
      <c r="AF21" s="293"/>
      <c r="AG21" s="293"/>
      <c r="AH21" s="293"/>
      <c r="AI21" s="293"/>
      <c r="AJ21" s="293"/>
      <c r="AK21" s="293"/>
      <c r="AL21" s="293"/>
      <c r="AM21" s="293"/>
      <c r="AN21" s="196" t="s">
        <v>211</v>
      </c>
    </row>
    <row r="22" spans="1:40">
      <c r="F22" s="2" t="s">
        <v>319</v>
      </c>
    </row>
    <row r="23" spans="1:40">
      <c r="A23" s="2" t="s">
        <v>320</v>
      </c>
    </row>
    <row r="24" spans="1:40">
      <c r="A24" s="195" t="s">
        <v>328</v>
      </c>
      <c r="B24" s="170"/>
      <c r="C24" s="170"/>
      <c r="D24" s="170" t="s">
        <v>321</v>
      </c>
      <c r="E24" s="170"/>
      <c r="F24" s="170"/>
      <c r="G24" s="170"/>
      <c r="H24" s="170"/>
      <c r="I24" s="170"/>
      <c r="J24" s="170"/>
      <c r="K24" s="170"/>
      <c r="L24" s="170"/>
      <c r="M24" s="170"/>
      <c r="N24" s="170"/>
      <c r="O24" s="170"/>
      <c r="P24" s="170"/>
      <c r="Q24" s="170"/>
      <c r="R24" s="170"/>
      <c r="S24" s="170"/>
      <c r="V24" s="195" t="s">
        <v>329</v>
      </c>
      <c r="W24" s="170"/>
      <c r="X24" s="170"/>
      <c r="Y24" s="170" t="s">
        <v>322</v>
      </c>
      <c r="Z24" s="170"/>
      <c r="AA24" s="170"/>
      <c r="AB24" s="170"/>
      <c r="AC24" s="170"/>
      <c r="AD24" s="170"/>
      <c r="AE24" s="170"/>
      <c r="AF24" s="170"/>
      <c r="AG24" s="170"/>
      <c r="AH24" s="170"/>
      <c r="AI24" s="170"/>
      <c r="AJ24" s="170"/>
      <c r="AK24" s="170"/>
      <c r="AL24" s="170"/>
      <c r="AM24" s="170"/>
    </row>
    <row r="25" spans="1:40">
      <c r="A25" s="195" t="s">
        <v>326</v>
      </c>
      <c r="B25" s="175"/>
      <c r="C25" s="175"/>
      <c r="D25" s="175"/>
      <c r="E25" s="175"/>
      <c r="F25" s="175"/>
      <c r="G25" s="175"/>
      <c r="H25" s="175"/>
      <c r="I25" s="175"/>
      <c r="J25" s="175"/>
      <c r="K25" s="175"/>
      <c r="L25" s="175"/>
      <c r="M25" s="175"/>
      <c r="N25" s="175"/>
      <c r="O25" s="170"/>
      <c r="P25" s="175"/>
      <c r="Q25" s="175"/>
      <c r="R25" s="175"/>
      <c r="S25" s="175"/>
      <c r="V25" s="195" t="s">
        <v>330</v>
      </c>
      <c r="W25" s="170"/>
      <c r="X25" s="175"/>
      <c r="Y25" s="175"/>
      <c r="Z25" s="175"/>
      <c r="AA25" s="175"/>
      <c r="AB25" s="175"/>
      <c r="AC25" s="175"/>
      <c r="AD25" s="175"/>
      <c r="AE25" s="175"/>
      <c r="AF25" s="175"/>
      <c r="AG25" s="175"/>
      <c r="AH25" s="175"/>
      <c r="AI25" s="175"/>
      <c r="AJ25" s="175"/>
      <c r="AK25" s="175"/>
      <c r="AL25" s="175"/>
      <c r="AM25" s="175"/>
    </row>
    <row r="28" spans="1:40">
      <c r="A28" s="2" t="s">
        <v>323</v>
      </c>
      <c r="V28" s="2" t="s">
        <v>298</v>
      </c>
      <c r="X28" s="170"/>
      <c r="Y28" s="170"/>
      <c r="Z28" s="170"/>
      <c r="AA28" s="170"/>
      <c r="AB28" s="170"/>
      <c r="AC28" s="170"/>
      <c r="AD28" s="170"/>
      <c r="AE28" s="170"/>
      <c r="AF28" s="170"/>
      <c r="AG28" s="170"/>
      <c r="AH28" s="2" t="s">
        <v>324</v>
      </c>
    </row>
    <row r="29" spans="1:40">
      <c r="X29" s="278" t="str">
        <f>CONCATENATE("( ",Sheet1!B8," )")</f>
        <v>( นายปฏิยุทธ์ ฟองแก้ว )</v>
      </c>
      <c r="Y29" s="278"/>
      <c r="Z29" s="278"/>
      <c r="AA29" s="278"/>
      <c r="AB29" s="278"/>
      <c r="AC29" s="278"/>
      <c r="AD29" s="278"/>
      <c r="AE29" s="278"/>
      <c r="AF29" s="278"/>
      <c r="AG29" s="278"/>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Sheet1!$A$13:$A$41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4" t="e">
        <f>#REF!</f>
        <v>#REF!</v>
      </c>
      <c r="M5" s="294"/>
      <c r="N5" s="294"/>
    </row>
    <row r="6" spans="2:15">
      <c r="H6" s="34"/>
      <c r="J6" s="35" t="s">
        <v>114</v>
      </c>
      <c r="L6" s="295"/>
      <c r="M6" s="295"/>
      <c r="N6" s="295"/>
    </row>
    <row r="7" spans="2:15">
      <c r="J7" s="35"/>
    </row>
    <row r="8" spans="2:15" ht="26.4">
      <c r="G8" s="296" t="e">
        <f>#REF!</f>
        <v>#REF!</v>
      </c>
      <c r="H8" s="296"/>
      <c r="I8" s="296"/>
      <c r="J8" s="296"/>
      <c r="K8" s="296"/>
    </row>
    <row r="9" spans="2:15">
      <c r="G9" s="27" t="s">
        <v>115</v>
      </c>
      <c r="H9" s="294" t="s">
        <v>66</v>
      </c>
      <c r="I9" s="294"/>
    </row>
    <row r="11" spans="2:15">
      <c r="F11" s="31" t="s">
        <v>117</v>
      </c>
      <c r="G11" s="31"/>
      <c r="H11" s="31"/>
      <c r="I11" s="31"/>
      <c r="J11" s="31"/>
      <c r="K11" s="31"/>
      <c r="L11" s="31"/>
      <c r="M11" s="31"/>
      <c r="N11" s="27" t="s">
        <v>118</v>
      </c>
    </row>
    <row r="12" spans="2:15">
      <c r="E12" s="299" t="s">
        <v>116</v>
      </c>
      <c r="M12" s="27"/>
    </row>
    <row r="13" spans="2:15">
      <c r="E13" s="299"/>
      <c r="F13" s="298" t="str">
        <f>ปกสำนวน!$C$10</f>
        <v>นางสาวสิริพิชญ์  ใจหมั่น</v>
      </c>
      <c r="G13" s="298"/>
      <c r="H13" s="298"/>
      <c r="I13" s="298"/>
      <c r="J13" s="298"/>
      <c r="K13" s="298"/>
      <c r="L13" s="298"/>
      <c r="M13" s="298"/>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7" t="e">
        <f>$F$19</f>
        <v>#REF!</v>
      </c>
      <c r="L19" s="297"/>
      <c r="M19" s="297"/>
      <c r="N19" s="297"/>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4" t="str">
        <f>ปกสำนวน!$S$7</f>
        <v>นายจิรวัฒน์  ตรีเศียร</v>
      </c>
      <c r="L23" s="294"/>
      <c r="M23" s="294"/>
      <c r="N23" s="294"/>
    </row>
    <row r="24" spans="4:14">
      <c r="M24" s="27"/>
    </row>
    <row r="25" spans="4:14">
      <c r="D25" s="34" t="s">
        <v>130</v>
      </c>
      <c r="M25" s="27"/>
    </row>
    <row r="26" spans="4:14">
      <c r="D26" s="21">
        <v>1</v>
      </c>
      <c r="E26" s="300" t="s">
        <v>131</v>
      </c>
      <c r="F26" s="300"/>
      <c r="G26" s="21" t="s">
        <v>62</v>
      </c>
      <c r="H26" s="297" t="e">
        <f>#REF!</f>
        <v>#REF!</v>
      </c>
      <c r="I26" s="294"/>
      <c r="J26" s="294"/>
      <c r="K26" s="32" t="s">
        <v>99</v>
      </c>
      <c r="M26" s="294" t="e">
        <f>#REF!</f>
        <v>#REF!</v>
      </c>
      <c r="N26" s="294"/>
    </row>
    <row r="27" spans="4:14">
      <c r="D27" s="21">
        <v>2</v>
      </c>
      <c r="E27" s="294"/>
      <c r="F27" s="294"/>
      <c r="G27" s="21" t="s">
        <v>62</v>
      </c>
      <c r="H27" s="294"/>
      <c r="I27" s="294"/>
      <c r="J27" s="294"/>
      <c r="K27" s="32" t="s">
        <v>99</v>
      </c>
      <c r="M27" s="31"/>
      <c r="N27" s="31"/>
    </row>
    <row r="28" spans="4:14">
      <c r="D28" s="21">
        <v>3</v>
      </c>
      <c r="E28" s="294"/>
      <c r="F28" s="294"/>
      <c r="G28" s="21" t="s">
        <v>62</v>
      </c>
      <c r="H28" s="294"/>
      <c r="I28" s="294"/>
      <c r="J28" s="294"/>
      <c r="K28" s="32" t="s">
        <v>99</v>
      </c>
      <c r="M28" s="31"/>
      <c r="N28" s="31"/>
    </row>
    <row r="29" spans="4:14">
      <c r="D29" s="21">
        <v>4</v>
      </c>
      <c r="E29" s="294"/>
      <c r="F29" s="294"/>
      <c r="G29" s="21" t="s">
        <v>62</v>
      </c>
      <c r="H29" s="294"/>
      <c r="I29" s="294"/>
      <c r="J29" s="294"/>
      <c r="K29" s="32" t="s">
        <v>99</v>
      </c>
      <c r="M29" s="31"/>
      <c r="N29" s="31"/>
    </row>
    <row r="30" spans="4:14">
      <c r="D30" s="21">
        <v>5</v>
      </c>
      <c r="E30" s="294"/>
      <c r="F30" s="294"/>
      <c r="G30" s="21" t="s">
        <v>62</v>
      </c>
      <c r="H30" s="294"/>
      <c r="I30" s="294"/>
      <c r="J30" s="294"/>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1" t="e">
        <f>#REF!</f>
        <v>#REF!</v>
      </c>
      <c r="G2" s="301"/>
    </row>
    <row r="3" spans="1:7" ht="10.5" customHeight="1">
      <c r="A3" s="302"/>
      <c r="B3" s="302"/>
      <c r="C3" s="302"/>
      <c r="D3" s="302"/>
      <c r="E3" s="302"/>
      <c r="F3" s="302"/>
      <c r="G3" s="302"/>
    </row>
    <row r="4" spans="1:7">
      <c r="A4" s="8" t="s">
        <v>1</v>
      </c>
      <c r="B4" s="8" t="s">
        <v>2</v>
      </c>
      <c r="C4" s="265" t="s">
        <v>3</v>
      </c>
      <c r="D4" s="265"/>
      <c r="E4" s="265" t="s">
        <v>4</v>
      </c>
      <c r="F4" s="265"/>
      <c r="G4" s="265"/>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8" t="s">
        <v>107</v>
      </c>
      <c r="B1" s="238"/>
      <c r="C1" s="238"/>
      <c r="D1" s="238"/>
      <c r="E1" s="238"/>
      <c r="F1" s="238"/>
      <c r="G1" s="238"/>
      <c r="H1" s="238"/>
      <c r="I1" s="238"/>
    </row>
    <row r="3" spans="1:9" ht="21.75" customHeight="1">
      <c r="C3" s="19" t="s">
        <v>108</v>
      </c>
      <c r="D3" s="19"/>
      <c r="E3" s="281" t="e">
        <f>#REF!</f>
        <v>#REF!</v>
      </c>
      <c r="F3" s="281"/>
      <c r="G3" s="281"/>
      <c r="H3" s="36"/>
      <c r="I3" s="36"/>
    </row>
    <row r="4" spans="1:9">
      <c r="C4" s="19" t="s">
        <v>109</v>
      </c>
      <c r="D4" s="19"/>
      <c r="E4" s="364" t="e">
        <f>#REF!</f>
        <v>#REF!</v>
      </c>
      <c r="F4" s="364"/>
      <c r="G4" s="364"/>
    </row>
    <row r="5" spans="1:9">
      <c r="B5" s="22"/>
      <c r="C5" s="22"/>
      <c r="D5" s="22"/>
      <c r="E5" s="22"/>
      <c r="F5" s="22"/>
      <c r="G5" s="22"/>
      <c r="H5" s="22"/>
    </row>
    <row r="35" spans="1:10" ht="28.8">
      <c r="A35" s="238" t="s">
        <v>110</v>
      </c>
      <c r="B35" s="238"/>
      <c r="C35" s="238"/>
      <c r="D35" s="238"/>
      <c r="E35" s="238"/>
      <c r="F35" s="238"/>
      <c r="G35" s="238"/>
      <c r="H35" s="238"/>
      <c r="I35" s="238"/>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45" t="e">
        <f>#REF!</f>
        <v>#REF!</v>
      </c>
      <c r="C21" s="245"/>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2025-07-04T03:10:28Z</cp:lastPrinted>
  <dcterms:created xsi:type="dcterms:W3CDTF">2016-06-06T16:13:57Z</dcterms:created>
  <dcterms:modified xsi:type="dcterms:W3CDTF">2025-07-23T08:36:44Z</dcterms:modified>
</cp:coreProperties>
</file>