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27-08-68\1824-นางสาวอ้อย เสนาลัย\"/>
    </mc:Choice>
  </mc:AlternateContent>
  <xr:revisionPtr revIDLastSave="0" documentId="13_ncr:1_{1D7E2113-FDE7-4EE4-8A86-6C863677AB7F}"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<sst xmlns="http://schemas.openxmlformats.org/spreadsheetml/2006/main" count="742" uniqueCount="376">
  <si>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</si>
  <si>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</si>
  <si>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</si>
  <si>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</si>
  <si>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</si>
  <si>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</si>
  <si>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</si>
  <si>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</si>
  <si>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</si>
  <si>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</si>
  <si>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</si>
  <si>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</si>
  <si>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</si>
  <si>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</si>
  <si>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</si>
  <si>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</si>
  <si>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</si>
  <si>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</si>
  <si>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</si>
  <si>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</si>
  <si>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</si>
  <si>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</si>
  <si>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</si>
  <si>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</si>
  <si>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</si>
  <si>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</si>
  <si>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</si>
  <si>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</si>
  <si>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</si>
  <si>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</si>
  <si>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</si>
  <si>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</si>
  <si>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</si>
  <si>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</si>
  <si>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</si>
  <si>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</si>
  <si>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</si>
  <si>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</si>
  <si>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</si>
  <si>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</si>
  <si>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</si>
  <si>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</si>
  <si>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</si>
  <si>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</si>
  <si>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</si>
  <si>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</si>
  <si>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</si>
  <si>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</si>
  <si>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</si>
  <si>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</si>
  <si>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</si>
  <si>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</si>
  <si>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</si>
  <si>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</si>
  <si>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</si>
  <si>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</si>
  <si>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</si>
  <si>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</si>
  <si>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</si>
  <si>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</si>
  <si>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</si>
  <si>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</si>
  <si>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</si>
  <si>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</si>
  <si>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</si>
  <si>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</si>
  <si>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</si>
  <si>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</si>
  <si>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</si>
  <si>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</si>
  <si>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</si>
  <si>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</si>
  <si>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</si>
  <si>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</si>
  <si>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</si>
  <si>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</si>
  <si>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</si>
  <si>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</si>
  <si>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</si>
  <si>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</si>
  <si>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</si>
  <si>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</si>
  <si>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</si>
  <si>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</si>
  <si>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</si>
  <si>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</si>
  <si>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</si>
  <si>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</si>
  <si>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</si>
  <si>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</si>
  <si>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</si>
  <si>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</si>
  <si>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</si>
  <si>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</si>
  <si>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</si>
  <si>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</si>
  <si>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</si>
  <si>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</si>
  <si>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</si>
  <si>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</si>
  <si>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</si>
  <si>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</si>
  <si>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</si>
  <si>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</si>
  <si>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</si>
  <si>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</si>
  <si>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</si>
  <si>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</si>
  <si>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</si>
  <si>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</si>
  <si>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</si>
  <si>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</si>
  <si>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</si>
  <si>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</si>
  <si>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</si>
  <si>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</si>
  <si>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</si>
  <si>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</si>
  <si>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</si>
  <si>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</si>
  <si>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</si>
  <si>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</si>
  <si>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</si>
  <si>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</si>
  <si>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</si>
  <si>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</si>
  <si>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</si>
  <si>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</si>
  <si>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</si>
  <si>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</si>
  <si>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</si>
  <si>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</si>
  <si>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</si>
  <si>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</si>
  <si>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</si>
  <si>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</si>
  <si>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</si>
  <si>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</si>
  <si>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</si>
  <si>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</si>
  <si>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</si>
  <si>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</si>
  <si>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</si>
  <si>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</si>
  <si>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</si>
  <si>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</si>
  <si>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</si>
  <si>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</si>
  <si>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</si>
  <si>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</si>
  <si>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</si>
  <si>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</si>
  <si>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</si>
  <si>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</si>
  <si>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</si>
  <si>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</si>
  <si>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</si>
  <si>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</si>
  <si>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</si>
  <si>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</si>
  <si>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</si>
  <si>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</si>
  <si>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</si>
  <si>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</si>
  <si>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</si>
  <si>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</si>
  <si>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</si>
  <si>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</si>
  <si>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</si>
  <si>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</si>
  <si>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</si>
  <si>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</si>
  <si>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</si>
  <si>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</si>
  <si>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</si>
  <si>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</si>
  <si>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</si>
  <si>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</si>
  <si>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</si>
  <si>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</si>
  <si>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</si>
  <si>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</si>
  <si>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</si>
  <si>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</si>
  <si>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</si>
  <si>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</si>
  <si>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</si>
  <si>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</si>
  <si>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</si>
  <si>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</si>
  <si>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</si>
  <si>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</si>
  <si>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</si>
  <si>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</si>
  <si>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</si>
  <si>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</si>
  <si>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</si>
  <si>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</si>
  <si>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</si>
  <si>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</si>
  <si>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</si>
  <si>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</si>
  <si>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</si>
  <si>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</si>
  <si>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</si>
  <si>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</si>
  <si>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</si>
  <si>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</si>
  <si>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</si>
  <si>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</si>
  <si>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</si>
  <si>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</si>
  <si>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</si>
  <si>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</si>
  <si>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</si>
  <si>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</si>
  <si>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</si>
  <si>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</si>
  <si>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</si>
  <si>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</si>
  <si>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</si>
  <si>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</si>
  <si>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</si>
  <si>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</si>
  <si>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</si>
  <si>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</si>
  <si>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</si>
  <si>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</si>
  <si>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</si>
  <si>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</si>
  <si>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</si>
  <si>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</si>
  <si>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</si>
  <si>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</si>
  <si>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</si>
  <si>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</si>
  <si>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</si>
  <si>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</si>
  <si>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</si>
  <si>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</si>
  <si>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</si>
  <si>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</si>
  <si>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</si>
  <si>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</si>
  <si>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</si>
  <si>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</si>
  <si>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</si>
  <si>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</si>
  <si>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</si>
  <si>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</si>
  <si>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</si>
  <si>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</si>
  <si>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</si>
  <si>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</si>
  <si>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</si>
  <si>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</si>
  <si>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</si>
  <si>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</si>
  <si>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</si>
  <si>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</si>
  <si>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</si>
  <si>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</si>
  <si>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</si>
  <si>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</si>
  <si>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</si>
  <si>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</si>
  <si>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</si>
  <si>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</si>
  <si>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</si>
  <si>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</si>
  <si>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</si>
  <si>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</si>
  <si>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</si>
  <si>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</si>
  <si>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</si>
  <si>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</si>
  <si>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</si>
  <si>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</si>
  <si>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</si>
  <si>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</si>
  <si>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</si>
  <si>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</si>
  <si>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</si>
  <si>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</si>
  <si>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</si>
  <si>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</si>
  <si>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</si>
  <si>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</si>
  <si>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</si>
  <si>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</si>
  <si>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</si>
  <si>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</si>
  <si>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</si>
  <si>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</si>
  <si>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</si>
  <si>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</si>
  <si>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</si>
  <si>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</si>
  <si>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</si>
  <si>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</si>
  <si>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</si>
  <si>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</si>
  <si>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</si>
  <si>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</si>
  <si>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</si>
  <si>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</si>
  <si>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</si>
  <si>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</si>
  <si>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</si>
  <si>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</si>
  <si>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</si>
  <si>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</si>
  <si>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</si>
  <si>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</si>
  <si>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</si>
  <si>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</si>
  <si>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</si>
  <si>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</si>
  <si>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</si>
  <si>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</si>
  <si>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</si>
  <si>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</si>
  <si>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</si>
  <si>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</si>
  <si>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</si>
  <si>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</si>
  <si>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</si>
  <si>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</si>
  <si>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</si>
  <si>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</si>
  <si>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</si>
  <si>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</si>
  <si>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</si>
  <si>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</si>
  <si>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</si>
  <si>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</si>
  <si>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</si>
  <si>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</si>
  <si>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</si>
  <si>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</si>
  <si>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</si>
  <si>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</si>
  <si>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</si>
  <si>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</si>
  <si>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</si>
  <si>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</si>
  <si>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</si>
  <si>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</si>
  <si>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</si>
  <si>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</si>
  <si>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</si>
  <si>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</si>
  <si>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</si>
  <si>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</si>
  <si>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</si>
  <si>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</si>
  <si>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</si>
  <si>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</si>
  <si>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</si>
  <si>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</si>
  <si>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</si>
  <si>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</si>
  <si>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นางสาวอ้อย เสนาลัย</t>
  </si>
  <si>
    <t>3-5017-00237-94-2</t>
  </si>
  <si>
    <t>นางสาวสุพรรณี ธิทา</t>
  </si>
  <si>
    <t>3-5017-00241-77-0</t>
  </si>
  <si>
    <t>นายบุญชู วงส์เสถียร</t>
  </si>
  <si>
    <t>3-3407-00883-05-5</t>
  </si>
  <si>
    <t>นางจินพร จ่ามหลู่</t>
  </si>
  <si>
    <t>2-5017-00017-91-0</t>
  </si>
  <si>
    <t>อ.ดอยเต่า</t>
  </si>
  <si>
    <t>อ.เดชอุดม</t>
  </si>
  <si>
    <t>จังหวัดเชียงใหม่ สาขาจอมทอง ส่วนแยกฮอด</t>
  </si>
  <si>
    <t>1824(68) - รายงานผลสืบทรัพย์ ราย นางสาวอ้อย เสนาลัย สาขาดอยเต่า (สืบรอบที่ 1) - ไม่พบทรัพย์</t>
  </si>
  <si>
    <t>นายสมนิต พรมขัด</t>
  </si>
  <si>
    <t>3-5017-00237-39-0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</si>
</sst>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2930</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BB2085" t="str">
            <v xml:space="preserve">คัดถ่ายเอกสาร รอคำสั่งยึด </v>
          </cell>
          <cell r="BL2085" t="str">
            <v xml:space="preserve">บริษัท ลีฟวิ่ง 59 จำกัด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คำสั่งสืบทรัพย์รอบที่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t="str">
            <v/>
          </cell>
          <cell r="BO1171" t="str">
            <v/>
          </cell>
          <cell r="BP1171" t="str">
            <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t="str">
            <v/>
          </cell>
          <cell r="BO1199" t="str">
            <v/>
          </cell>
          <cell r="BP1199" t="str">
            <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t="str">
            <v/>
          </cell>
          <cell r="BO1214" t="str">
            <v/>
          </cell>
          <cell r="BP1214" t="str">
            <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t="str">
            <v/>
          </cell>
          <cell r="BO1215" t="str">
            <v/>
          </cell>
          <cell r="BP1215" t="str">
            <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t="str">
            <v/>
          </cell>
          <cell r="BO1219" t="str">
            <v/>
          </cell>
          <cell r="BP1219" t="str">
            <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t="str">
            <v/>
          </cell>
          <cell r="BO1220" t="str">
            <v/>
          </cell>
          <cell r="BP1220" t="str">
            <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t="str">
            <v/>
          </cell>
          <cell r="BO1221" t="str">
            <v/>
          </cell>
          <cell r="BP1221" t="str">
            <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t="str">
            <v/>
          </cell>
          <cell r="BO1222" t="str">
            <v/>
          </cell>
          <cell r="BP1222" t="str">
            <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t="str">
            <v/>
          </cell>
          <cell r="BO1223" t="str">
            <v/>
          </cell>
          <cell r="BP1223" t="str">
            <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t="str">
            <v/>
          </cell>
          <cell r="BO1224" t="str">
            <v/>
          </cell>
          <cell r="BP1224" t="str">
            <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t="str">
            <v/>
          </cell>
          <cell r="BO1225" t="str">
            <v/>
          </cell>
          <cell r="BP1225" t="str">
            <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t="str">
            <v/>
          </cell>
          <cell r="BO1226" t="str">
            <v/>
          </cell>
          <cell r="BP1226" t="str">
            <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t="str">
            <v/>
          </cell>
          <cell r="BO1227" t="str">
            <v/>
          </cell>
          <cell r="BP1227" t="str">
            <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t="str">
            <v/>
          </cell>
          <cell r="BO1237" t="str">
            <v/>
          </cell>
          <cell r="BP1237" t="str">
            <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t="str">
            <v/>
          </cell>
          <cell r="BO1259" t="str">
            <v/>
          </cell>
          <cell r="BP1259" t="str">
            <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t="str">
            <v/>
          </cell>
          <cell r="BO1319" t="str">
            <v/>
          </cell>
          <cell r="BP1319" t="str">
            <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t="str">
            <v/>
          </cell>
          <cell r="BO1320" t="str">
            <v/>
          </cell>
          <cell r="BP1320" t="str">
            <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Q1400">
            <v>140500.32</v>
          </cell>
          <cell r="R1400">
            <v>157338.65</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780116.42</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42350.13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t="e">
            <v>#NAME?</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423273.91</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Q1404">
            <v>177076</v>
          </cell>
          <cell r="R1404">
            <v>214116.55</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64920.800000000003</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Q1406">
            <v>1866264.61</v>
          </cell>
          <cell r="R1406">
            <v>2270425.94</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319482.07</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870958.31</v>
          </cell>
          <cell r="S1408" t="str">
            <v>จังหวัดฝาง</v>
          </cell>
          <cell r="T1408" t="str">
            <v>ผบ876</v>
          </cell>
          <cell r="U1408">
            <v>2558</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Q1409">
            <v>278729.45</v>
          </cell>
          <cell r="R1409">
            <v>326947.58</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33534.9</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Q1411">
            <v>285898.19</v>
          </cell>
          <cell r="R1411">
            <v>308899.8</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row>
        <row r="1412">
          <cell r="B1412">
            <v>2913</v>
          </cell>
          <cell r="C1412">
            <v>2058</v>
          </cell>
          <cell r="D1412">
            <v>20</v>
          </cell>
          <cell r="E1412">
            <v>5</v>
          </cell>
          <cell r="F1412">
            <v>2568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4" workbookViewId="0">
      <selection activeCell="K15" sqref="K15:K1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1824</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นางสาวอ้อย เสนาลัย</v>
      </c>
      <c r="C2" s="175" t="s">
        <v>73</v>
      </c>
      <c r="D2" s="145" t="str">
        <f t="array" ref="D2">_xlfn.IFS(I1&lt;850,VLOOKUP(I1,[1]บังคับคดี!$B:$ZZ,10,0),AND(I1&gt;=850,I1&lt;1435),VLOOKUP(I1,'[1]บังคับคดีใหม่ ปี2563-2564'!$B:$ZZ,11,0),I1&gt;=1435,VLOOKUP(I1,'[1]สืบทรัพย์ ปี 2564-25666'!$B:$ZZ,11,0))</f>
        <v>ดอยเต่า</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883263010039</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800058192926</v>
      </c>
      <c r="C4" s="176" t="s">
        <v>262</v>
      </c>
      <c r="D4" s="213">
        <v>242695</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ผบE143/2564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ผบE159/2564</v>
      </c>
      <c r="I5" s="157" t="s">
        <v>255</v>
      </c>
      <c r="J5" s="157"/>
      <c r="K5" s="157"/>
      <c r="L5" s="157"/>
      <c r="M5" s="157"/>
    </row>
    <row r="6" spans="1:25">
      <c r="A6" s="153" t="s">
        <v>335</v>
      </c>
      <c r="B6" s="171">
        <v>133586.03</v>
      </c>
      <c r="C6" s="219" t="s">
        <v>343</v>
      </c>
      <c r="D6" s="148">
        <v>244223</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362</v>
      </c>
      <c r="C12" s="197" t="s">
        <v>363</v>
      </c>
      <c r="D12" s="232"/>
      <c r="E12" s="197" t="s">
        <v>370</v>
      </c>
      <c r="F12" s="232"/>
      <c r="G12" s="197" t="s">
        <v>370</v>
      </c>
      <c r="H12" s="232"/>
      <c r="I12" s="197" t="s">
        <v>370</v>
      </c>
      <c r="J12" s="232"/>
      <c r="K12" s="197"/>
      <c r="L12" s="232"/>
      <c r="M12" s="197"/>
      <c r="N12" s="232"/>
      <c r="O12" s="197" t="s">
        <v>370</v>
      </c>
      <c r="P12" s="232"/>
      <c r="Q12" s="197" t="s">
        <v>370</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364</v>
      </c>
      <c r="C14" s="197" t="s">
        <v>365</v>
      </c>
      <c r="D14" s="232"/>
      <c r="E14" s="197" t="s">
        <v>370</v>
      </c>
      <c r="F14" s="232"/>
      <c r="G14" s="197" t="s">
        <v>370</v>
      </c>
      <c r="H14" s="232"/>
      <c r="I14" s="197" t="s">
        <v>370</v>
      </c>
      <c r="J14" s="232"/>
      <c r="K14" s="197" t="s">
        <v>370</v>
      </c>
      <c r="L14" s="232"/>
      <c r="M14" s="197" t="s">
        <v>370</v>
      </c>
      <c r="N14" s="232"/>
      <c r="O14" s="197" t="s">
        <v>370</v>
      </c>
      <c r="P14" s="232"/>
      <c r="Q14" s="197" t="s">
        <v>370</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366</v>
      </c>
      <c r="C15" s="197" t="s">
        <v>367</v>
      </c>
      <c r="D15" s="232"/>
      <c r="E15" s="197" t="s">
        <v>371</v>
      </c>
      <c r="F15" s="232"/>
      <c r="G15" s="197" t="s">
        <v>370</v>
      </c>
      <c r="H15" s="232"/>
      <c r="I15" s="197"/>
      <c r="J15" s="232"/>
      <c r="K15" s="197" t="s">
        <v>370</v>
      </c>
      <c r="L15" s="232"/>
      <c r="M15" s="197" t="s">
        <v>370</v>
      </c>
      <c r="N15" s="232"/>
      <c r="O15" s="197"/>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t="s">
        <v>368</v>
      </c>
      <c r="C16" s="197" t="s">
        <v>369</v>
      </c>
      <c r="D16" s="232"/>
      <c r="E16" s="197" t="s">
        <v>370</v>
      </c>
      <c r="F16" s="232"/>
      <c r="G16" s="197" t="s">
        <v>370</v>
      </c>
      <c r="H16" s="232"/>
      <c r="I16" s="197" t="s">
        <v>370</v>
      </c>
      <c r="J16" s="232"/>
      <c r="K16" s="197" t="s">
        <v>370</v>
      </c>
      <c r="L16" s="232"/>
      <c r="M16" s="197"/>
      <c r="N16" s="232"/>
      <c r="O16" s="197" t="s">
        <v>370</v>
      </c>
      <c r="P16" s="232"/>
      <c r="Q16" s="197" t="s">
        <v>370</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374</v>
      </c>
      <c r="C17" s="197" t="s">
        <v>375</v>
      </c>
      <c r="D17" s="232"/>
      <c r="E17" s="197" t="s">
        <v>370</v>
      </c>
      <c r="F17" s="232"/>
      <c r="G17" s="197" t="s">
        <v>370</v>
      </c>
      <c r="H17" s="232"/>
      <c r="I17" s="197"/>
      <c r="J17" s="232"/>
      <c r="K17" s="197" t="s">
        <v>370</v>
      </c>
      <c r="L17" s="232"/>
      <c r="M17" s="197"/>
      <c r="N17" s="232"/>
      <c r="O17" s="197"/>
      <c r="P17" s="232"/>
      <c r="Q17" s="197"/>
      <c r="R17" s="152" t="str">
        <f>IF(OR(Table1[[#This Row],[q ชื่อ]]="",Table1[[#This Row],[q ชื่อ]]="-"),"",IF(COUNTIF(Table1[[#This Row],[Column5]:[Column3]],1)&gt;0,"พบ","ไม่พบ"))</f>
        <v>ไม่พบ</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1824 - รายงานผลสืบทรัพย์ ราย นางสาวอ้อย เสนาลัย สาขาดอยเต่า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G33" sqref="A33:XFD60"/>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27 สิงหาคม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นางสาวอ้อย เสนาลัย</v>
      </c>
      <c r="F4" s="277"/>
      <c r="G4" s="277"/>
      <c r="H4" s="277"/>
      <c r="I4" s="277"/>
      <c r="J4" s="277"/>
      <c r="K4" s="277"/>
      <c r="L4" s="277"/>
      <c r="M4" s="277"/>
      <c r="N4" s="277"/>
      <c r="O4" s="277"/>
      <c r="P4" s="277"/>
      <c r="Q4" s="277"/>
      <c r="R4" s="277"/>
      <c r="S4" s="277"/>
      <c r="T4" s="277"/>
      <c r="U4" s="255" t="s">
        <v>73</v>
      </c>
      <c r="V4" s="255"/>
      <c r="W4" s="277" t="str">
        <f>Sheet1!D2</f>
        <v>ดอยเต่า</v>
      </c>
      <c r="X4" s="277"/>
      <c r="Y4" s="277"/>
      <c r="Z4" s="277"/>
      <c r="AA4" s="277"/>
      <c r="AB4" s="277"/>
      <c r="AC4" s="277"/>
      <c r="AD4" s="277"/>
      <c r="AE4" s="277"/>
      <c r="AF4" s="277"/>
      <c r="AG4" s="277"/>
      <c r="AH4" s="277"/>
      <c r="AI4" s="277"/>
      <c r="AJ4" s="277"/>
      <c r="AK4" s="138"/>
      <c r="AL4" s="180" t="s">
        <v>259</v>
      </c>
      <c r="AM4" s="179" t="s">
        <v>373</v>
      </c>
      <c r="AO4" s="161" t="s">
        <v>239</v>
      </c>
      <c r="AP4" s="138"/>
      <c r="AQ4" s="138"/>
    </row>
    <row r="5" spans="1:43">
      <c r="A5" s="19" t="s">
        <v>206</v>
      </c>
      <c r="B5" s="137"/>
      <c r="D5" s="268" t="str">
        <f>Sheet1!B3</f>
        <v>สินเชื่อพัฒนาองค์กรชุมชน (รายบุคคล)</v>
      </c>
      <c r="E5" s="268"/>
      <c r="F5" s="268"/>
      <c r="G5" s="268"/>
      <c r="H5" s="268"/>
      <c r="I5" s="268"/>
      <c r="J5" s="268"/>
      <c r="K5" s="268"/>
      <c r="L5" s="268"/>
      <c r="M5" s="268"/>
      <c r="N5" s="268"/>
      <c r="O5" s="268"/>
      <c r="P5" s="268"/>
      <c r="Q5" s="268"/>
      <c r="R5" s="268"/>
      <c r="S5" s="255" t="s">
        <v>208</v>
      </c>
      <c r="T5" s="255"/>
      <c r="U5" s="255"/>
      <c r="V5" s="255"/>
      <c r="W5" s="276">
        <f>IF(OR(Sheet1!D3=0,Sheet1!D3="-"),"-",Sheet1!D3)</f>
        <v>883263010039</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1824(68) - รายงานผลสืบทรัพย์ ราย นางสาวอ้อย เสนาลัย สาขาดอยเต่า (สืบรอบที่ 1) - ไม่พบทรัพย์</v>
      </c>
      <c r="AM5" s="138"/>
      <c r="AO5" s="162" t="s">
        <v>256</v>
      </c>
      <c r="AP5" s="138"/>
      <c r="AQ5" s="138"/>
    </row>
    <row r="6" spans="1:43">
      <c r="A6" s="19" t="s">
        <v>207</v>
      </c>
      <c r="B6" s="137"/>
      <c r="F6" s="269">
        <f>Sheet1!B4</f>
        <v>800058192926</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ผบE143/2564</v>
      </c>
      <c r="R7" s="278"/>
      <c r="S7" s="278"/>
      <c r="T7" s="278"/>
      <c r="U7" s="278"/>
      <c r="V7" s="278"/>
      <c r="W7" s="278"/>
      <c r="X7" s="253" t="s">
        <v>210</v>
      </c>
      <c r="Y7" s="253"/>
      <c r="Z7" s="253"/>
      <c r="AA7" s="253"/>
      <c r="AB7" s="253"/>
      <c r="AC7" s="253"/>
      <c r="AD7" s="278" t="str">
        <f>Sheet1!F5</f>
        <v>ผบE159/2564</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นางสาวอ้อย เสนาลัย</v>
      </c>
      <c r="G9" s="264"/>
      <c r="H9" s="264"/>
      <c r="I9" s="264"/>
      <c r="J9" s="264"/>
      <c r="K9" s="264"/>
      <c r="L9" s="264"/>
      <c r="M9" s="264"/>
      <c r="N9" s="264"/>
      <c r="O9" s="264"/>
      <c r="P9" s="264"/>
      <c r="Q9" s="264"/>
      <c r="R9" s="264"/>
      <c r="S9" s="2" t="str">
        <f>Sheet1!A13</f>
        <v>คู่สมรสจำเลยที่ 1</v>
      </c>
      <c r="Y9" s="267" t="str">
        <f>Sheet1!B13</f>
        <v>-</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นางสาวสุพรรณี ธิทา</v>
      </c>
      <c r="G10" s="264"/>
      <c r="H10" s="264"/>
      <c r="I10" s="264"/>
      <c r="J10" s="264"/>
      <c r="K10" s="264"/>
      <c r="L10" s="264"/>
      <c r="M10" s="264"/>
      <c r="N10" s="264"/>
      <c r="O10" s="264"/>
      <c r="P10" s="264"/>
      <c r="Q10" s="264"/>
      <c r="R10" s="264"/>
      <c r="S10" s="2" t="s">
        <v>214</v>
      </c>
      <c r="Y10" s="267" t="str">
        <f>Sheet1!B15</f>
        <v>นายบุญชู วงส์เสถียร</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นางจินพร จ่ามหลู่</v>
      </c>
      <c r="G11" s="264"/>
      <c r="H11" s="264"/>
      <c r="I11" s="264"/>
      <c r="J11" s="264"/>
      <c r="K11" s="264"/>
      <c r="L11" s="264"/>
      <c r="M11" s="264"/>
      <c r="N11" s="264"/>
      <c r="O11" s="264"/>
      <c r="P11" s="264"/>
      <c r="Q11" s="264"/>
      <c r="R11" s="264"/>
      <c r="S11" s="2" t="s">
        <v>215</v>
      </c>
      <c r="Y11" s="267" t="str">
        <f>Sheet1!B17</f>
        <v>นายสมนิต พรมขัด</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อ.ดอยเต่า
- ณ ภูมิลำเนาปัจจุบัน : อ.ดอยเต่า
- ขณะทำสัญญา : อ.ดอยเต่า
- ที่จดทะเบียนสมรส : -
- ที่จดทะเบียนหย่า : -
- สถานที่ทำสัญญา : อ.ดอยเต่า
- ตามคำขอกู้ : อ.ดอยเต่า</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hidden="1" customHeight="1">
      <c r="A23" s="265" t="str">
        <f>IF(OR(Y9=0,Y9="-"),"ซ่อนช่อง",S9)</f>
        <v>ซ่อนช่อง</v>
      </c>
      <c r="B23" s="265"/>
      <c r="C23" s="265"/>
      <c r="D23" s="265"/>
      <c r="E23" s="265"/>
      <c r="F23" s="265"/>
      <c r="G23" s="256"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57"/>
      <c r="I23" s="257"/>
      <c r="J23" s="257"/>
      <c r="K23" s="257"/>
      <c r="L23" s="257"/>
      <c r="M23" s="257"/>
      <c r="N23" s="257"/>
      <c r="O23" s="257"/>
      <c r="P23" s="257"/>
      <c r="Q23" s="257"/>
      <c r="R23" s="257"/>
      <c r="S23" s="258"/>
      <c r="T23" s="259"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59"/>
      <c r="V23" s="259"/>
      <c r="W23" s="259"/>
      <c r="X23" s="260" t="e">
        <f>CONCATENATE(CHAR(10),IF(OR(VLOOKUP(A23,Table1[#All],18,0)="ไม่พบ",VLOOKUP(A23,Table1[#All],18,0)="-"),"-",VLOOKUP(A23,Table1[#All],19,0)))</f>
        <v>#N/A</v>
      </c>
      <c r="Y23" s="261"/>
      <c r="Z23" s="261"/>
      <c r="AA23" s="261"/>
      <c r="AB23" s="261"/>
      <c r="AC23" s="261"/>
      <c r="AD23" s="261"/>
      <c r="AE23" s="261"/>
      <c r="AF23" s="261"/>
      <c r="AG23" s="261"/>
      <c r="AH23" s="261"/>
      <c r="AI23" s="261"/>
      <c r="AJ23" s="262"/>
      <c r="AK23" s="138"/>
      <c r="AL23" s="225"/>
      <c r="AM23" s="138"/>
      <c r="AN23" s="231"/>
      <c r="AO23" s="138"/>
      <c r="AP23" s="138"/>
      <c r="AQ23" s="138"/>
    </row>
    <row r="24" spans="1:43" ht="21.75" hidden="1"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อ.ดอยเต่า
- ณ ภูมิลำเนาปัจจุบัน : อ.ดอยเต่า
- ขณะทำสัญญา : อ.ดอยเต่า
- ที่จดทะเบียนสมรส : อ.ดอยเต่า
- ที่จดทะเบียนหย่า : อ.ดอยเต่า
- สถานที่ทำสัญญา : อ.ดอยเต่า
- ตามคำขอกู้ : อ.ดอยเต่า</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ไม่พบ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อ.เดชอุดม
- ณ ภูมิลำเนาปัจจุบัน : อ.ดอยเต่า
- ขณะทำสัญญา : -
- ที่จดทะเบียนสมรส : อ.ดอยเต่า
- ที่จดทะเบียนหย่า : อ.ดอยเต่า
- สถานที่ทำสัญญา : -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
ไม่พบ
ไม่พบ
-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อ.ดอยเต่า
- ณ ภูมิลำเนาปัจจุบัน : อ.ดอยเต่า
- ขณะทำสัญญา : อ.ดอยเต่า
- ที่จดทะเบียนสมรส : อ.ดอยเต่า
- ที่จดทะเบียนหย่า : -
- สถานที่ทำสัญญา : อ.ดอยเต่า
- ตามคำขอกู้ : อ.ดอยเต่า</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customHeight="1">
      <c r="A31" s="265" t="str">
        <f>IF(OR(Y11=0,Y11="-"),"ซ่อนช่อง",S11)</f>
        <v>คู่สมรสจำเลยที่ 3</v>
      </c>
      <c r="B31" s="265"/>
      <c r="C31" s="265"/>
      <c r="D31" s="265"/>
      <c r="E31" s="265"/>
      <c r="F31" s="265"/>
      <c r="G31" s="256"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อ.ดอยเต่า
- ณ ภูมิลำเนาปัจจุบัน : อ.ดอยเต่า
- ขณะทำสัญญา : -
- ที่จดทะเบียนสมรส : อ.ดอยเต่า
- ที่จดทะเบียนหย่า : -
- สถานที่ทำสัญญา : -
- ตามคำขอกู้ : -</v>
      </c>
      <c r="H31" s="257"/>
      <c r="I31" s="257"/>
      <c r="J31" s="257"/>
      <c r="K31" s="257"/>
      <c r="L31" s="257"/>
      <c r="M31" s="257"/>
      <c r="N31" s="257"/>
      <c r="O31" s="257"/>
      <c r="P31" s="257"/>
      <c r="Q31" s="257"/>
      <c r="R31" s="257"/>
      <c r="S31" s="258"/>
      <c r="T31" s="259"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ไม่พบ
ไม่พบ
-
ไม่พบ
-
-
-
</v>
      </c>
      <c r="U31" s="259"/>
      <c r="V31" s="259"/>
      <c r="W31" s="259"/>
      <c r="X31" s="260" t="str">
        <f>CONCATENATE(CHAR(10),IF(OR(VLOOKUP(A31,Table1[#All],18,0)="ไม่พบ",VLOOKUP(A31,Table1[#All],18,0)="-"),"-",VLOOKUP(A31,Table1[#All],19,0)))</f>
        <v xml:space="preserve">
-</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6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9" zoomScaleNormal="100" workbookViewId="0">
      <selection activeCell="A22" sqref="A22: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372</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ผบE143/2564 ในคดีหมายเลขแดงที่  ผบE159/2564 ลว.21 มิถุนายน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11</v>
      </c>
      <c r="AV16" s="209" t="s">
        <v>333</v>
      </c>
    </row>
    <row r="17" spans="1:45">
      <c r="A17" s="182"/>
      <c r="B17" s="182"/>
      <c r="C17" s="264" t="str">
        <f>IF(AS17="","ซ่อนช่อง",CONCATENATE("1. ",VLOOKUP(AS17,Table1[#All],2,0)))</f>
        <v>1. นางสาวอ้อย เสนาลัย</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3-5017-00237-94-2</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นางสาวสุพรรณี ธิทา</v>
      </c>
      <c r="D18" s="284"/>
      <c r="E18" s="284"/>
      <c r="F18" s="284"/>
      <c r="G18" s="284"/>
      <c r="H18" s="284"/>
      <c r="I18" s="284"/>
      <c r="J18" s="284"/>
      <c r="K18" s="284"/>
      <c r="L18" s="284"/>
      <c r="M18" s="284"/>
      <c r="N18" s="284"/>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3" t="str">
        <f>IF(AS18="","",VLOOKUP(AS18,Table1[#All],3,0))</f>
        <v>3-5017-00241-77-0</v>
      </c>
      <c r="AE18" s="283"/>
      <c r="AF18" s="283"/>
      <c r="AG18" s="283"/>
      <c r="AH18" s="283"/>
      <c r="AI18" s="283"/>
      <c r="AJ18" s="283"/>
      <c r="AK18" s="283"/>
      <c r="AL18" s="189"/>
      <c r="AM18" s="187"/>
      <c r="AN18" s="187"/>
      <c r="AO18" s="187"/>
      <c r="AP18" s="187"/>
      <c r="AQ18" s="187"/>
      <c r="AS18" s="191" t="s">
        <v>212</v>
      </c>
    </row>
    <row r="19" spans="1:45">
      <c r="A19" s="187"/>
      <c r="B19" s="187"/>
      <c r="C19" s="284" t="str">
        <f>IF(AS19="","ซ่อนช่อง",CONCATENATE("3. ",VLOOKUP(AS19,Table1[#All],2,0)))</f>
        <v>3. นายบุญชู วงส์เสถียร</v>
      </c>
      <c r="D19" s="284"/>
      <c r="E19" s="284"/>
      <c r="F19" s="284"/>
      <c r="G19" s="284"/>
      <c r="H19" s="284"/>
      <c r="I19" s="284"/>
      <c r="J19" s="284"/>
      <c r="K19" s="284"/>
      <c r="L19" s="284"/>
      <c r="M19" s="284"/>
      <c r="N19" s="284"/>
      <c r="O19" s="188"/>
      <c r="P19" s="187" t="str">
        <f>IF(AS19="","",AS19)</f>
        <v>คู่สมรสจำเลยที่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3-3407-00883-05-5</v>
      </c>
      <c r="AE19" s="283"/>
      <c r="AF19" s="283"/>
      <c r="AG19" s="283"/>
      <c r="AH19" s="283"/>
      <c r="AI19" s="283"/>
      <c r="AJ19" s="283"/>
      <c r="AK19" s="283"/>
      <c r="AL19" s="189"/>
      <c r="AM19" s="187"/>
      <c r="AN19" s="187"/>
      <c r="AO19" s="187"/>
      <c r="AP19" s="187"/>
      <c r="AQ19" s="187"/>
      <c r="AS19" s="191" t="s">
        <v>214</v>
      </c>
    </row>
    <row r="20" spans="1:45">
      <c r="A20" s="187"/>
      <c r="B20" s="187"/>
      <c r="C20" s="284" t="str">
        <f>IF(AS20="","ซ่อนช่อง",CONCATENATE("4. ",VLOOKUP(AS20,Table1[#All],2,0)))</f>
        <v>4. นางจินพร จ่ามหลู่</v>
      </c>
      <c r="D20" s="284"/>
      <c r="E20" s="284"/>
      <c r="F20" s="284"/>
      <c r="G20" s="284"/>
      <c r="H20" s="284"/>
      <c r="I20" s="284"/>
      <c r="J20" s="284"/>
      <c r="K20" s="284"/>
      <c r="L20" s="284"/>
      <c r="M20" s="284"/>
      <c r="N20" s="284"/>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2-5017-00017-91-0</v>
      </c>
      <c r="AE20" s="283"/>
      <c r="AF20" s="283"/>
      <c r="AG20" s="283"/>
      <c r="AH20" s="283"/>
      <c r="AI20" s="283"/>
      <c r="AJ20" s="283"/>
      <c r="AK20" s="283"/>
      <c r="AL20" s="189"/>
      <c r="AM20" s="187"/>
      <c r="AN20" s="187"/>
      <c r="AO20" s="187"/>
      <c r="AP20" s="187"/>
      <c r="AQ20" s="187"/>
      <c r="AS20" s="191" t="s">
        <v>213</v>
      </c>
    </row>
    <row r="21" spans="1:45">
      <c r="A21" s="187"/>
      <c r="B21" s="187"/>
      <c r="C21" s="284" t="str">
        <f>IF(AS21="","ซ่อนช่อง",CONCATENATE("5. ",VLOOKUP(AS21,Table1[#All],2,0)))</f>
        <v>5. นายสมนิต พรมขัด</v>
      </c>
      <c r="D21" s="284"/>
      <c r="E21" s="284"/>
      <c r="F21" s="284"/>
      <c r="G21" s="284"/>
      <c r="H21" s="284"/>
      <c r="I21" s="284"/>
      <c r="J21" s="284"/>
      <c r="K21" s="284"/>
      <c r="L21" s="284"/>
      <c r="M21" s="284"/>
      <c r="N21" s="284"/>
      <c r="O21" s="188"/>
      <c r="P21" s="187" t="str">
        <f t="shared" si="2"/>
        <v>คู่สมรสจำเลยที่ 3</v>
      </c>
      <c r="Q21" s="187"/>
      <c r="R21" s="187"/>
      <c r="S21" s="187"/>
      <c r="T21" s="187"/>
      <c r="U21" s="187"/>
      <c r="V21" s="187"/>
      <c r="W21" s="187" t="str">
        <f t="shared" si="3"/>
        <v>เลขบัตรประชาชน</v>
      </c>
      <c r="X21" s="187"/>
      <c r="Y21" s="187"/>
      <c r="Z21" s="187"/>
      <c r="AA21" s="187"/>
      <c r="AB21" s="187"/>
      <c r="AC21" s="187"/>
      <c r="AD21" s="283" t="str">
        <f>IF(AS21="","",VLOOKUP(AS21,Table1[#All],3,0))</f>
        <v>3-5017-00237-39-0</v>
      </c>
      <c r="AE21" s="283"/>
      <c r="AF21" s="283"/>
      <c r="AG21" s="283"/>
      <c r="AH21" s="283"/>
      <c r="AI21" s="283"/>
      <c r="AJ21" s="283"/>
      <c r="AK21" s="283"/>
      <c r="AL21" s="189"/>
      <c r="AM21" s="187"/>
      <c r="AN21" s="187"/>
      <c r="AO21" s="187"/>
      <c r="AP21" s="187"/>
      <c r="AQ21" s="187"/>
      <c r="AS21" s="191" t="s">
        <v>215</v>
      </c>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ผบE143/2564 คดีหมายเลขแดงที่ ผบE159/2564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นางสาวอ้อย เสนาลัย</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3-5017-00237-94-2</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2025-08-27T08:52:37Z</cp:lastPrinted>
  <dcterms:created xsi:type="dcterms:W3CDTF">2016-06-06T16:13:57Z</dcterms:created>
  <dcterms:modified xsi:type="dcterms:W3CDTF">2025-08-27T08:57:27Z</dcterms:modified>
</cp:coreProperties>
</file>