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18-09-68\2946-นายฐิติพันธ์  ลานนาพันธุ์\"/>
    </mc:Choice>
  </mc:AlternateContent>
  <xr:revisionPtr revIDLastSave="0" documentId="13_ncr:1_{C86EF9D5-8B33-4BC0-A59C-35A235D1D44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<sst xmlns="http://schemas.openxmlformats.org/spreadsheetml/2006/main" count="710" uniqueCount="368">
  <si>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</si>
  <si>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</si>
  <si>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</si>
  <si>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</si>
  <si>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</si>
  <si>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</si>
  <si>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</si>
  <si>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</si>
  <si>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</si>
  <si>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</si>
  <si>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</si>
  <si>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</si>
  <si>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</si>
  <si>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</si>
  <si>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</si>
  <si>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</si>
  <si>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</si>
  <si>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</si>
  <si>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</si>
  <si>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</si>
  <si>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</si>
  <si>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</si>
  <si>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</si>
  <si>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</si>
  <si>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</si>
  <si>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</si>
  <si>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</si>
  <si>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</si>
  <si>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</si>
  <si>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</si>
  <si>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</si>
  <si>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</si>
  <si>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</si>
  <si>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</si>
  <si>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</si>
  <si>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</si>
  <si>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</si>
  <si>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</si>
  <si>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</si>
  <si>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</si>
  <si>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</si>
  <si>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</si>
  <si>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</si>
  <si>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</si>
  <si>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</si>
  <si>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</si>
  <si>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</si>
  <si>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</si>
  <si>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</si>
  <si>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</si>
  <si>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</si>
  <si>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</si>
  <si>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</si>
  <si>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</si>
  <si>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</si>
  <si>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</si>
  <si>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</si>
  <si>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</si>
  <si>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</si>
  <si>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</si>
  <si>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</si>
  <si>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</si>
  <si>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</si>
  <si>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</si>
  <si>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</si>
  <si>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</si>
  <si>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</si>
  <si>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</si>
  <si>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</si>
  <si>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</si>
  <si>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</si>
  <si>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</si>
  <si>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</si>
  <si>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</si>
  <si>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</si>
  <si>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</si>
  <si>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</si>
  <si>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</si>
  <si>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</si>
  <si>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</si>
  <si>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</si>
  <si>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</si>
  <si>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</si>
  <si>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</si>
  <si>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</si>
  <si>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</si>
  <si>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</si>
  <si>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</si>
  <si>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</si>
  <si>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</si>
  <si>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</si>
  <si>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</si>
  <si>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</si>
  <si>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</si>
  <si>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</si>
  <si>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</si>
  <si>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</si>
  <si>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</si>
  <si>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</si>
  <si>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</si>
  <si>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</si>
  <si>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</si>
  <si>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</si>
  <si>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</si>
  <si>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</si>
  <si>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</si>
  <si>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</si>
  <si>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</si>
  <si>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</si>
  <si>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</si>
  <si>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</si>
  <si>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</si>
  <si>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</si>
  <si>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</si>
  <si>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</si>
  <si>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</si>
  <si>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</si>
  <si>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</si>
  <si>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</si>
  <si>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</si>
  <si>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</si>
  <si>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</si>
  <si>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</si>
  <si>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</si>
  <si>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</si>
  <si>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</si>
  <si>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</si>
  <si>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</si>
  <si>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</si>
  <si>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</si>
  <si>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</si>
  <si>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</si>
  <si>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</si>
  <si>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</si>
  <si>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</si>
  <si>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</si>
  <si>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</si>
  <si>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</si>
  <si>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</si>
  <si>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</si>
  <si>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</si>
  <si>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</si>
  <si>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</si>
  <si>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</si>
  <si>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</si>
  <si>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</si>
  <si>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</si>
  <si>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</si>
  <si>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</si>
  <si>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</si>
  <si>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</si>
  <si>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</si>
  <si>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</si>
  <si>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</si>
  <si>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</si>
  <si>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</si>
  <si>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</si>
  <si>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</si>
  <si>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</si>
  <si>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</si>
  <si>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</si>
  <si>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</si>
  <si>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</si>
  <si>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</si>
  <si>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</si>
  <si>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</si>
  <si>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</si>
  <si>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</si>
  <si>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</si>
  <si>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</si>
  <si>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</si>
  <si>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</si>
  <si>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</si>
  <si>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</si>
  <si>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</si>
  <si>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</si>
  <si>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</si>
  <si>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</si>
  <si>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</si>
  <si>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</si>
  <si>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</si>
  <si>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</si>
  <si>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</si>
  <si>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</si>
  <si>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</si>
  <si>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</si>
  <si>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</si>
  <si>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</si>
  <si>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</si>
  <si>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</si>
  <si>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</si>
  <si>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</si>
  <si>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</si>
  <si>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</si>
  <si>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</si>
  <si>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</si>
  <si>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</si>
  <si>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</si>
  <si>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</si>
  <si>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</si>
  <si>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</si>
  <si>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</si>
  <si>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</si>
  <si>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</si>
  <si>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</si>
  <si>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</si>
  <si>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</si>
  <si>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</si>
  <si>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</si>
  <si>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</si>
  <si>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</si>
  <si>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</si>
  <si>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</si>
  <si>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</si>
  <si>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</si>
  <si>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</si>
  <si>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</si>
  <si>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</si>
  <si>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</si>
  <si>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</si>
  <si>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</si>
  <si>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</si>
  <si>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</si>
  <si>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</si>
  <si>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</si>
  <si>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</si>
  <si>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</si>
  <si>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</si>
  <si>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</si>
  <si>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</si>
  <si>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</si>
  <si>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</si>
  <si>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</si>
  <si>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</si>
  <si>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</si>
  <si>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</si>
  <si>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</si>
  <si>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</si>
  <si>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</si>
  <si>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</si>
  <si>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</si>
  <si>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</si>
  <si>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</si>
  <si>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</si>
  <si>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</si>
  <si>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</si>
  <si>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</si>
  <si>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</si>
  <si>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</si>
  <si>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</si>
  <si>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</si>
  <si>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</si>
  <si>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</si>
  <si>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</si>
  <si>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</si>
  <si>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</si>
  <si>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</si>
  <si>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</si>
  <si>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</si>
  <si>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</si>
  <si>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</si>
  <si>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</si>
  <si>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</si>
  <si>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</si>
  <si>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</si>
  <si>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</si>
  <si>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</si>
  <si>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</si>
  <si>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</si>
  <si>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</si>
  <si>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</si>
  <si>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</si>
  <si>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</si>
  <si>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</si>
  <si>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</si>
  <si>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</si>
  <si>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</si>
  <si>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</si>
  <si>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</si>
  <si>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</si>
  <si>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</si>
  <si>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</si>
  <si>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</si>
  <si>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</si>
  <si>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</si>
  <si>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</si>
  <si>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</si>
  <si>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</si>
  <si>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</si>
  <si>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</si>
  <si>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</si>
  <si>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</si>
  <si>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</si>
  <si>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</si>
  <si>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</si>
  <si>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</si>
  <si>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</si>
  <si>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</si>
  <si>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</si>
  <si>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</si>
  <si>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</si>
  <si>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</si>
  <si>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</si>
  <si>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</si>
  <si>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</si>
  <si>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</si>
  <si>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</si>
  <si>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</si>
  <si>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</si>
  <si>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</si>
  <si>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</si>
  <si>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</si>
  <si>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</si>
  <si>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</si>
  <si>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</si>
  <si>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</si>
  <si>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</si>
  <si>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</si>
  <si>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</si>
  <si>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</si>
  <si>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</si>
  <si>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</si>
  <si>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</si>
  <si>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</si>
  <si>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</si>
  <si>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</si>
  <si>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</si>
  <si>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</si>
  <si>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</si>
  <si>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</si>
  <si>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</si>
  <si>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</si>
  <si>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</si>
  <si>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</si>
  <si>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</si>
  <si>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</si>
  <si>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</si>
  <si>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</si>
  <si>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</si>
  <si>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</si>
  <si>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</si>
  <si>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</si>
  <si>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</si>
  <si>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</si>
  <si>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</si>
  <si>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</si>
  <si>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</si>
  <si>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</si>
  <si>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</si>
  <si>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</si>
  <si>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</si>
  <si>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</si>
  <si>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</si>
  <si>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</si>
  <si>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</si>
  <si>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</si>
  <si>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</si>
  <si>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</si>
  <si>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</si>
  <si>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</si>
  <si>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</si>
  <si>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</si>
  <si>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นายฐิติพันธ์ ลานนาพันธ์</t>
  </si>
  <si>
    <t>3-5099-00542-38-0</t>
  </si>
  <si>
    <t>อ.สันทราย</t>
  </si>
  <si>
    <t>อ.แม่ริม</t>
  </si>
  <si>
    <t>2946(68) - รายงานผลสืบทรัพย์ ราย นายฐิติพันธ์  ลานนาพันธุ์ สาขาสาขาแม่ริม (สืบรอบที่ 1) - ไม่พบทรัพย์</t>
  </si>
  <si>
    <t>จังหวัดเชียงใหม่ สาขาแม่ริม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</si>
</sst>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t="str">
            <v>จังหวัดตลิ่งชัน</v>
          </cell>
          <cell r="T2085" t="str">
            <v>ผบ.2671</v>
          </cell>
          <cell r="U2085">
            <v>2560</v>
          </cell>
          <cell r="V2085" t="str">
            <v>ผบ.8983</v>
          </cell>
          <cell r="W2085">
            <v>2560</v>
          </cell>
          <cell r="X2085">
            <v>18</v>
          </cell>
          <cell r="Y2085">
            <v>12</v>
          </cell>
          <cell r="Z2085">
            <v>2560</v>
          </cell>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v>2945</v>
          </cell>
          <cell r="C2101">
            <v>2090</v>
          </cell>
          <cell r="D2101">
            <v>12</v>
          </cell>
          <cell r="E2101">
            <v>9</v>
          </cell>
          <cell r="F2101">
            <v>2568</v>
          </cell>
          <cell r="G2101">
            <v>800035838724</v>
          </cell>
          <cell r="H2101" t="str">
            <v>นาย</v>
          </cell>
          <cell r="I2101" t="str">
            <v>ณรงค์</v>
          </cell>
          <cell r="J2101" t="str">
            <v>สิงห์แก้ว</v>
          </cell>
          <cell r="K2101" t="str">
            <v>3-5011-00101-28-4</v>
          </cell>
          <cell r="L2101" t="str">
            <v>พร้าว</v>
          </cell>
          <cell r="M2101" t="str">
            <v>เชียงใหม่ 2</v>
          </cell>
          <cell r="N2101">
            <v>8</v>
          </cell>
          <cell r="O2101" t="str">
            <v>สินเชื่อธนาคารประชาชน</v>
          </cell>
          <cell r="P2101" t="str">
            <v>1.บุคคลค้ำประกัน</v>
          </cell>
          <cell r="Q2101">
            <v>66149.95</v>
          </cell>
          <cell r="R2101">
            <v>18753.62</v>
          </cell>
          <cell r="S2101" t="str">
            <v>แขวงเชียงดาว</v>
          </cell>
          <cell r="T2101" t="str">
            <v>ผบE610</v>
          </cell>
          <cell r="U2101">
            <v>2565</v>
          </cell>
          <cell r="V2101" t="str">
            <v>ผบE752</v>
          </cell>
          <cell r="W2101">
            <v>2565</v>
          </cell>
          <cell r="X2101"/>
          <cell r="Y2101"/>
          <cell r="Z2101"/>
          <cell r="AA2101">
            <v>19</v>
          </cell>
          <cell r="AB2101">
            <v>10</v>
          </cell>
          <cell r="AC2101">
            <v>2565</v>
          </cell>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t="str">
            <v>คำสั่งสืบทรัพย์ 12/9/2568</v>
          </cell>
          <cell r="BC2101"/>
          <cell r="BD2101"/>
          <cell r="BE2101"/>
          <cell r="BF2101"/>
          <cell r="BG2101"/>
          <cell r="BH2101"/>
          <cell r="BI2101"/>
          <cell r="BJ2101"/>
          <cell r="BK2101"/>
          <cell r="BL2101" t="str">
            <v>นายณรงค์ สิงห์แก้ว</v>
          </cell>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cell r="CO2101"/>
        </row>
        <row r="2102">
          <cell r="B2102">
            <v>2946</v>
          </cell>
          <cell r="C2102">
            <v>2091</v>
          </cell>
          <cell r="D2102">
            <v>8</v>
          </cell>
          <cell r="E2102">
            <v>7</v>
          </cell>
          <cell r="F2102">
            <v>2568</v>
          </cell>
          <cell r="G2102">
            <v>800028689662</v>
          </cell>
          <cell r="H2102" t="str">
            <v>นาย</v>
          </cell>
          <cell r="I2102" t="str">
            <v>ฐิติพันธ์ </v>
          </cell>
          <cell r="J2102" t="str">
            <v>ลานนาพันธุ์</v>
          </cell>
          <cell r="K2102" t="str">
            <v>3-5099-00542-38-0</v>
          </cell>
          <cell r="L2102" t="str">
            <v>สาขาแม่ริม</v>
          </cell>
          <cell r="M2102" t="str">
            <v>เชียงใหม่ 2</v>
          </cell>
          <cell r="N2102">
            <v>8</v>
          </cell>
          <cell r="O2102" t="str">
            <v>สินเชื่อเคหะ</v>
          </cell>
          <cell r="P2102" t="str">
            <v>2.หลักทรัพย์ค้ำประกัน</v>
          </cell>
          <cell r="Q2102">
            <v>29489791.719999999</v>
          </cell>
          <cell r="R2102">
            <v>437829.99</v>
          </cell>
          <cell r="S2102" t="str">
            <v>จังหวัดเชียงใหม่</v>
          </cell>
          <cell r="T2102" t="str">
            <v>ผบ233</v>
          </cell>
          <cell r="U2102">
            <v>5559</v>
          </cell>
          <cell r="V2102" t="str">
            <v>ผบ442</v>
          </cell>
          <cell r="W2102">
            <v>2559</v>
          </cell>
          <cell r="X2102"/>
          <cell r="Y2102"/>
          <cell r="Z2102"/>
          <cell r="AA2102">
            <v>4</v>
          </cell>
          <cell r="AB2102">
            <v>4</v>
          </cell>
          <cell r="AC2102">
            <v>2559</v>
          </cell>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t="str">
            <v>คำสั่งสืบทรัพย์ 8/7/2568</v>
          </cell>
          <cell r="BC2102"/>
          <cell r="BD2102"/>
          <cell r="BE2102"/>
          <cell r="BF2102"/>
          <cell r="BG2102"/>
          <cell r="BH2102"/>
          <cell r="BI2102"/>
          <cell r="BJ2102"/>
          <cell r="BK2102"/>
          <cell r="BL2102" t="str">
            <v>นายฐิติพันธ์  ลานนาพันธุ์</v>
          </cell>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cell r="CO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 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v>2945</v>
          </cell>
          <cell r="C1440">
            <v>2090</v>
          </cell>
          <cell r="D1440">
            <v>12</v>
          </cell>
          <cell r="E1440">
            <v>9</v>
          </cell>
          <cell r="F1440">
            <v>2568</v>
          </cell>
          <cell r="G1440">
            <v>800035838724</v>
          </cell>
          <cell r="H1440" t="str">
            <v>นาย</v>
          </cell>
          <cell r="I1440" t="str">
            <v>ณรงค์</v>
          </cell>
          <cell r="J1440" t="str">
            <v>สิงห์แก้ว</v>
          </cell>
          <cell r="K1440" t="str">
            <v>3-5011-00101-28-4</v>
          </cell>
          <cell r="L1440" t="str">
            <v>พร้าว</v>
          </cell>
          <cell r="M1440" t="str">
            <v>เชียงใหม่ 2</v>
          </cell>
          <cell r="N1440">
            <v>8</v>
          </cell>
          <cell r="O1440" t="str">
            <v>สินเชื่อธนาคารประชาชน</v>
          </cell>
          <cell r="P1440" t="str">
            <v>1.บุคคลค้ำประกัน</v>
          </cell>
          <cell r="Q1440">
            <v>66149.95</v>
          </cell>
          <cell r="R1440">
            <v>18753.62</v>
          </cell>
          <cell r="S1440" t="str">
            <v>แขวงเชียงดาว</v>
          </cell>
          <cell r="T1440" t="str">
            <v>ผบE610</v>
          </cell>
          <cell r="U1440">
            <v>2565</v>
          </cell>
          <cell r="V1440" t="str">
            <v>ผบE752</v>
          </cell>
          <cell r="W1440">
            <v>2565</v>
          </cell>
          <cell r="X1440"/>
          <cell r="Y1440"/>
          <cell r="Z1440"/>
          <cell r="AA1440">
            <v>19</v>
          </cell>
          <cell r="AB1440">
            <v>10</v>
          </cell>
          <cell r="AC1440">
            <v>2565</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t="str">
            <v>คำสั่งสืบทรัพย์ 12/9/2568</v>
          </cell>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นายณรงค์ สิงห์แก้ว</v>
          </cell>
          <cell r="BU1440">
            <v>883163010061</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v>2946</v>
          </cell>
          <cell r="C1441">
            <v>2091</v>
          </cell>
          <cell r="D1441">
            <v>8</v>
          </cell>
          <cell r="E1441">
            <v>7</v>
          </cell>
          <cell r="F1441">
            <v>2568</v>
          </cell>
          <cell r="G1441">
            <v>800028689662</v>
          </cell>
          <cell r="H1441" t="str">
            <v>นาย</v>
          </cell>
          <cell r="I1441" t="str">
            <v>ฐิติพันธ์ </v>
          </cell>
          <cell r="J1441" t="str">
            <v>ลานนาพันธุ์</v>
          </cell>
          <cell r="K1441" t="str">
            <v>3-5099-00542-38-0</v>
          </cell>
          <cell r="L1441" t="str">
            <v>สาขาแม่ริม</v>
          </cell>
          <cell r="M1441" t="str">
            <v>เชียงใหม่ 2</v>
          </cell>
          <cell r="N1441">
            <v>8</v>
          </cell>
          <cell r="O1441" t="str">
            <v>สินเชื่อเคหะ</v>
          </cell>
          <cell r="P1441" t="str">
            <v>2.หลักทรัพย์ค้ำประกัน</v>
          </cell>
          <cell r="Q1441">
            <v>29489791.719999999</v>
          </cell>
          <cell r="R1441">
            <v>437829.99</v>
          </cell>
          <cell r="S1441" t="str">
            <v>จังหวัดเชียงใหม่</v>
          </cell>
          <cell r="T1441" t="str">
            <v>ผบ233</v>
          </cell>
          <cell r="U1441">
            <v>5559</v>
          </cell>
          <cell r="V1441" t="str">
            <v>ผบ442</v>
          </cell>
          <cell r="W1441">
            <v>2559</v>
          </cell>
          <cell r="X1441"/>
          <cell r="Y1441"/>
          <cell r="Z1441"/>
          <cell r="AA1441">
            <v>4</v>
          </cell>
          <cell r="AB1441">
            <v>4</v>
          </cell>
          <cell r="AC1441">
            <v>2559</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t="str">
            <v>คำสั่งสืบทรัพย์ 8/7/2568</v>
          </cell>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นายฐิติพันธ์  ลานนาพันธุ์</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2946</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นายฐิติพันธ์  ลานนาพันธุ์</v>
      </c>
      <c r="C2" s="175" t="s">
        <v>73</v>
      </c>
      <c r="D2" s="145" t="str">
        <f t="array" ref="D2">_xlfn.IFS(I1&lt;850,VLOOKUP(I1,[1]บังคับคดี!$B:$ZZ,10,0),AND(I1&gt;=850,I1&lt;1435),VLOOKUP(I1,'[1]บังคับคดีใหม่ ปี2563-2564'!$B:$ZZ,11,0),I1&gt;=1435,VLOOKUP(I1,'[1]สืบทรัพย์ ปี 2564-25666'!$B:$ZZ,11,0))</f>
        <v>สาขาแม่ริม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สินเชื่อเคหะ</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800028689662</v>
      </c>
      <c r="C4" s="176" t="s">
        <v>262</v>
      </c>
      <c r="D4" s="213">
        <v>240790</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ผบ233/5559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ผบ442/2559</v>
      </c>
      <c r="I5" s="157" t="s">
        <v>255</v>
      </c>
      <c r="J5" s="157"/>
      <c r="K5" s="157"/>
      <c r="L5" s="157"/>
      <c r="M5" s="157"/>
    </row>
    <row r="6" spans="1:25">
      <c r="A6" s="153" t="s">
        <v>335</v>
      </c>
      <c r="B6" s="171">
        <v>2989791.72</v>
      </c>
      <c r="C6" s="219" t="s">
        <v>343</v>
      </c>
      <c r="D6" s="148">
        <v>244245</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v>
      </c>
      <c r="B12" s="158" t="s">
        <v>362</v>
      </c>
      <c r="C12" s="197" t="s">
        <v>363</v>
      </c>
      <c r="D12" s="232"/>
      <c r="E12" s="197"/>
      <c r="F12" s="232"/>
      <c r="G12" s="197" t="s">
        <v>364</v>
      </c>
      <c r="H12" s="232"/>
      <c r="I12" s="197" t="s">
        <v>364</v>
      </c>
      <c r="J12" s="232"/>
      <c r="K12" s="197"/>
      <c r="L12" s="232"/>
      <c r="M12" s="197"/>
      <c r="N12" s="232"/>
      <c r="O12" s="197" t="s">
        <v>365</v>
      </c>
      <c r="P12" s="232"/>
      <c r="Q12" s="197" t="s">
        <v>364</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c r="C14" s="197"/>
      <c r="D14" s="232"/>
      <c r="E14" s="197"/>
      <c r="F14" s="232"/>
      <c r="G14" s="197"/>
      <c r="H14" s="232"/>
      <c r="I14" s="197"/>
      <c r="J14" s="232"/>
      <c r="K14" s="197"/>
      <c r="L14" s="232"/>
      <c r="M14" s="197"/>
      <c r="N14" s="232"/>
      <c r="O14" s="197"/>
      <c r="P14" s="232"/>
      <c r="Q14" s="197"/>
      <c r="R14" s="152" t="str">
        <f>IF(OR(Table1[[#This Row],[q ชื่อ]]="",Table1[[#This Row],[q ชื่อ]]="-"),"",IF(COUNTIF(Table1[[#This Row],[Column5]:[Column3]],1)&gt;0,"พบ","ไม่พบ"))</f>
        <v/>
      </c>
      <c r="S14" s="158" t="s">
        <v>152</v>
      </c>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t="s">
        <v>152</v>
      </c>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2946 - รายงานผลสืบทรัพย์ ราย นายฐิติพันธ์  ลานนาพันธุ์ สาขาสาขาแม่ริม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D1DBBDB8-1C00-443C-B5E6-D32838605A3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D12:D16</xm:sqref>
        </x14:conditionalFormatting>
        <x14:conditionalFormatting xmlns:xm="http://schemas.microsoft.com/office/excel/2006/main">
          <x14:cfRule type="iconSet" priority="9"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D17:D31</xm:sqref>
        </x14:conditionalFormatting>
        <x14:conditionalFormatting xmlns:xm="http://schemas.microsoft.com/office/excel/2006/main">
          <x14:cfRule type="iconSet" priority="7" id="{37B28EB2-1A99-4F3F-80C7-0E486801A3FF}">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F12:F16</xm:sqref>
        </x14:conditionalFormatting>
        <x14:conditionalFormatting xmlns:xm="http://schemas.microsoft.com/office/excel/2006/main">
          <x14:cfRule type="iconSet" priority="15"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F17:F31</xm:sqref>
        </x14:conditionalFormatting>
        <x14:conditionalFormatting xmlns:xm="http://schemas.microsoft.com/office/excel/2006/main">
          <x14:cfRule type="iconSet" priority="4" id="{63E39BDB-3A53-45B0-ABE1-BDF5F91FCC2B}">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H12:H16</xm:sqref>
        </x14:conditionalFormatting>
        <x14:conditionalFormatting xmlns:xm="http://schemas.microsoft.com/office/excel/2006/main">
          <x14:cfRule type="iconSet" priority="11"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H17:H31</xm:sqref>
        </x14:conditionalFormatting>
        <x14:conditionalFormatting xmlns:xm="http://schemas.microsoft.com/office/excel/2006/main">
          <x14:cfRule type="iconSet" priority="3" id="{5093A0BA-2F63-4528-A815-8F076E4A5D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J12:J16</xm:sqref>
        </x14:conditionalFormatting>
        <x14:conditionalFormatting xmlns:xm="http://schemas.microsoft.com/office/excel/2006/main">
          <x14:cfRule type="iconSet" priority="10"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J17:J31</xm:sqref>
        </x14:conditionalFormatting>
        <x14:conditionalFormatting xmlns:xm="http://schemas.microsoft.com/office/excel/2006/main">
          <x14:cfRule type="iconSet" priority="1" id="{4EBEFA2D-6BF9-462B-8EED-C0E03C32A036}">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L12:L16</xm:sqref>
        </x14:conditionalFormatting>
        <x14:conditionalFormatting xmlns:xm="http://schemas.microsoft.com/office/excel/2006/main">
          <x14:cfRule type="iconSet" priority="8"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L17:L31</xm:sqref>
        </x14:conditionalFormatting>
        <x14:conditionalFormatting xmlns:xm="http://schemas.microsoft.com/office/excel/2006/main">
          <x14:cfRule type="iconSet" priority="6" id="{CEE9B0AF-1735-4838-AAD3-3095BE05EE1E}">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N12:N16</xm:sqref>
        </x14:conditionalFormatting>
        <x14:conditionalFormatting xmlns:xm="http://schemas.microsoft.com/office/excel/2006/main">
          <x14:cfRule type="iconSet" priority="13"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N17:N31</xm:sqref>
        </x14:conditionalFormatting>
        <x14:conditionalFormatting xmlns:xm="http://schemas.microsoft.com/office/excel/2006/main">
          <x14:cfRule type="iconSet" priority="5" id="{D731D7DA-6FE1-4F13-B0CF-0C0423D2396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P12:P16</xm:sqref>
        </x14:conditionalFormatting>
        <x14:conditionalFormatting xmlns:xm="http://schemas.microsoft.com/office/excel/2006/main">
          <x14:cfRule type="iconSet" priority="12"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P17:P31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18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นายฐิติพันธ์  ลานนาพันธุ์</v>
      </c>
      <c r="F4" s="277"/>
      <c r="G4" s="277"/>
      <c r="H4" s="277"/>
      <c r="I4" s="277"/>
      <c r="J4" s="277"/>
      <c r="K4" s="277"/>
      <c r="L4" s="277"/>
      <c r="M4" s="277"/>
      <c r="N4" s="277"/>
      <c r="O4" s="277"/>
      <c r="P4" s="277"/>
      <c r="Q4" s="277"/>
      <c r="R4" s="277"/>
      <c r="S4" s="277"/>
      <c r="T4" s="277"/>
      <c r="U4" s="255" t="s">
        <v>73</v>
      </c>
      <c r="V4" s="255"/>
      <c r="W4" s="277" t="str">
        <f>Sheet1!D2</f>
        <v>สาขาแม่ริม</v>
      </c>
      <c r="X4" s="277"/>
      <c r="Y4" s="277"/>
      <c r="Z4" s="277"/>
      <c r="AA4" s="277"/>
      <c r="AB4" s="277"/>
      <c r="AC4" s="277"/>
      <c r="AD4" s="277"/>
      <c r="AE4" s="277"/>
      <c r="AF4" s="277"/>
      <c r="AG4" s="277"/>
      <c r="AH4" s="277"/>
      <c r="AI4" s="277"/>
      <c r="AJ4" s="277"/>
      <c r="AK4" s="138"/>
      <c r="AL4" s="180" t="s">
        <v>259</v>
      </c>
      <c r="AM4" s="179" t="s">
        <v>366</v>
      </c>
      <c r="AO4" s="161" t="s">
        <v>239</v>
      </c>
      <c r="AP4" s="138"/>
      <c r="AQ4" s="138"/>
    </row>
    <row r="5" spans="1:43">
      <c r="A5" s="19" t="s">
        <v>206</v>
      </c>
      <c r="B5" s="137"/>
      <c r="D5" s="268" t="str">
        <f>Sheet1!B3</f>
        <v>สินเชื่อเคหะ</v>
      </c>
      <c r="E5" s="268"/>
      <c r="F5" s="268"/>
      <c r="G5" s="268"/>
      <c r="H5" s="268"/>
      <c r="I5" s="268"/>
      <c r="J5" s="268"/>
      <c r="K5" s="268"/>
      <c r="L5" s="268"/>
      <c r="M5" s="268"/>
      <c r="N5" s="268"/>
      <c r="O5" s="268"/>
      <c r="P5" s="268"/>
      <c r="Q5" s="268"/>
      <c r="R5" s="268"/>
      <c r="S5" s="255" t="s">
        <v>208</v>
      </c>
      <c r="T5" s="255"/>
      <c r="U5" s="255"/>
      <c r="V5" s="255"/>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2946(68) - รายงานผลสืบทรัพย์ ราย นายฐิติพันธ์  ลานนาพันธุ์ สาขาสาขาแม่ริม (สืบรอบที่ 1) - ไม่พบทรัพย์</v>
      </c>
      <c r="AM5" s="138"/>
      <c r="AO5" s="162" t="s">
        <v>256</v>
      </c>
      <c r="AP5" s="138"/>
      <c r="AQ5" s="138"/>
    </row>
    <row r="6" spans="1:43">
      <c r="A6" s="19" t="s">
        <v>207</v>
      </c>
      <c r="B6" s="137"/>
      <c r="F6" s="269">
        <f>Sheet1!B4</f>
        <v>800028689662</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จังหวัดเชียงใหม่</v>
      </c>
      <c r="D7" s="268"/>
      <c r="E7" s="268"/>
      <c r="F7" s="268"/>
      <c r="G7" s="268"/>
      <c r="H7" s="268"/>
      <c r="I7" s="268"/>
      <c r="J7" s="268"/>
      <c r="K7" s="254" t="s">
        <v>209</v>
      </c>
      <c r="L7" s="254"/>
      <c r="M7" s="254"/>
      <c r="N7" s="254"/>
      <c r="O7" s="254"/>
      <c r="P7" s="254"/>
      <c r="Q7" s="278" t="str">
        <f>Sheet1!D5</f>
        <v>ผบ233/5559</v>
      </c>
      <c r="R7" s="278"/>
      <c r="S7" s="278"/>
      <c r="T7" s="278"/>
      <c r="U7" s="278"/>
      <c r="V7" s="278"/>
      <c r="W7" s="278"/>
      <c r="X7" s="253" t="s">
        <v>210</v>
      </c>
      <c r="Y7" s="253"/>
      <c r="Z7" s="253"/>
      <c r="AA7" s="253"/>
      <c r="AB7" s="253"/>
      <c r="AC7" s="253"/>
      <c r="AD7" s="278" t="str">
        <f>Sheet1!F5</f>
        <v>ผบ442/2559</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64" t="str">
        <f>Sheet1!B12</f>
        <v>นายฐิติพันธ์ ลานนาพันธ์</v>
      </c>
      <c r="G9" s="264"/>
      <c r="H9" s="264"/>
      <c r="I9" s="264"/>
      <c r="J9" s="264"/>
      <c r="K9" s="264"/>
      <c r="L9" s="264"/>
      <c r="M9" s="264"/>
      <c r="N9" s="264"/>
      <c r="O9" s="264"/>
      <c r="P9" s="264"/>
      <c r="Q9" s="264"/>
      <c r="R9" s="264"/>
      <c r="S9" s="2" t="str">
        <f>Sheet1!A13</f>
        <v>คู่สมรส</v>
      </c>
      <c r="Y9" s="267" t="str">
        <f>Sheet1!B13</f>
        <v>-</v>
      </c>
      <c r="Z9" s="267"/>
      <c r="AA9" s="267"/>
      <c r="AB9" s="267"/>
      <c r="AC9" s="267"/>
      <c r="AD9" s="267"/>
      <c r="AE9" s="267"/>
      <c r="AF9" s="267"/>
      <c r="AG9" s="267"/>
      <c r="AH9" s="267"/>
      <c r="AI9" s="267"/>
      <c r="AJ9" s="267"/>
      <c r="AK9" s="138"/>
      <c r="AN9" s="138"/>
      <c r="AO9" s="163" t="s">
        <v>233</v>
      </c>
      <c r="AP9" s="138"/>
      <c r="AQ9" s="138"/>
    </row>
    <row r="10" spans="1:43" hidden="1">
      <c r="A10" s="19"/>
      <c r="B10" s="2" t="s">
        <v>212</v>
      </c>
      <c r="F10" s="264">
        <f>Sheet1!B14</f>
        <v>0</v>
      </c>
      <c r="G10" s="264"/>
      <c r="H10" s="264"/>
      <c r="I10" s="264"/>
      <c r="J10" s="264"/>
      <c r="K10" s="264"/>
      <c r="L10" s="264"/>
      <c r="M10" s="264"/>
      <c r="N10" s="264"/>
      <c r="O10" s="264"/>
      <c r="P10" s="264"/>
      <c r="Q10" s="264"/>
      <c r="R10" s="264"/>
      <c r="S10" s="2" t="s">
        <v>214</v>
      </c>
      <c r="Y10" s="267">
        <f>Sheet1!B15</f>
        <v>0</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t="str">
        <f>Sheet1!B19</f>
        <v>-</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อ.สันทราย
- ขณะทำสัญญา : อ.สันทราย
- ที่จดทะเบียนสมรส : -
- ที่จดทะเบียนหย่า : -
- สถานที่ทำสัญญา : อ.แม่ริม
- ตามคำขอกู้ : อ.สันทราย</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hidden="1" customHeight="1">
      <c r="A25" s="265" t="str">
        <f>IF(OR(F10=0,F10="-"),"ซ่อนช่อง",B10)</f>
        <v>ซ่อนช่อง</v>
      </c>
      <c r="B25" s="265"/>
      <c r="C25" s="265"/>
      <c r="D25" s="265"/>
      <c r="E25" s="265"/>
      <c r="F25" s="265"/>
      <c r="G25" s="256"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57"/>
      <c r="I25" s="257"/>
      <c r="J25" s="257"/>
      <c r="K25" s="257"/>
      <c r="L25" s="257"/>
      <c r="M25" s="257"/>
      <c r="N25" s="257"/>
      <c r="O25" s="257"/>
      <c r="P25" s="257"/>
      <c r="Q25" s="257"/>
      <c r="R25" s="257"/>
      <c r="S25" s="258"/>
      <c r="T25" s="259"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59"/>
      <c r="V25" s="259"/>
      <c r="W25" s="259"/>
      <c r="X25" s="260" t="e">
        <f>CONCATENATE(CHAR(10),IF(OR(VLOOKUP(A25,Table1[#All],18,0)="ไม่พบ",VLOOKUP(A25,Table1[#All],18,0)="-"),"-",VLOOKUP(A25,Table1[#All],19,0)))</f>
        <v>#N/A</v>
      </c>
      <c r="Y25" s="261"/>
      <c r="Z25" s="261"/>
      <c r="AA25" s="261"/>
      <c r="AB25" s="261"/>
      <c r="AC25" s="261"/>
      <c r="AD25" s="261"/>
      <c r="AE25" s="261"/>
      <c r="AF25" s="261"/>
      <c r="AG25" s="261"/>
      <c r="AH25" s="261"/>
      <c r="AI25" s="261"/>
      <c r="AJ25" s="262"/>
      <c r="AK25" s="138"/>
      <c r="AL25" s="225"/>
      <c r="AM25" s="138"/>
      <c r="AN25" s="231"/>
      <c r="AO25" s="138"/>
      <c r="AP25" s="138"/>
      <c r="AQ25" s="138"/>
    </row>
    <row r="26" spans="1:43" ht="21.75" hidden="1"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37" sqref="AS37"/>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สาขาแม่ริม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367</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ผบ233/5559 ในคดีหมายเลขแดงที่  ผบ442/2559 ลว.4 เมษายน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15</v>
      </c>
      <c r="AV16" s="209" t="s">
        <v>333</v>
      </c>
    </row>
    <row r="17" spans="1:45">
      <c r="A17" s="182"/>
      <c r="B17" s="182"/>
      <c r="C17" s="264" t="str">
        <f>IF(AS17="","ซ่อนช่อง",CONCATENATE("1. ",VLOOKUP(AS17,Table1[#All],2,0)))</f>
        <v>1. นายฐิติพันธ์ ลานนาพันธ์</v>
      </c>
      <c r="D17" s="264"/>
      <c r="E17" s="264"/>
      <c r="F17" s="264"/>
      <c r="G17" s="264"/>
      <c r="H17" s="264"/>
      <c r="I17" s="264"/>
      <c r="J17" s="264"/>
      <c r="K17" s="264"/>
      <c r="L17" s="264"/>
      <c r="M17" s="264"/>
      <c r="N17" s="264"/>
      <c r="O17" s="206"/>
      <c r="P17" s="182" t="str">
        <f t="shared" ref="P17:P18" si="0">IF(AS17="","",AS17)</f>
        <v>จำเลย</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3-5099-00542-38-0</v>
      </c>
      <c r="AE17" s="285"/>
      <c r="AF17" s="285"/>
      <c r="AG17" s="285"/>
      <c r="AH17" s="285"/>
      <c r="AI17" s="285"/>
      <c r="AJ17" s="285"/>
      <c r="AK17" s="285"/>
      <c r="AL17" s="195"/>
      <c r="AM17" s="182"/>
      <c r="AN17" s="182"/>
      <c r="AO17" s="182"/>
      <c r="AP17" s="182"/>
      <c r="AQ17" s="182"/>
      <c r="AS17" s="191" t="s">
        <v>119</v>
      </c>
    </row>
    <row r="18" spans="1:45" hidden="1">
      <c r="A18" s="187"/>
      <c r="B18" s="187"/>
      <c r="C18" s="284" t="str">
        <f>IF(AS18="","ซ่อนช่อง",CONCATENATE("2. ",VLOOKUP(AS18,Table1[#All],2,0)))</f>
        <v>ซ่อนช่อง</v>
      </c>
      <c r="D18" s="284"/>
      <c r="E18" s="284"/>
      <c r="F18" s="284"/>
      <c r="G18" s="284"/>
      <c r="H18" s="284"/>
      <c r="I18" s="284"/>
      <c r="J18" s="284"/>
      <c r="K18" s="284"/>
      <c r="L18" s="284"/>
      <c r="M18" s="284"/>
      <c r="N18" s="284"/>
      <c r="O18" s="188"/>
      <c r="P18" s="187" t="str">
        <f t="shared" si="0"/>
        <v/>
      </c>
      <c r="Q18" s="187"/>
      <c r="R18" s="187"/>
      <c r="S18" s="187"/>
      <c r="T18" s="187"/>
      <c r="U18" s="187"/>
      <c r="V18" s="187"/>
      <c r="W18" s="187" t="str">
        <f t="shared" si="1"/>
        <v/>
      </c>
      <c r="X18" s="187"/>
      <c r="Y18" s="187"/>
      <c r="Z18" s="187"/>
      <c r="AA18" s="187"/>
      <c r="AB18" s="187"/>
      <c r="AC18" s="187"/>
      <c r="AD18" s="283" t="str">
        <f>IF(AS18="","",VLOOKUP(AS18,Table1[#All],3,0))</f>
        <v/>
      </c>
      <c r="AE18" s="283"/>
      <c r="AF18" s="283"/>
      <c r="AG18" s="283"/>
      <c r="AH18" s="283"/>
      <c r="AI18" s="283"/>
      <c r="AJ18" s="283"/>
      <c r="AK18" s="283"/>
      <c r="AL18" s="189"/>
      <c r="AM18" s="187"/>
      <c r="AN18" s="187"/>
      <c r="AO18" s="187"/>
      <c r="AP18" s="187"/>
      <c r="AQ18" s="187"/>
      <c r="AS18" s="191"/>
    </row>
    <row r="19" spans="1:45" hidden="1">
      <c r="A19" s="187"/>
      <c r="B19" s="187"/>
      <c r="C19" s="284" t="str">
        <f>IF(AS19="","ซ่อนช่อง",CONCATENATE("3. ",VLOOKUP(AS19,Table1[#All],2,0)))</f>
        <v>ซ่อนช่อง</v>
      </c>
      <c r="D19" s="284"/>
      <c r="E19" s="284"/>
      <c r="F19" s="284"/>
      <c r="G19" s="284"/>
      <c r="H19" s="284"/>
      <c r="I19" s="284"/>
      <c r="J19" s="284"/>
      <c r="K19" s="284"/>
      <c r="L19" s="284"/>
      <c r="M19" s="284"/>
      <c r="N19" s="284"/>
      <c r="O19" s="188"/>
      <c r="P19" s="187" t="str">
        <f>IF(AS19="","",AS19)</f>
        <v/>
      </c>
      <c r="Q19" s="187"/>
      <c r="R19" s="187"/>
      <c r="S19" s="187"/>
      <c r="T19" s="187"/>
      <c r="U19" s="187"/>
      <c r="V19" s="187"/>
      <c r="W19" s="187" t="str">
        <f>IF(AS19="","","เลขบัตรประชาชน")</f>
        <v/>
      </c>
      <c r="X19" s="187"/>
      <c r="Y19" s="187"/>
      <c r="Z19" s="187"/>
      <c r="AA19" s="187"/>
      <c r="AB19" s="187"/>
      <c r="AC19" s="187"/>
      <c r="AD19" s="283" t="str">
        <f>IF(AS19="","",VLOOKUP(AS19,Table1[#All],3,0))</f>
        <v/>
      </c>
      <c r="AE19" s="283"/>
      <c r="AF19" s="283"/>
      <c r="AG19" s="283"/>
      <c r="AH19" s="283"/>
      <c r="AI19" s="283"/>
      <c r="AJ19" s="283"/>
      <c r="AK19" s="283"/>
      <c r="AL19" s="189"/>
      <c r="AM19" s="187"/>
      <c r="AN19" s="187"/>
      <c r="AO19" s="187"/>
      <c r="AP19" s="187"/>
      <c r="AQ19" s="187"/>
      <c r="AS19" s="191"/>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ผบ233/5559 คดีหมายเลขแดงที่ ผบ442/2559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e">
        <f>CONCATENATE("1.  ",VLOOKUP(AN21,Table1[#All],2,0))</f>
        <v>#N/A</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e">
        <f>VLOOKUP(AN21,Table1[#All],3,0)</f>
        <v>#N/A</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2025-09-18T07:32:20Z</cp:lastPrinted>
  <dcterms:created xsi:type="dcterms:W3CDTF">2016-06-06T16:13:57Z</dcterms:created>
  <dcterms:modified xsi:type="dcterms:W3CDTF">2025-09-18T07:32:22Z</dcterms:modified>
</cp:coreProperties>
</file>