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แม่แจ่ม\1699-นางวินลา ฤทธิ์เรืองโรจน์\"/>
    </mc:Choice>
  </mc:AlternateContent>
  <xr:revisionPtr revIDLastSave="0" documentId="8_{1106148A-F8D8-4AFF-8A4F-D5168C0011F5}"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<sst xmlns="http://schemas.openxmlformats.org/spreadsheetml/2006/main" count="709" uniqueCount="356">
  <si>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</si>
  <si>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</si>
  <si>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</si>
  <si>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</si>
  <si>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</si>
  <si>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</si>
  <si>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</si>
  <si>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</si>
  <si>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</si>
  <si>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</si>
  <si>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</si>
  <si>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</si>
  <si>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</si>
  <si>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</si>
  <si>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</si>
  <si>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</si>
  <si>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</si>
  <si>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</si>
  <si>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</si>
  <si>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</si>
  <si>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</si>
  <si>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</si>
  <si>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</si>
  <si>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</si>
  <si>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</si>
  <si>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</si>
  <si>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</si>
  <si>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</si>
  <si>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</si>
  <si>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</si>
  <si>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</si>
  <si>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</si>
  <si>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</si>
  <si>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</si>
  <si>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</si>
  <si>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</si>
  <si>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</si>
  <si>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</si>
  <si>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</si>
  <si>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</si>
  <si>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</si>
  <si>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</si>
  <si>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</si>
  <si>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</si>
  <si>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</si>
  <si>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</si>
  <si>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</si>
  <si>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</si>
  <si>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</si>
  <si>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</si>
  <si>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</si>
  <si>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</si>
  <si>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</si>
  <si>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</si>
  <si>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</si>
  <si>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</si>
  <si>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</si>
  <si>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</si>
  <si>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</si>
  <si>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</si>
  <si>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</si>
  <si>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</si>
  <si>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</si>
  <si>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</si>
  <si>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</si>
  <si>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</si>
  <si>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</si>
  <si>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</si>
  <si>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</si>
  <si>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</si>
  <si>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</si>
  <si>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</si>
  <si>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</si>
  <si>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</si>
  <si>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</si>
  <si>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</si>
  <si>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</si>
  <si>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</si>
  <si>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</si>
  <si>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</si>
  <si>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</si>
  <si>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</si>
  <si>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</si>
  <si>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</si>
  <si>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</si>
  <si>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</si>
  <si>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</si>
  <si>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</si>
  <si>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</si>
  <si>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</si>
  <si>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</si>
  <si>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</si>
  <si>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</si>
  <si>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</si>
  <si>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</si>
  <si>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</si>
  <si>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</si>
  <si>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</si>
  <si>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</si>
  <si>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</si>
  <si>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</si>
  <si>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</si>
  <si>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</si>
  <si>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</si>
  <si>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</si>
  <si>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</si>
  <si>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</si>
  <si>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</si>
  <si>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</si>
  <si>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</si>
  <si>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</si>
  <si>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</si>
  <si>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</si>
  <si>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</si>
  <si>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</si>
  <si>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</si>
  <si>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</si>
  <si>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</si>
  <si>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</si>
  <si>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</si>
  <si>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</si>
  <si>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</si>
  <si>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</si>
  <si>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</si>
  <si>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</si>
  <si>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</si>
  <si>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</si>
  <si>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</si>
  <si>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</si>
  <si>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</si>
  <si>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</si>
  <si>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</si>
  <si>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</si>
  <si>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</si>
  <si>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</si>
  <si>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</si>
  <si>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</si>
  <si>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</si>
  <si>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</si>
  <si>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</si>
  <si>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</si>
  <si>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</si>
  <si>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</si>
  <si>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</si>
  <si>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</si>
  <si>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</si>
  <si>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</si>
  <si>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</si>
  <si>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</si>
  <si>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</si>
  <si>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</si>
  <si>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</si>
  <si>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</si>
  <si>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</si>
  <si>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</si>
  <si>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</si>
  <si>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</si>
  <si>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</si>
  <si>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</si>
  <si>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</si>
  <si>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</si>
  <si>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</si>
  <si>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</si>
  <si>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</si>
  <si>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</si>
  <si>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</si>
  <si>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</si>
  <si>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</si>
  <si>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</si>
  <si>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</si>
  <si>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</si>
  <si>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</si>
  <si>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</si>
  <si>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</si>
  <si>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</si>
  <si>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</si>
  <si>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</si>
  <si>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</si>
  <si>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</si>
  <si>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</si>
  <si>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</si>
  <si>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</si>
  <si>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</si>
  <si>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</si>
  <si>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</si>
  <si>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</si>
  <si>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</si>
  <si>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</si>
  <si>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</si>
  <si>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</si>
  <si>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</si>
  <si>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</si>
  <si>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</si>
  <si>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</si>
  <si>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</si>
  <si>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</si>
  <si>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</si>
  <si>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</si>
  <si>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</si>
  <si>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</si>
  <si>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</si>
  <si>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</si>
  <si>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</si>
  <si>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</si>
  <si>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</si>
  <si>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</si>
  <si>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</si>
  <si>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</si>
  <si>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</si>
  <si>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</si>
  <si>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</si>
  <si>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</si>
  <si>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</si>
  <si>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</si>
  <si>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</si>
  <si>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</si>
  <si>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</si>
  <si>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</si>
  <si>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</si>
  <si>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</si>
  <si>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</si>
  <si>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</si>
  <si>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</si>
  <si>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</si>
  <si>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</si>
  <si>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</si>
  <si>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</si>
  <si>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</si>
  <si>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</si>
  <si>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</si>
  <si>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</si>
  <si>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</si>
  <si>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</si>
  <si>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</si>
  <si>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</si>
  <si>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</si>
  <si>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</si>
  <si>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</si>
  <si>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</si>
  <si>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</si>
  <si>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</si>
  <si>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</si>
  <si>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</si>
  <si>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</si>
  <si>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</si>
  <si>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</si>
  <si>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</si>
  <si>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</si>
  <si>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</si>
  <si>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</si>
  <si>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</si>
  <si>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</si>
  <si>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</si>
  <si>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</si>
  <si>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</si>
  <si>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</si>
  <si>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</si>
  <si>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</si>
  <si>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</si>
  <si>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</si>
  <si>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</si>
  <si>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</si>
  <si>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</si>
  <si>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</si>
  <si>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</si>
  <si>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</si>
  <si>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</si>
  <si>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</si>
  <si>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</si>
  <si>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</si>
  <si>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</si>
  <si>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</si>
  <si>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</si>
  <si>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</si>
  <si>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</si>
  <si>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</si>
  <si>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</si>
  <si>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</si>
  <si>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</si>
  <si>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</si>
  <si>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</si>
  <si>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</si>
  <si>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</si>
  <si>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</si>
  <si>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</si>
  <si>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</si>
  <si>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</si>
  <si>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</si>
  <si>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</si>
  <si>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</si>
  <si>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</si>
  <si>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</si>
  <si>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</si>
  <si>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</si>
  <si>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</si>
  <si>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</si>
  <si>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</si>
  <si>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</si>
  <si>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</si>
  <si>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</si>
  <si>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</si>
  <si>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</si>
  <si>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</si>
  <si>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</si>
  <si>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</si>
  <si>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</si>
  <si>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</si>
  <si>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</si>
  <si>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</si>
  <si>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</si>
  <si>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</si>
  <si>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</si>
  <si>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</si>
  <si>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</si>
  <si>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</si>
  <si>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</si>
  <si>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</si>
  <si>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</si>
  <si>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</si>
  <si>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</si>
  <si>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</si>
  <si>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</si>
  <si>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</si>
  <si>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</si>
  <si>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</si>
  <si>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</si>
  <si>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</si>
  <si>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</si>
  <si>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</si>
  <si>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</si>
  <si>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</si>
  <si>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</si>
  <si>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</si>
  <si>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</si>
  <si>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</si>
  <si>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</si>
  <si>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</si>
  <si>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</si>
  <si>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</si>
  <si>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</si>
  <si>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</si>
  <si>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</si>
  <si>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</si>
  <si>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</si>
  <si>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</si>
  <si>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</si>
  <si>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</si>
  <si>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</si>
  <si>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</si>
  <si>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</si>
  <si>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</si>
  <si>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</si>
  <si>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ส่วนแยกแม่แจ่ม</t>
  </si>
  <si>
    <t>นางวินลา ฤทธิ์เรืองโรจน์</t>
  </si>
  <si>
    <t>นายดวงต๋า ฤทธิ์เรืองโรจน์</t>
  </si>
  <si>
    <t>นายนพรัตน์ อาจใจ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</si>
</sst>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7"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1699</v>
      </c>
    </row>
    <row r="2" spans="1:11">
      <c r="A2" s="143" t="s">
        <v>251</v>
      </c>
      <c r="B2" s="145" t="str" cm="1">
        <f t="array" ref="B2">_xlfn.IFS(I1&lt;850,VLOOKUP(I1,[1]บังคับคดี!$B:$ZZ,60,0),AND(I1&gt;=850,I1&lt;1435),VLOOKUP(I1,'[1]บังคับคดีใหม่ ปี2563-2564'!$B:$ZZ,63,0),I1&gt;=1435,VLOOKUP(I1,'[1]สืบทรัพย์ ปี 2564-25666'!$B:$ZZ,71,0))</f>
        <v>นางวิลนา ฤทธิ์เรืองโรจน์</v>
      </c>
      <c r="C2" s="175" t="s">
        <v>73</v>
      </c>
      <c r="D2" s="145" t="str" cm="1">
        <f t="array" ref="D2">_xlfn.IFS(I1&lt;850,VLOOKUP(I1,[1]บังคับคดี!$B:$ZZ,10,0),AND(I1&gt;=850,I1&lt;1435),VLOOKUP(I1,'[1]บังคับคดีใหม่ ปี2563-2564'!$B:$ZZ,11,0),I1&gt;=1435,VLOOKUP(I1,'[1]สืบทรัพย์ ปี 2564-25666'!$B:$ZZ,11,0))</f>
        <v>แม่แจ่ม</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800055429552</v>
      </c>
      <c r="C4" s="176" t="s">
        <v>264</v>
      </c>
      <c r="D4" s="219">
        <v>242445</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ผบ.340/2563</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ผบ.643/2563</v>
      </c>
      <c r="I5" s="157" t="s">
        <v>257</v>
      </c>
    </row>
    <row r="6" spans="1:11">
      <c r="A6" s="153" t="s">
        <v>337</v>
      </c>
      <c r="B6" s="171">
        <v>342646.94</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353</v>
      </c>
      <c r="C12" s="203">
        <v>3500300237626</v>
      </c>
      <c r="D12" s="152"/>
      <c r="E12" s="158"/>
      <c r="F12" s="169"/>
      <c r="G12" s="152"/>
      <c r="I12" s="247" t="s">
        <v>242</v>
      </c>
      <c r="J12" s="247"/>
      <c r="K12" s="247"/>
    </row>
    <row r="13" spans="1:11" s="151" customFormat="1">
      <c r="A13" s="165" t="str">
        <f>IF(B14="","คู่สมรส","คู่สมรสจำเลยที่ 1")</f>
        <v>คู่สมรสจำเลยที่ 1</v>
      </c>
      <c r="B13" s="158" t="s">
        <v>354</v>
      </c>
      <c r="C13" s="203">
        <v>3500300021020</v>
      </c>
      <c r="D13" s="152"/>
      <c r="E13" s="158"/>
      <c r="F13" s="169"/>
      <c r="G13" s="152"/>
      <c r="I13" s="247"/>
      <c r="J13" s="247"/>
      <c r="K13" s="247"/>
    </row>
    <row r="14" spans="1:11" s="151" customFormat="1">
      <c r="A14" s="165" t="s">
        <v>212</v>
      </c>
      <c r="B14" s="158" t="s">
        <v>355</v>
      </c>
      <c r="C14" s="203">
        <v>3500300235909</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1699 - รายงานผลสืบทรัพย์ ราย นางวิลนา ฤทธิ์เรืองโรจน์ สาขาแม่แจ่ม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นางวิลนา ฤทธิ์เรืองโรจน์</v>
      </c>
      <c r="F4" s="253"/>
      <c r="G4" s="253"/>
      <c r="H4" s="253"/>
      <c r="I4" s="253"/>
      <c r="J4" s="253"/>
      <c r="K4" s="253"/>
      <c r="L4" s="253"/>
      <c r="M4" s="253"/>
      <c r="N4" s="253"/>
      <c r="O4" s="253"/>
      <c r="P4" s="253"/>
      <c r="Q4" s="253"/>
      <c r="R4" s="253"/>
      <c r="S4" s="253"/>
      <c r="T4" s="253"/>
      <c r="U4" s="252" t="s">
        <v>73</v>
      </c>
      <c r="V4" s="252"/>
      <c r="W4" s="253" t="str">
        <f>Sheet1!D2</f>
        <v>แม่แจ่ม</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1699(68) - รายงานผลสืบทรัพย์ ราย นางวิลนา ฤทธิ์เรืองโรจน์ สาขาแม่แจ่ม (สืบรอบที่ 2) - ไม่พบทรัพย์</v>
      </c>
      <c r="AM5" s="138"/>
      <c r="AO5" s="162" t="s">
        <v>258</v>
      </c>
      <c r="AP5" s="138"/>
      <c r="AQ5" s="138"/>
    </row>
    <row r="6" spans="1:43">
      <c r="A6" s="19" t="s">
        <v>207</v>
      </c>
      <c r="B6" s="137"/>
      <c r="F6" s="257">
        <f>Sheet1!B4</f>
        <v>800055429552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ผบ.340/2563</v>
      </c>
      <c r="R7" s="254"/>
      <c r="S7" s="254"/>
      <c r="T7" s="254"/>
      <c r="U7" s="254"/>
      <c r="V7" s="254"/>
      <c r="W7" s="254"/>
      <c r="X7" s="276" t="s">
        <v>210</v>
      </c>
      <c r="Y7" s="276"/>
      <c r="Z7" s="276"/>
      <c r="AA7" s="276"/>
      <c r="AB7" s="276"/>
      <c r="AC7" s="276"/>
      <c r="AD7" s="254" t="str">
        <f>Sheet1!F5</f>
        <v>ผบ.643/2563</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นางวินลา ฤทธิ์เรืองโรจน์</v>
      </c>
      <c r="G9" s="255"/>
      <c r="H9" s="255"/>
      <c r="I9" s="255"/>
      <c r="J9" s="255"/>
      <c r="K9" s="255"/>
      <c r="L9" s="255"/>
      <c r="M9" s="255"/>
      <c r="N9" s="255"/>
      <c r="O9" s="255"/>
      <c r="P9" s="255"/>
      <c r="Q9" s="255"/>
      <c r="R9" s="255"/>
      <c r="S9" s="2" t="str">
        <f>Sheet1!A13</f>
        <v>คู่สมรสจำเลยที่ 1</v>
      </c>
      <c r="Y9" s="256" t="str">
        <f>Sheet1!B13</f>
        <v>นายดวงต๋า ฤทธิ์เรืองโรจน์</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นายนพรัตน์ อาจใจ</v>
      </c>
      <c r="G10" s="255"/>
      <c r="H10" s="255"/>
      <c r="I10" s="255"/>
      <c r="J10" s="255"/>
      <c r="K10" s="255"/>
      <c r="L10" s="255"/>
      <c r="M10" s="255"/>
      <c r="N10" s="255"/>
      <c r="O10" s="255"/>
      <c r="P10" s="255"/>
      <c r="Q10" s="255"/>
      <c r="R10" s="255"/>
      <c r="S10" s="2" t="s">
        <v>214</v>
      </c>
      <c r="Y10" s="256">
        <f>Sheet1!B15</f>
        <v>0</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ซ่อนช่อง</v>
      </c>
      <c r="B27" s="250"/>
      <c r="C27" s="250"/>
      <c r="D27" s="250"/>
      <c r="E27" s="250"/>
      <c r="F27" s="250"/>
      <c r="G27" s="261" t="s">
        <v>234</v>
      </c>
      <c r="H27" s="261"/>
      <c r="I27" s="261"/>
      <c r="J27" s="261"/>
      <c r="K27" s="261"/>
      <c r="L27" s="261"/>
      <c r="M27" s="261"/>
      <c r="N27" s="261"/>
      <c r="O27" s="261"/>
      <c r="P27" s="261"/>
      <c r="Q27" s="261"/>
      <c r="R27" s="261"/>
      <c r="S27" s="261"/>
      <c r="T27" s="262" t="e">
        <f>VLOOKUP(A27,Sheet1!A11:G31,4,0)</f>
        <v>#N/A</v>
      </c>
      <c r="U27" s="262"/>
      <c r="V27" s="262"/>
      <c r="W27" s="262"/>
      <c r="X27" s="260" t="e">
        <f>IF(OR(T27="ไม่พบ",T27="-"),"-",VLOOKUP(A27,Sheet1!A11:G31,5,0))</f>
        <v>#N/A</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4" zoomScaleNormal="100" workbookViewId="0">
      <selection activeCell="AS19" sqref="AS19"/>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350</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ส่วนแยกแม่แจ่ม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352</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ผบ.340/2563 ในคดีหมายเลขแดงที่  ผบ.643/2563 ลว.15 ตุลาคม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13</v>
      </c>
      <c r="AV16" s="215" t="s">
        <v>335</v>
      </c>
    </row>
    <row r="17" spans="1:45">
      <c r="A17" s="188"/>
      <c r="B17" s="188"/>
      <c r="C17" s="255" t="str">
        <f>IF(AS17="","ซ่อนช่อง",CONCATENATE("1. ",VLOOKUP(AS17,Table1[#All],2,0)))</f>
        <v>1. นางวินลา ฤทธิ์เรืองโรจน์</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3500300237626</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นายดวงต๋า ฤทธิ์เรืองโรจน์</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3500300021020</v>
      </c>
      <c r="AE18" s="283"/>
      <c r="AF18" s="283"/>
      <c r="AG18" s="283"/>
      <c r="AH18" s="283"/>
      <c r="AI18" s="283"/>
      <c r="AJ18" s="283"/>
      <c r="AK18" s="283"/>
      <c r="AL18" s="195"/>
      <c r="AM18" s="193"/>
      <c r="AN18" s="193"/>
      <c r="AO18" s="193"/>
      <c r="AP18" s="193"/>
      <c r="AQ18" s="193"/>
      <c r="AS18" s="197" t="s">
        <v>351</v>
      </c>
    </row>
    <row r="19" spans="1:45">
      <c r="A19" s="193"/>
      <c r="B19" s="193"/>
      <c r="C19" s="282" t="str">
        <f>IF(AS19="","ซ่อนช่อง",CONCATENATE("3. ",VLOOKUP(AS19,Table1[#All],2,0)))</f>
        <v>3. นายนพรัตน์ อาจใจ</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3500300235909</v>
      </c>
      <c r="AE19" s="283"/>
      <c r="AF19" s="283"/>
      <c r="AG19" s="283"/>
      <c r="AH19" s="283"/>
      <c r="AI19" s="283"/>
      <c r="AJ19" s="283"/>
      <c r="AK19" s="283"/>
      <c r="AL19" s="195"/>
      <c r="AM19" s="193"/>
      <c r="AN19" s="193"/>
      <c r="AO19" s="193"/>
      <c r="AP19" s="193"/>
      <c r="AQ19" s="193"/>
      <c r="AS19" s="197" t="s">
        <v>212</v>
      </c>
    </row>
    <row r="20" spans="1:45" hidden="1">
      <c r="A20" s="193"/>
      <c r="B20" s="193"/>
      <c r="C20" s="282" t="str">
        <f>IF(AS20="","ซ่อนช่อง",CONCATENATE("4. ",VLOOKUP(AS20,Table1[#All],2,0)))</f>
        <v>ซ่อนช่อง</v>
      </c>
      <c r="D20" s="282"/>
      <c r="E20" s="282"/>
      <c r="F20" s="282"/>
      <c r="G20" s="282"/>
      <c r="H20" s="282"/>
      <c r="I20" s="282"/>
      <c r="J20" s="282"/>
      <c r="K20" s="282"/>
      <c r="L20" s="282"/>
      <c r="M20" s="282"/>
      <c r="N20" s="282"/>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3" t="str">
        <f>IF(AS20="","",VLOOKUP(AS20,Table1[#All],3,0))</f>
        <v/>
      </c>
      <c r="AE20" s="283"/>
      <c r="AF20" s="283"/>
      <c r="AG20" s="283"/>
      <c r="AH20" s="283"/>
      <c r="AI20" s="283"/>
      <c r="AJ20" s="283"/>
      <c r="AK20" s="283"/>
      <c r="AL20" s="195"/>
      <c r="AM20" s="193"/>
      <c r="AN20" s="193"/>
      <c r="AO20" s="193"/>
      <c r="AP20" s="193"/>
      <c r="AQ20" s="193"/>
      <c r="AS20" s="197"/>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ผบ.340/2563 คดีหมายเลขแดงที่ ผบ.643/2563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นางวินลา ฤทธิ์เรืองโรจน์</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3500300237626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2025-01-18T07:42:39Z</cp:lastPrinted>
  <dcterms:created xsi:type="dcterms:W3CDTF">2016-06-06T16:13:57Z</dcterms:created>
  <dcterms:modified xsi:type="dcterms:W3CDTF">2025-01-18T07:46:05Z</dcterms:modified>
</cp:coreProperties>
</file>