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ที่ดิน 16-1-68\914-นางสายทอง ธนูแปง\"/>
    </mc:Choice>
  </mc:AlternateContent>
  <xr:revisionPtr revIDLastSave="0" documentId="8_{831EAF87-455C-4338-95B5-BE94933FDA04}"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U36" i="36"/>
  <c r="C41" i="36"/>
  <c r="C19" i="36" l="1"/>
  <c r="C20" i="36"/>
  <c r="Z21" i="37"/>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<sst xmlns="http://schemas.openxmlformats.org/spreadsheetml/2006/main" count="716" uniqueCount="357">
  <si>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</si>
  <si>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</si>
  <si>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</si>
  <si>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</si>
  <si>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</si>
  <si>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</si>
  <si>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</si>
  <si>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</si>
  <si>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</si>
  <si>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</si>
  <si>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</si>
  <si>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</si>
  <si>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</si>
  <si>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</si>
  <si>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</si>
  <si>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</si>
  <si>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</si>
  <si>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</si>
  <si>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</si>
  <si>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</si>
  <si>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</si>
  <si>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</si>
  <si>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</si>
  <si>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</si>
  <si>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</si>
  <si>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</si>
  <si>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</si>
  <si>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</si>
  <si>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</si>
  <si>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</si>
  <si>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</si>
  <si>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</si>
  <si>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</si>
  <si>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</si>
  <si>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</si>
  <si>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</si>
  <si>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</si>
  <si>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</si>
  <si>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</si>
  <si>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</si>
  <si>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</si>
  <si>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</si>
  <si>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</si>
  <si>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</si>
  <si>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</si>
  <si>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</si>
  <si>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</si>
  <si>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</si>
  <si>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</si>
  <si>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</si>
  <si>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</si>
  <si>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</si>
  <si>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</si>
  <si>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</si>
  <si>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</si>
  <si>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</si>
  <si>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</si>
  <si>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</si>
  <si>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</si>
  <si>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</si>
  <si>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</si>
  <si>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</si>
  <si>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</si>
  <si>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</si>
  <si>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</si>
  <si>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</si>
  <si>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</si>
  <si>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</si>
  <si>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</si>
  <si>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</si>
  <si>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</si>
  <si>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</si>
  <si>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</si>
  <si>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</si>
  <si>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</si>
  <si>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</si>
  <si>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</si>
  <si>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</si>
  <si>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</si>
  <si>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</si>
  <si>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</si>
  <si>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</si>
  <si>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</si>
  <si>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</si>
  <si>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</si>
  <si>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</si>
  <si>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</si>
  <si>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</si>
  <si>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</si>
  <si>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</si>
  <si>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</si>
  <si>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</si>
  <si>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</si>
  <si>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</si>
  <si>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</si>
  <si>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</si>
  <si>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</si>
  <si>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</si>
  <si>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</si>
  <si>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</si>
  <si>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</si>
  <si>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</si>
  <si>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</si>
  <si>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</si>
  <si>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</si>
  <si>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</si>
  <si>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</si>
  <si>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</si>
  <si>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</si>
  <si>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</si>
  <si>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</si>
  <si>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</si>
  <si>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</si>
  <si>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</si>
  <si>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</si>
  <si>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</si>
  <si>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</si>
  <si>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</si>
  <si>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</si>
  <si>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</si>
  <si>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</si>
  <si>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</si>
  <si>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</si>
  <si>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</si>
  <si>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</si>
  <si>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</si>
  <si>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</si>
  <si>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</si>
  <si>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</si>
  <si>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</si>
  <si>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</si>
  <si>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</si>
  <si>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</si>
  <si>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</si>
  <si>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</si>
  <si>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</si>
  <si>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</si>
  <si>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</si>
  <si>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</si>
  <si>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</si>
  <si>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</si>
  <si>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</si>
  <si>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</si>
  <si>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</si>
  <si>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</si>
  <si>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</si>
  <si>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</si>
  <si>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</si>
  <si>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</si>
  <si>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</si>
  <si>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</si>
  <si>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</si>
  <si>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</si>
  <si>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</si>
  <si>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</si>
  <si>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</si>
  <si>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</si>
  <si>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</si>
  <si>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</si>
  <si>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</si>
  <si>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</si>
  <si>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</si>
  <si>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</si>
  <si>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</si>
  <si>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</si>
  <si>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</si>
  <si>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</si>
  <si>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</si>
  <si>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</si>
  <si>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</si>
  <si>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</si>
  <si>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</si>
  <si>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</si>
  <si>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</si>
  <si>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</si>
  <si>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</si>
  <si>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</si>
  <si>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</si>
  <si>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</si>
  <si>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</si>
  <si>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</si>
  <si>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</si>
  <si>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</si>
  <si>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</si>
  <si>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</si>
  <si>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</si>
  <si>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</si>
  <si>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</si>
  <si>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</si>
  <si>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</si>
  <si>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</si>
  <si>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</si>
  <si>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</si>
  <si>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</si>
  <si>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</si>
  <si>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</si>
  <si>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</si>
  <si>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</si>
  <si>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</si>
  <si>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</si>
  <si>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</si>
  <si>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</si>
  <si>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</si>
  <si>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</si>
  <si>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</si>
  <si>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</si>
  <si>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</si>
  <si>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</si>
  <si>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</si>
  <si>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</si>
  <si>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</si>
  <si>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</si>
  <si>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</si>
  <si>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</si>
  <si>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</si>
  <si>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</si>
  <si>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</si>
  <si>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</si>
  <si>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</si>
  <si>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</si>
  <si>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</si>
  <si>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</si>
  <si>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</si>
  <si>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</si>
  <si>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</si>
  <si>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</si>
  <si>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</si>
  <si>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</si>
  <si>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</si>
  <si>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</si>
  <si>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</si>
  <si>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</si>
  <si>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</si>
  <si>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</si>
  <si>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</si>
  <si>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</si>
  <si>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</si>
  <si>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</si>
  <si>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</si>
  <si>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</si>
  <si>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</si>
  <si>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</si>
  <si>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</si>
  <si>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</si>
  <si>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</si>
  <si>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</si>
  <si>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</si>
  <si>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</si>
  <si>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</si>
  <si>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</si>
  <si>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</si>
  <si>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</si>
  <si>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</si>
  <si>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</si>
  <si>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</si>
  <si>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</si>
  <si>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</si>
  <si>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</si>
  <si>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</si>
  <si>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</si>
  <si>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</si>
  <si>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</si>
  <si>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</si>
  <si>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</si>
  <si>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</si>
  <si>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</si>
  <si>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</si>
  <si>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</si>
  <si>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</si>
  <si>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</si>
  <si>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</si>
  <si>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</si>
  <si>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</si>
  <si>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</si>
  <si>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</si>
  <si>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</si>
  <si>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</si>
  <si>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</si>
  <si>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</si>
  <si>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</si>
  <si>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</si>
  <si>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</si>
  <si>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</si>
  <si>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</si>
  <si>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</si>
  <si>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</si>
  <si>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</si>
  <si>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</si>
  <si>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</si>
  <si>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</si>
  <si>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</si>
  <si>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</si>
  <si>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</si>
  <si>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</si>
  <si>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</si>
  <si>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</si>
  <si>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</si>
  <si>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</si>
  <si>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</si>
  <si>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</si>
  <si>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</si>
  <si>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</si>
  <si>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</si>
  <si>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</si>
  <si>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</si>
  <si>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</si>
  <si>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</si>
  <si>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</si>
  <si>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</si>
  <si>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</si>
  <si>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</si>
  <si>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</si>
  <si>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</si>
  <si>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</si>
  <si>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</si>
  <si>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</si>
  <si>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</si>
  <si>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</si>
  <si>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</si>
  <si>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</si>
  <si>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</si>
  <si>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</si>
  <si>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</si>
  <si>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</si>
  <si>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</si>
  <si>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</si>
  <si>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</si>
  <si>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</si>
  <si>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</si>
  <si>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</si>
  <si>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</si>
  <si>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</si>
  <si>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</si>
  <si>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</si>
  <si>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</si>
  <si>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</si>
  <si>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</si>
  <si>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</si>
  <si>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</si>
  <si>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</si>
  <si>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</si>
  <si>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</si>
  <si>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</si>
  <si>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</si>
  <si>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</si>
  <si>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</si>
  <si>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</si>
  <si>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</si>
  <si>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</si>
  <si>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</si>
  <si>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</si>
  <si>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  สาขาจอมทอง ส่วนแยกฮอด</t>
  </si>
  <si>
    <t>นางสายทอง ธนูแปง</t>
  </si>
  <si>
    <t>นายสมเพชร ธนูแปง</t>
  </si>
  <si>
    <t>นางมาลี ปันแก้ว</t>
  </si>
  <si>
    <t>นายสันติ ปันแก้ว</t>
  </si>
  <si>
    <t>นายทวิภัณฑ์ จันทร์แก้ว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</si>
</sst>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4">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914</v>
      </c>
    </row>
    <row r="2" spans="1:11">
      <c r="A2" s="143" t="s">
        <v>251</v>
      </c>
      <c r="B2" s="145" t="str">
        <f t="array" ref="B2">_xlfn.IFS(I1&lt;850,VLOOKUP(I1,[1]บังคับคดี!$B:$ZZ,60,0),AND(I1&gt;=850,I1&lt;1435),VLOOKUP(I1,'[1]บังคับคดีใหม่ ปี2563-2564'!$B:$ZZ,63,0),I1&gt;=1435,VLOOKUP(I1,'[1]สืบทรัพย์ ปี 2564-25666'!$B:$ZZ,71,0))</f>
        <v>นางสายทอง ธนูแปง</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 (รายบุคคล)</v>
      </c>
      <c r="C3" s="175" t="s">
        <v>208</v>
      </c>
      <c r="D3" s="147">
        <f t="array" ref="D3">_xlfn.IFS(I1&lt;850,VLOOKUP(I1,[1]บังคับคดี!$B:$ZZ,59,0),AND(I1&gt;=850,I1&lt;1435),VLOOKUP(I1,'[1]บังคับคดีใหม่ ปี2563-2564'!$B:$ZZ,64,0),I1&gt;=1435,VLOOKUP(I1,'[1]สืบทรัพย์ ปี 2564-25666'!$B:$ZZ,72,0))</f>
        <v>883263010021</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800044562042</v>
      </c>
      <c r="C4" s="176" t="s">
        <v>264</v>
      </c>
      <c r="D4" s="219">
        <v>242491</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ผบE537/2563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ผบE547/2563</v>
      </c>
      <c r="I5" s="157" t="s">
        <v>257</v>
      </c>
    </row>
    <row r="6" spans="1:11">
      <c r="A6" s="153" t="s">
        <v>338</v>
      </c>
      <c r="B6" s="171">
        <v>183348.43</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v>3501700124188</v>
      </c>
      <c r="D12" s="152"/>
      <c r="E12" s="158"/>
      <c r="F12" s="169"/>
      <c r="G12" s="152"/>
      <c r="I12" s="247" t="s">
        <v>242</v>
      </c>
      <c r="J12" s="247"/>
      <c r="K12" s="247"/>
    </row>
    <row r="13" spans="1:11" s="151" customFormat="1">
      <c r="A13" s="165" t="str">
        <f>IF(B14="","คู่สมรส","คู่สมรสจำเลยที่ 1")</f>
        <v>คู่สมรสจำเลยที่ 1</v>
      </c>
      <c r="B13" s="158" t="s">
        <v>353</v>
      </c>
      <c r="C13" s="203">
        <v>3500600511995</v>
      </c>
      <c r="D13" s="152"/>
      <c r="E13" s="158"/>
      <c r="F13" s="169"/>
      <c r="G13" s="152"/>
      <c r="I13" s="247"/>
      <c r="J13" s="247"/>
      <c r="K13" s="247"/>
    </row>
    <row r="14" spans="1:11" s="151" customFormat="1">
      <c r="A14" s="165" t="s">
        <v>212</v>
      </c>
      <c r="B14" s="158" t="s">
        <v>354</v>
      </c>
      <c r="C14" s="203">
        <v>3501700122991</v>
      </c>
      <c r="D14" s="152"/>
      <c r="E14" s="158"/>
      <c r="F14" s="169"/>
      <c r="G14" s="152"/>
      <c r="I14" s="166" t="s">
        <v>248</v>
      </c>
      <c r="J14" s="166"/>
      <c r="K14" s="166"/>
    </row>
    <row r="15" spans="1:11" s="151" customFormat="1">
      <c r="A15" s="165" t="s">
        <v>214</v>
      </c>
      <c r="B15" s="158" t="s">
        <v>355</v>
      </c>
      <c r="C15" s="203">
        <v>3501700105761</v>
      </c>
      <c r="D15" s="152"/>
      <c r="E15" s="158"/>
      <c r="F15" s="169"/>
      <c r="G15" s="152"/>
      <c r="I15" s="166" t="s">
        <v>249</v>
      </c>
      <c r="J15" s="166"/>
      <c r="K15" s="166"/>
    </row>
    <row r="16" spans="1:11" s="151" customFormat="1">
      <c r="A16" s="165" t="s">
        <v>213</v>
      </c>
      <c r="B16" s="158" t="s">
        <v>356</v>
      </c>
      <c r="C16" s="203">
        <v>1500200151995</v>
      </c>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914 - รายงานผลสืบทรัพย์ ราย นางสายทอง ธนูแปง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8" t="str">
        <f>CONCATENATE("รายงานการสืบทรัพย์ (ข้อมูล ณ วันที่ ",TEXT(Sheet1!D6,"d ดดดด yyyy"),")")</f>
        <v>รายงานการสืบทรัพย์ (ข้อมูล ณ วันที่ 21 พฤศจิกายน 2567)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53" t="str">
        <f>Sheet1!B2</f>
        <v>นางสายทอง ธนูแปง</v>
      </c>
      <c r="F4" s="253"/>
      <c r="G4" s="253"/>
      <c r="H4" s="253"/>
      <c r="I4" s="253"/>
      <c r="J4" s="253"/>
      <c r="K4" s="253"/>
      <c r="L4" s="253"/>
      <c r="M4" s="253"/>
      <c r="N4" s="253"/>
      <c r="O4" s="253"/>
      <c r="P4" s="253"/>
      <c r="Q4" s="253"/>
      <c r="R4" s="253"/>
      <c r="S4" s="253"/>
      <c r="T4" s="253"/>
      <c r="U4" s="252" t="s">
        <v>73</v>
      </c>
      <c r="V4" s="252"/>
      <c r="W4" s="253" t="str">
        <f>Sheet1!D2</f>
        <v>ดอยเต่า</v>
      </c>
      <c r="X4" s="253"/>
      <c r="Y4" s="253"/>
      <c r="Z4" s="253"/>
      <c r="AA4" s="253"/>
      <c r="AB4" s="253"/>
      <c r="AC4" s="253"/>
      <c r="AD4" s="253"/>
      <c r="AE4" s="253"/>
      <c r="AF4" s="253"/>
      <c r="AG4" s="253"/>
      <c r="AH4" s="253"/>
      <c r="AI4" s="253"/>
      <c r="AJ4" s="253"/>
      <c r="AK4" s="138"/>
      <c r="AL4" s="186" t="s">
        <v>261</v>
      </c>
      <c r="AM4" s="185" t="s">
        <v>344</v>
      </c>
      <c r="AO4" s="161" t="s">
        <v>241</v>
      </c>
      <c r="AP4" s="138"/>
      <c r="AQ4" s="138"/>
    </row>
    <row r="5" spans="1:43">
      <c r="A5" s="19" t="s">
        <v>206</v>
      </c>
      <c r="B5" s="137"/>
      <c r="D5" s="253" t="str">
        <f>Sheet1!B3</f>
        <v>สินเชื่อพัฒนาองค์กรชุมชน (รายบุคคล)</v>
      </c>
      <c r="E5" s="253"/>
      <c r="F5" s="253"/>
      <c r="G5" s="253"/>
      <c r="H5" s="253"/>
      <c r="I5" s="253"/>
      <c r="J5" s="253"/>
      <c r="K5" s="253"/>
      <c r="L5" s="253"/>
      <c r="M5" s="253"/>
      <c r="N5" s="253"/>
      <c r="O5" s="253"/>
      <c r="P5" s="253"/>
      <c r="Q5" s="253"/>
      <c r="R5" s="253"/>
      <c r="S5" s="252" t="s">
        <v>208</v>
      </c>
      <c r="T5" s="252"/>
      <c r="U5" s="252"/>
      <c r="V5" s="252"/>
      <c r="W5" s="251">
        <f>IF(OR(Sheet1!D3=0,Sheet1!D3="-"),"-",Sheet1!D3)</f>
        <v>883263010021</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914(67) - รายงานผลสืบทรัพย์ ราย นางสายทอง ธนูแปง สาขาดอยเต่า (สืบรอบที่ 2) - ไม่พบทรัพย์</v>
      </c>
      <c r="AM5" s="138"/>
      <c r="AO5" s="162" t="s">
        <v>258</v>
      </c>
      <c r="AP5" s="138"/>
      <c r="AQ5" s="138"/>
    </row>
    <row r="6" spans="1:43">
      <c r="A6" s="19" t="s">
        <v>207</v>
      </c>
      <c r="B6" s="137"/>
      <c r="F6" s="257">
        <f>Sheet1!B4</f>
        <v>800044562042</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343</v>
      </c>
      <c r="AO6" s="162" t="s">
        <v>250</v>
      </c>
      <c r="AP6" s="138"/>
      <c r="AQ6" s="138"/>
    </row>
    <row r="7" spans="1:43">
      <c r="A7" s="19" t="s">
        <v>63</v>
      </c>
      <c r="B7" s="137"/>
      <c r="C7" s="253" t="str">
        <f>Sheet1!B5</f>
        <v>จังหวัดฮอด</v>
      </c>
      <c r="D7" s="253"/>
      <c r="E7" s="253"/>
      <c r="F7" s="253"/>
      <c r="G7" s="253"/>
      <c r="H7" s="253"/>
      <c r="I7" s="253"/>
      <c r="J7" s="253"/>
      <c r="K7" s="277" t="s">
        <v>209</v>
      </c>
      <c r="L7" s="277"/>
      <c r="M7" s="277"/>
      <c r="N7" s="277"/>
      <c r="O7" s="277"/>
      <c r="P7" s="277"/>
      <c r="Q7" s="254" t="str">
        <f>Sheet1!D5</f>
        <v>ผบE537/2563</v>
      </c>
      <c r="R7" s="254"/>
      <c r="S7" s="254"/>
      <c r="T7" s="254"/>
      <c r="U7" s="254"/>
      <c r="V7" s="254"/>
      <c r="W7" s="254"/>
      <c r="X7" s="276" t="s">
        <v>210</v>
      </c>
      <c r="Y7" s="276"/>
      <c r="Z7" s="276"/>
      <c r="AA7" s="276"/>
      <c r="AB7" s="276"/>
      <c r="AC7" s="276"/>
      <c r="AD7" s="254" t="str">
        <f>Sheet1!F5</f>
        <v>ผบE547/2563</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นางสายทอง ธนูแปง</v>
      </c>
      <c r="G9" s="255"/>
      <c r="H9" s="255"/>
      <c r="I9" s="255"/>
      <c r="J9" s="255"/>
      <c r="K9" s="255"/>
      <c r="L9" s="255"/>
      <c r="M9" s="255"/>
      <c r="N9" s="255"/>
      <c r="O9" s="255"/>
      <c r="P9" s="255"/>
      <c r="Q9" s="255"/>
      <c r="R9" s="255"/>
      <c r="S9" s="2" t="str">
        <f>Sheet1!A13</f>
        <v>คู่สมรสจำเลยที่ 1</v>
      </c>
      <c r="Y9" s="256" t="str">
        <f>Sheet1!B13</f>
        <v>นายสมเพชร ธนูแปง</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นางมาลี ปันแก้ว</v>
      </c>
      <c r="G10" s="255"/>
      <c r="H10" s="255"/>
      <c r="I10" s="255"/>
      <c r="J10" s="255"/>
      <c r="K10" s="255"/>
      <c r="L10" s="255"/>
      <c r="M10" s="255"/>
      <c r="N10" s="255"/>
      <c r="O10" s="255"/>
      <c r="P10" s="255"/>
      <c r="Q10" s="255"/>
      <c r="R10" s="255"/>
      <c r="S10" s="2" t="s">
        <v>214</v>
      </c>
      <c r="Y10" s="256" t="str">
        <f>Sheet1!B15</f>
        <v>นายสันติ ปันแก้ว</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t="str">
        <f>Sheet1!B16</f>
        <v>นายทวิภัณฑ์ จันทร์แก้ว</v>
      </c>
      <c r="G11" s="255"/>
      <c r="H11" s="255"/>
      <c r="I11" s="255"/>
      <c r="J11" s="255"/>
      <c r="K11" s="255"/>
      <c r="L11" s="255"/>
      <c r="M11" s="255"/>
      <c r="N11" s="255"/>
      <c r="O11" s="255"/>
      <c r="P11" s="255"/>
      <c r="Q11" s="255"/>
      <c r="R11" s="255"/>
      <c r="S11" s="2" t="s">
        <v>215</v>
      </c>
      <c r="Y11" s="256" t="str">
        <f>Sheet1!B17</f>
        <v>-</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จำเลยที่ 3</v>
      </c>
      <c r="B29" s="250"/>
      <c r="C29" s="250"/>
      <c r="D29" s="250"/>
      <c r="E29" s="250"/>
      <c r="F29" s="250"/>
      <c r="G29" s="261" t="s">
        <v>234</v>
      </c>
      <c r="H29" s="261"/>
      <c r="I29" s="261"/>
      <c r="J29" s="261"/>
      <c r="K29" s="261"/>
      <c r="L29" s="261"/>
      <c r="M29" s="261"/>
      <c r="N29" s="261"/>
      <c r="O29" s="261"/>
      <c r="P29" s="261"/>
      <c r="Q29" s="261"/>
      <c r="R29" s="261"/>
      <c r="S29" s="261"/>
      <c r="T29" s="262">
        <f>VLOOKUP(A29,Sheet1!A11:G31,4,0)</f>
        <v>0</v>
      </c>
      <c r="U29" s="262"/>
      <c r="V29" s="262"/>
      <c r="W29" s="262"/>
      <c r="X29" s="260">
        <f>IF(OR(T29="ไม่พบ",T29="-"),"-",VLOOKUP(A29,Sheet1!A11:G31,5,0))</f>
        <v>0</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คู่สมรสจำเลยที่ 3</v>
      </c>
      <c r="B31" s="250"/>
      <c r="C31" s="250"/>
      <c r="D31" s="250"/>
      <c r="E31" s="250"/>
      <c r="F31" s="250"/>
      <c r="G31" s="261" t="s">
        <v>234</v>
      </c>
      <c r="H31" s="261"/>
      <c r="I31" s="261"/>
      <c r="J31" s="261"/>
      <c r="K31" s="261"/>
      <c r="L31" s="261"/>
      <c r="M31" s="261"/>
      <c r="N31" s="261"/>
      <c r="O31" s="261"/>
      <c r="P31" s="261"/>
      <c r="Q31" s="261"/>
      <c r="R31" s="261"/>
      <c r="S31" s="261"/>
      <c r="T31" s="262" t="str">
        <f>VLOOKUP(A31,Sheet1!A11:G31,4,0)</f>
        <v>-</v>
      </c>
      <c r="U31" s="262"/>
      <c r="V31" s="262"/>
      <c r="W31" s="262"/>
      <c r="X31" s="260" t="str">
        <f>IF(OR(T31="ไม่พบ",T31="-"),"-",VLOOKUP(A31,Sheet1!A11:G31,5,0))</f>
        <v>-</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22" sqref="A22:XFD2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336</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346</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293</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351</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ผบE537/2563 ในคดีหมายเลขแดงที่  ผบE547/2563 ลว.30 พฤศจิกายน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11</v>
      </c>
      <c r="AV16" s="215" t="s">
        <v>335</v>
      </c>
    </row>
    <row r="17" spans="1:45">
      <c r="A17" s="188"/>
      <c r="B17" s="188"/>
      <c r="C17" s="255" t="str">
        <f>IF(AS17="","ซ่อนช่อง",CONCATENATE("1. ",VLOOKUP(AS17,Table1[#All],2,0)))</f>
        <v>1. นางสายทอง ธนูแปง</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3501700124188</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นายสมเพชร ธนูแปง</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3500600511995</v>
      </c>
      <c r="AE18" s="283"/>
      <c r="AF18" s="283"/>
      <c r="AG18" s="283"/>
      <c r="AH18" s="283"/>
      <c r="AI18" s="283"/>
      <c r="AJ18" s="283"/>
      <c r="AK18" s="283"/>
      <c r="AL18" s="195"/>
      <c r="AM18" s="193"/>
      <c r="AN18" s="193"/>
      <c r="AO18" s="193"/>
      <c r="AP18" s="193"/>
      <c r="AQ18" s="193"/>
      <c r="AS18" s="197" t="s">
        <v>350</v>
      </c>
    </row>
    <row r="19" spans="1:45">
      <c r="A19" s="193"/>
      <c r="B19" s="193"/>
      <c r="C19" s="282" t="str">
        <f>IF(AS19="","ซ่อนช่อง",CONCATENATE("3. ",VLOOKUP(AS19,Table1[#All],2,0)))</f>
        <v>3. นางมาลี ปันแก้ว</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3501700122991</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นายสันติ ปันแก้ว</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3501700105761</v>
      </c>
      <c r="AE20" s="283"/>
      <c r="AF20" s="283"/>
      <c r="AG20" s="283"/>
      <c r="AH20" s="283"/>
      <c r="AI20" s="283"/>
      <c r="AJ20" s="283"/>
      <c r="AK20" s="283"/>
      <c r="AL20" s="195"/>
      <c r="AM20" s="193"/>
      <c r="AN20" s="193"/>
      <c r="AO20" s="193"/>
      <c r="AP20" s="193"/>
      <c r="AQ20" s="193"/>
      <c r="AS20" s="197" t="s">
        <v>214</v>
      </c>
    </row>
    <row r="21" spans="1:45">
      <c r="A21" s="193"/>
      <c r="B21" s="193"/>
      <c r="C21" s="282" t="str">
        <f>IF(AS21="","ซ่อนช่อง",CONCATENATE("5. ",VLOOKUP(AS21,Table1[#All],2,0)))</f>
        <v>5. นายทวิภัณฑ์ จันทร์แก้ว</v>
      </c>
      <c r="D21" s="282"/>
      <c r="E21" s="282"/>
      <c r="F21" s="282"/>
      <c r="G21" s="282"/>
      <c r="H21" s="282"/>
      <c r="I21" s="282"/>
      <c r="J21" s="282"/>
      <c r="K21" s="282"/>
      <c r="L21" s="282"/>
      <c r="M21" s="282"/>
      <c r="N21" s="282"/>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3">
        <f>IF(AS21="","",VLOOKUP(AS21,Table1[#All],3,0))</f>
        <v>1500200151995</v>
      </c>
      <c r="AE21" s="283"/>
      <c r="AF21" s="283"/>
      <c r="AG21" s="283"/>
      <c r="AH21" s="283"/>
      <c r="AI21" s="283"/>
      <c r="AJ21" s="283"/>
      <c r="AK21" s="283"/>
      <c r="AL21" s="195"/>
      <c r="AM21" s="193"/>
      <c r="AN21" s="193"/>
      <c r="AO21" s="193"/>
      <c r="AP21" s="193"/>
      <c r="AQ21" s="193"/>
      <c r="AS21" s="197" t="s">
        <v>213</v>
      </c>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rowBreaks count="1" manualBreakCount="1">
    <brk id="47" max="4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4">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346</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ผบE537/2563 คดีหมายเลขแดงที่ ผบE547/2563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นางสายทอง ธนูแปง</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3501700124188</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4">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1.6"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1.6"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1.6" thickBot="1">
      <c r="C29" s="90"/>
      <c r="D29" s="371"/>
      <c r="E29" s="371"/>
      <c r="F29" s="371"/>
      <c r="G29" s="374" t="e">
        <f>"- ("&amp;BAHTTEXT($L$29)&amp;") -"</f>
        <v>#REF!</v>
      </c>
      <c r="H29" s="374"/>
      <c r="I29" s="374"/>
      <c r="J29" s="374"/>
      <c r="K29" s="374"/>
      <c r="L29" s="373" t="e">
        <f>SUM(L25:N28)</f>
        <v>#REF!</v>
      </c>
      <c r="M29" s="373"/>
      <c r="N29" s="373"/>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2025-01-16T15:21:44Z</cp:lastPrinted>
  <dcterms:created xsi:type="dcterms:W3CDTF">2016-06-06T16:13:57Z</dcterms:created>
  <dcterms:modified xsi:type="dcterms:W3CDTF">2025-01-16T15:28:11Z</dcterms:modified>
</cp:coreProperties>
</file>